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xml" PartName="/xl/drawings/drawing7.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FCBF02ED-52C7-41A1-B499-4847242160EF}"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WHS03" sheetId="139" r:id="rId5"/>
    <sheet name="ENG12" sheetId="140" r:id="rId6"/>
    <sheet name="MICS15"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<sst xmlns="http://schemas.openxmlformats.org/spreadsheetml/2006/main" count="14027" uniqueCount="492">
  <si>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</si>
  <si>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</si>
  <si>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</si>
  <si>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</si>
  <si>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</si>
  <si>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</si>
  <si>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</si>
  <si>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</si>
  <si>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</si>
  <si>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</si>
  <si>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</si>
  <si>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</si>
  <si>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</si>
  <si>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</si>
  <si>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</si>
  <si>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</si>
  <si>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</si>
  <si>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</si>
  <si>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</si>
  <si>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</si>
  <si>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</si>
  <si>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</si>
  <si>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</si>
  <si>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</si>
  <si>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</si>
  <si>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</si>
  <si>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</si>
  <si>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</si>
  <si>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</si>
  <si>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</si>
  <si>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</si>
  <si>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</si>
  <si>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</si>
  <si>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</si>
  <si>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</si>
  <si>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</si>
  <si>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</si>
  <si>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</si>
  <si>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</si>
  <si>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</si>
  <si>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</si>
  <si>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</si>
  <si>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</si>
  <si>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</si>
  <si>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</si>
  <si>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</si>
  <si>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</si>
  <si>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</si>
  <si>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</si>
  <si>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</si>
  <si>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</si>
  <si>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</si>
  <si>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</si>
  <si>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</si>
  <si>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</si>
  <si>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</si>
  <si>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</si>
  <si>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</si>
  <si>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</si>
  <si>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</si>
  <si>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</si>
  <si>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</si>
  <si>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</si>
  <si>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</si>
  <si>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</si>
  <si>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</si>
  <si>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</si>
  <si>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</si>
  <si>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</si>
  <si>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</si>
  <si>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</si>
  <si>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</si>
  <si>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</si>
  <si>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</si>
  <si>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</si>
  <si>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</si>
  <si>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</si>
  <si>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</si>
  <si>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</si>
  <si>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</si>
  <si>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</si>
  <si>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</si>
  <si>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</si>
  <si>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</si>
  <si>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</si>
  <si>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</si>
  <si>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</si>
  <si>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</si>
  <si>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</si>
  <si>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</si>
  <si>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</si>
  <si>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</si>
  <si>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</si>
  <si>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</si>
  <si>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</si>
  <si>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</si>
  <si>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</si>
  <si>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</si>
  <si>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</si>
  <si>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</si>
  <si>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</si>
  <si>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</si>
  <si>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</si>
  <si>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</si>
  <si>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</si>
  <si>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</si>
  <si>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</si>
  <si>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</si>
  <si>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</si>
  <si>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</si>
  <si>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</si>
  <si>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</si>
  <si>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</si>
  <si>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</si>
  <si>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</si>
  <si>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</si>
  <si>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</si>
  <si>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</si>
  <si>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</si>
  <si>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</si>
  <si>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</si>
  <si>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</si>
  <si>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</si>
  <si>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</si>
  <si>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</si>
  <si>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</si>
  <si>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</si>
  <si>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</si>
  <si>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</si>
  <si>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</si>
  <si>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</si>
  <si>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</si>
  <si>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</si>
  <si>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</si>
  <si>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</si>
  <si>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</si>
  <si>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</si>
  <si>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</si>
  <si>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</si>
  <si>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</si>
  <si>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</si>
  <si>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</si>
  <si>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</si>
  <si>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</si>
  <si>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</si>
  <si>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improved source based on:</t>
  </si>
  <si>
    <t>MICS15</t>
  </si>
  <si>
    <t>COMPOSITE wealth index quintile</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</si>
  <si>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</si>
  <si>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</si>
  <si>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</si>
  <si>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</si>
  <si>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</si>
  <si>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</si>
  <si>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</si>
  <si>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</si>
  <si>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</si>
  <si>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</si>
  <si>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missing</t>
  </si>
  <si>
    <t>Ratio of Shared improved based on:</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</si>
  <si>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</si>
  <si>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</si>
  <si>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</si>
  <si>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</si>
  <si>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</si>
  <si>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</si>
  <si>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</si>
  <si>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</si>
  <si>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</si>
  <si>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</si>
  <si>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</si>
  <si>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Mexico</t>
  </si>
  <si>
    <t>Count</t>
  </si>
  <si>
    <t>W_text_t</t>
  </si>
  <si>
    <t/>
  </si>
  <si>
    <t>W_text_i</t>
  </si>
  <si>
    <t>S_text_s</t>
  </si>
  <si>
    <t>S_text_i</t>
  </si>
  <si>
    <t>Urban/Rural</t>
  </si>
  <si>
    <t>Urban</t>
  </si>
  <si>
    <t>Rural</t>
  </si>
  <si>
    <t>2003</t>
  </si>
  <si>
    <t>Component Matrix</t>
  </si>
  <si>
    <t>Component</t>
  </si>
  <si>
    <t>1</t>
  </si>
  <si>
    <t>Uses gaz fuel</t>
  </si>
  <si>
    <t>Uses wood fuel</t>
  </si>
  <si>
    <t>Uses open fire without chimney</t>
  </si>
  <si>
    <t>Has hard floor</t>
  </si>
  <si>
    <t>Has hearth floor</t>
  </si>
  <si>
    <t>Has Vacuum cleaner</t>
  </si>
  <si>
    <t>Has Clothes washing machine</t>
  </si>
  <si>
    <t>Permanent Income question 1</t>
  </si>
  <si>
    <t>Has Cellular phone</t>
  </si>
  <si>
    <t>Has cement, brick, stone or wood wall</t>
  </si>
  <si>
    <t>Uses separate room as kitchen</t>
  </si>
  <si>
    <t>Has Refrigerator</t>
  </si>
  <si>
    <t>Has DVD</t>
  </si>
  <si>
    <t>Has Bicycle</t>
  </si>
  <si>
    <t>Has Telephone</t>
  </si>
  <si>
    <t>Kooks outdoor</t>
  </si>
  <si>
    <t>Has Video</t>
  </si>
  <si>
    <t>Has Stereo</t>
  </si>
  <si>
    <t>Has mud brick wall</t>
  </si>
  <si>
    <t>Has Computer</t>
  </si>
  <si>
    <t>Uses open fire with chimney</t>
  </si>
  <si>
    <t>Uses living or sleeping room as kitchen</t>
  </si>
  <si>
    <t>Has thatch wall</t>
  </si>
  <si>
    <t>Uses separate building as kitchen</t>
  </si>
  <si>
    <t>Heats house</t>
  </si>
  <si>
    <t>Has Camera</t>
  </si>
  <si>
    <t>Has plastic sheet wall</t>
  </si>
  <si>
    <t>Has TV</t>
  </si>
  <si>
    <t>Uses charcoal fuel</t>
  </si>
  <si>
    <t>Uses gaz heating</t>
  </si>
  <si>
    <t>Has Car</t>
  </si>
  <si>
    <t>Uses closed stove with chimney</t>
  </si>
  <si>
    <t>Uses wood heating</t>
  </si>
  <si>
    <t>Uses electricity heating</t>
  </si>
  <si>
    <t>Has metal sheet wall</t>
  </si>
  <si>
    <t>Has Dish washing machine</t>
  </si>
  <si>
    <t>Uses coal fuel</t>
  </si>
  <si>
    <t>Uses electricity fuel</t>
  </si>
  <si>
    <t>Uses agriculture crop fuel</t>
  </si>
  <si>
    <t>Uses coal heating</t>
  </si>
  <si>
    <t>Uses kerozene heating</t>
  </si>
  <si>
    <t>Uses agriculture crop heating</t>
  </si>
  <si>
    <t>Uses shrubs grass fuel</t>
  </si>
  <si>
    <t>Uses kerozene fuel</t>
  </si>
  <si>
    <t>Uses shrubs grass heating</t>
  </si>
  <si>
    <t>Communalities</t>
  </si>
  <si>
    <t>Uses charcoal heating</t>
  </si>
  <si>
    <t>Extraction</t>
  </si>
  <si>
    <t>Uses animal dung fuel</t>
  </si>
  <si>
    <t>Total Variance Explained</t>
  </si>
  <si>
    <t>Extraction Sums of Squared Loadings</t>
  </si>
  <si>
    <t>% of Variance</t>
  </si>
  <si>
    <t>Cumulative %</t>
  </si>
  <si>
    <t>Component Score Coefficient Matrix</t>
  </si>
  <si>
    <t>Component Score Covariance Matrix</t>
  </si>
  <si>
    <t>Disponibilidad de agua</t>
  </si>
  <si>
    <t>Agua entubada dentro de la vivienda</t>
  </si>
  <si>
    <t>Agua entubada fuera de la vivienda, pero dentro del terreno</t>
  </si>
  <si>
    <t>Agua entubada de llave pública (o hidrante)</t>
  </si>
  <si>
    <t>Agua entubada que acarrean de otra vivienda</t>
  </si>
  <si>
    <t>Agua de pipa</t>
  </si>
  <si>
    <t>Agua de un pozo, río, lago, arroyo u otra</t>
  </si>
  <si>
    <t>sanit</t>
  </si>
  <si>
    <t>Sewage</t>
  </si>
  <si>
    <t>Septic tank</t>
  </si>
  <si>
    <t>Pour Flush</t>
  </si>
  <si>
    <t>Dry latrine</t>
  </si>
  <si>
    <t>Mexico
ENG12
Weighted population</t>
  </si>
  <si>
    <t>ENG12</t>
  </si>
  <si>
    <t>Ratio of Improved latrines based on:</t>
  </si>
  <si>
    <t>Missing</t>
  </si>
  <si>
    <t>2012</t>
  </si>
  <si>
    <t>Dispone de regadera</t>
  </si>
  <si>
    <t>roof3</t>
  </si>
  <si>
    <t>Dispone de tinaco</t>
  </si>
  <si>
    <t>wall9</t>
  </si>
  <si>
    <t>Dispone de fregadero</t>
  </si>
  <si>
    <t>fuel1</t>
  </si>
  <si>
    <t>fuel3</t>
  </si>
  <si>
    <t>roof2</t>
  </si>
  <si>
    <t>Dispone de calentador de agua</t>
  </si>
  <si>
    <t>floor8</t>
  </si>
  <si>
    <t>Dispone de bomba de agua</t>
  </si>
  <si>
    <t>wall3</t>
  </si>
  <si>
    <t>Number of members per sleeping room</t>
  </si>
  <si>
    <t>Dispone de cisterna</t>
  </si>
  <si>
    <t>floor6</t>
  </si>
  <si>
    <t>Dispone de tanque de gas estacionario</t>
  </si>
  <si>
    <t>Tiene cocina</t>
  </si>
  <si>
    <t>Dispone de medidor de luz</t>
  </si>
  <si>
    <t>Utiliza cocina de dormitorio</t>
  </si>
  <si>
    <t>roof1</t>
  </si>
  <si>
    <t>floor7</t>
  </si>
  <si>
    <t>Dispone de aire acondicionado</t>
  </si>
  <si>
    <t>wall4</t>
  </si>
  <si>
    <t>wall2</t>
  </si>
  <si>
    <t>Dispone de lavadero</t>
  </si>
  <si>
    <t>sit3</t>
  </si>
  <si>
    <t>Dispone de pileta o tanque</t>
  </si>
  <si>
    <t>wall5</t>
  </si>
  <si>
    <t>dwelling2</t>
  </si>
  <si>
    <t>floor4</t>
  </si>
  <si>
    <t>floor5</t>
  </si>
  <si>
    <t>wall8</t>
  </si>
  <si>
    <t>sit2</t>
  </si>
  <si>
    <t>dwelling3</t>
  </si>
  <si>
    <t>sit1</t>
  </si>
  <si>
    <t>floor2</t>
  </si>
  <si>
    <t>Dispone de  calefacción</t>
  </si>
  <si>
    <t>fuel4</t>
  </si>
  <si>
    <t>Dispone decalefacción</t>
  </si>
  <si>
    <t>wall6</t>
  </si>
  <si>
    <t>sit4</t>
  </si>
  <si>
    <t>wall7</t>
  </si>
  <si>
    <t>dwelling1</t>
  </si>
  <si>
    <t>floor1</t>
  </si>
  <si>
    <t>fuel6</t>
  </si>
  <si>
    <t>fuel2</t>
  </si>
  <si>
    <t>wall1</t>
  </si>
  <si>
    <t>Estufa con chimenea</t>
  </si>
  <si>
    <t>fuel5</t>
  </si>
  <si>
    <t>dwelling5</t>
  </si>
  <si>
    <t>sit6</t>
  </si>
  <si>
    <t>Dispone dechimenea</t>
  </si>
  <si>
    <t>sit5</t>
  </si>
  <si>
    <t>Dispone de  chimenea</t>
  </si>
  <si>
    <t>dwelling4</t>
  </si>
  <si>
    <t>Centro</t>
  </si>
  <si>
    <t>DF-Edo México</t>
  </si>
  <si>
    <t>Noreste</t>
  </si>
  <si>
    <t>Noroeste</t>
  </si>
  <si>
    <t>Sur</t>
  </si>
  <si>
    <t>Principal fuente de agua potable</t>
  </si>
  <si>
    <t>Tubería dentro de la vivienda</t>
  </si>
  <si>
    <t>Tubería dentro del terreno, patio o lote</t>
  </si>
  <si>
    <t>Tubería del vecino</t>
  </si>
  <si>
    <t>Llave/grifo público</t>
  </si>
  <si>
    <t>Pozo con tubería</t>
  </si>
  <si>
    <t>Pozo protegido</t>
  </si>
  <si>
    <t>Pozo no protegido</t>
  </si>
  <si>
    <t>Manantial protegido</t>
  </si>
  <si>
    <t>Manantial no protegido</t>
  </si>
  <si>
    <t>Recogen agua de lluvia</t>
  </si>
  <si>
    <t>Carro-tanque / camión cisterna</t>
  </si>
  <si>
    <t>Carreta con tanque / tambor pequeño</t>
  </si>
  <si>
    <t>Agua de superficie (río, arroyo, represa, lago, estanque, canal, canal de irrigación)</t>
  </si>
  <si>
    <t>Agua embotellada/envasada</t>
  </si>
  <si>
    <t>Otra</t>
  </si>
  <si>
    <t>NR</t>
  </si>
  <si>
    <t>Tipo de instalación sanitaria</t>
  </si>
  <si>
    <t>Excusado conectado al alcantarillado</t>
  </si>
  <si>
    <t>Excusado conectado a tanque séptico</t>
  </si>
  <si>
    <t>Letrina (pozo negro, hoyo)</t>
  </si>
  <si>
    <t>Descarga a otra parte</t>
  </si>
  <si>
    <t>Descarga a sitio desconocido / no estáseguro dónde / NS dónde</t>
  </si>
  <si>
    <t>Letrina de fosa mejorada con ventilación</t>
  </si>
  <si>
    <t>Letrina de fosa con losa</t>
  </si>
  <si>
    <t>Letrina de fosa sin losa/Foso abierto</t>
  </si>
  <si>
    <t>Excusado de compostaje</t>
  </si>
  <si>
    <t>Excusado colgante, Letrina colgante</t>
  </si>
  <si>
    <t>No hay instalación sanitaria, va al monte, campo</t>
  </si>
  <si>
    <t>Otro</t>
  </si>
  <si>
    <t>Lugar usado conmayor frecuencia para el lavado de las manos</t>
  </si>
  <si>
    <t>Lugar observado</t>
  </si>
  <si>
    <t>No está en la vivienda/patio/lote</t>
  </si>
  <si>
    <t>No obtuvo permiso para ver el lugar</t>
  </si>
  <si>
    <t>Otra razón</t>
  </si>
  <si>
    <t>2015</t>
  </si>
  <si>
    <t>Servicio de internet</t>
  </si>
  <si>
    <t>Madera / leña</t>
  </si>
  <si>
    <t>Calentador de agua</t>
  </si>
  <si>
    <t>Estufa de gas</t>
  </si>
  <si>
    <t>Teléfono fijo</t>
  </si>
  <si>
    <t>Gas licuado (GLP)</t>
  </si>
  <si>
    <t>Horno de microondas</t>
  </si>
  <si>
    <t>Computadora</t>
  </si>
  <si>
    <t>Lavadora de ropa</t>
  </si>
  <si>
    <t>Automóvil/camioneta</t>
  </si>
  <si>
    <t>Refrigerador</t>
  </si>
  <si>
    <t>Mosaico, mármol o cerámica</t>
  </si>
  <si>
    <t>Cemento o concreto</t>
  </si>
  <si>
    <t>Computadora portátil</t>
  </si>
  <si>
    <t>Televisor</t>
  </si>
  <si>
    <t>Cemento</t>
  </si>
  <si>
    <t>Teléfono celular</t>
  </si>
  <si>
    <t>Servicio de TV de paga</t>
  </si>
  <si>
    <t>Tinaco, cisterna</t>
  </si>
  <si>
    <t>Reloj de pulso</t>
  </si>
  <si>
    <t>Lámina metálica</t>
  </si>
  <si>
    <t>Persons per sleeping rooms</t>
  </si>
  <si>
    <t>DVD</t>
  </si>
  <si>
    <t>Tierra / arena</t>
  </si>
  <si>
    <t>Tiene cuenta bancaria</t>
  </si>
  <si>
    <t>pollos</t>
  </si>
  <si>
    <t>Bicicleta</t>
  </si>
  <si>
    <t>Radio</t>
  </si>
  <si>
    <t>No es propietario</t>
  </si>
  <si>
    <t>Madera reutilizada o con huecos</t>
  </si>
  <si>
    <t>Propietario</t>
  </si>
  <si>
    <t>Prestada o la está cuidando</t>
  </si>
  <si>
    <t>Lámina de asbesto, plástico o poliuretano</t>
  </si>
  <si>
    <t>Tejas</t>
  </si>
  <si>
    <t>Lámina de cartón</t>
  </si>
  <si>
    <t>Electricidad</t>
  </si>
  <si>
    <t>cerdos</t>
  </si>
  <si>
    <t>Gas natural</t>
  </si>
  <si>
    <t>Adobe cubierto</t>
  </si>
  <si>
    <t>Motorcicleta/motoneta</t>
  </si>
  <si>
    <t>Suelo de linóleum, congoleum o vinil</t>
  </si>
  <si>
    <t>Cerámicos</t>
  </si>
  <si>
    <t>Lancha con motor</t>
  </si>
  <si>
    <t>Cartón</t>
  </si>
  <si>
    <t>Carbón</t>
  </si>
  <si>
    <t>Madera</t>
  </si>
  <si>
    <t>ovejas</t>
  </si>
  <si>
    <t>Ladrillo</t>
  </si>
  <si>
    <t>Animal drawn cart</t>
  </si>
  <si>
    <t>Material de desecho</t>
  </si>
  <si>
    <t>Intestada o está en litigio</t>
  </si>
  <si>
    <t>Tabiques de cemento</t>
  </si>
  <si>
    <t>Tablones de madera</t>
  </si>
  <si>
    <t>Parquet o madera lustrada</t>
  </si>
  <si>
    <t>Alfombra</t>
  </si>
  <si>
    <t>Asociación ejidal</t>
  </si>
  <si>
    <t>ganado</t>
  </si>
  <si>
    <t>Piedra con cal / cemento</t>
  </si>
  <si>
    <t>Tierra agrícola</t>
  </si>
  <si>
    <t>conejos</t>
  </si>
  <si>
    <t>% Improved
&lt; = 30min</t>
  </si>
  <si>
    <t>iso3</t>
  </si>
  <si>
    <t>MEX</t>
  </si>
  <si>
    <t>year</t>
  </si>
  <si>
    <t>data_source</t>
  </si>
  <si>
    <t>MEX_2003_WHS</t>
  </si>
  <si>
    <t>MEX_2012_ENG</t>
  </si>
  <si>
    <t>MEX_2015_MICS</t>
  </si>
  <si>
    <t>row</t>
  </si>
  <si>
    <t>var1</t>
  </si>
  <si>
    <t>var2</t>
  </si>
  <si>
    <t>varname</t>
  </si>
  <si>
    <t>w_imp</t>
  </si>
  <si>
    <t>w_bas</t>
  </si>
  <si>
    <t>w_lim</t>
  </si>
  <si>
    <t>w_unimp</t>
  </si>
  <si>
    <t>w_sur</t>
  </si>
  <si>
    <t>w_pip</t>
  </si>
  <si>
    <t>w_pop</t>
  </si>
  <si>
    <t>s_imp</t>
  </si>
  <si>
    <t>s_bas</t>
  </si>
  <si>
    <t>s_lim</t>
  </si>
  <si>
    <t>s_unimp</t>
  </si>
  <si>
    <t>s_od</t>
  </si>
  <si>
    <t>s_sew</t>
  </si>
  <si>
    <t>s_sep</t>
  </si>
  <si>
    <t>s_lat</t>
  </si>
  <si>
    <t>w_premises</t>
  </si>
  <si>
    <t>w_30min</t>
  </si>
  <si>
    <t>w_available</t>
  </si>
  <si>
    <t>s_shared</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</si>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</sst>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4572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288">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18" applyFont="true" applyBorder="true" applyAlignment="true">
      <alignment horizontal="center" wrapText="true"/>
    </xf>
    <xf numFmtId="0" fontId="151" fillId="26" borderId="58" xfId="45119" applyFont="true" applyFill="true" applyBorder="true" applyAlignment="true">
      <alignment horizontal="left" vertical="top" wrapText="true"/>
    </xf>
    <xf numFmtId="0" fontId="151" fillId="26" borderId="58" xfId="45120" applyFont="true" applyFill="true" applyBorder="true" applyAlignment="true">
      <alignment horizontal="left" vertical="top" wrapText="true"/>
    </xf>
    <xf numFmtId="168" fontId="150" fillId="3" borderId="58" xfId="45121" applyNumberFormat="true" applyFont="true" applyBorder="true" applyAlignment="true">
      <alignment horizontal="right" vertical="top"/>
    </xf>
    <xf numFmtId="0" fontId="151" fillId="26" borderId="59" xfId="45122" applyFont="true" applyFill="true" applyBorder="true" applyAlignment="true">
      <alignment horizontal="left" vertical="top" wrapText="true"/>
    </xf>
    <xf numFmtId="0" fontId="151" fillId="26" borderId="59" xfId="45123" applyFont="true" applyFill="true" applyBorder="true" applyAlignment="true">
      <alignment horizontal="left" vertical="top" wrapText="true"/>
    </xf>
    <xf numFmtId="168" fontId="150" fillId="3" borderId="59" xfId="45124" applyNumberFormat="true" applyFont="true" applyBorder="true" applyAlignment="true">
      <alignment horizontal="right" vertical="top"/>
    </xf>
    <xf numFmtId="0" fontId="151" fillId="26" borderId="60" xfId="45126" applyFont="true" applyFill="true" applyBorder="true" applyAlignment="true">
      <alignment horizontal="left" vertical="top" wrapText="true"/>
    </xf>
    <xf numFmtId="168" fontId="150" fillId="3" borderId="60" xfId="45127"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151" fillId="3" borderId="10" xfId="45131" applyFont="true" applyAlignment="true">
      <alignment horizontal="center" wrapText="true"/>
    </xf>
    <xf numFmtId="0" fontId="151" fillId="3" borderId="10" xfId="45132" applyFont="true" applyAlignment="true">
      <alignment horizontal="center" wrapText="true"/>
    </xf>
    <xf numFmtId="0" fontId="151" fillId="3" borderId="10" xfId="45133" applyFont="true" applyAlignment="true">
      <alignment horizontal="center" wrapText="true"/>
    </xf>
    <xf numFmtId="0" fontId="151" fillId="3" borderId="57" xfId="45134" applyFont="true" applyBorder="true" applyAlignment="true">
      <alignment horizontal="center"/>
    </xf>
    <xf numFmtId="0" fontId="151" fillId="3" borderId="57" xfId="45135" applyFont="true" applyBorder="true" applyAlignment="true">
      <alignment horizontal="center"/>
    </xf>
    <xf numFmtId="0" fontId="151" fillId="3" borderId="57" xfId="45136" applyFont="true" applyBorder="true" applyAlignment="true">
      <alignment horizontal="center"/>
    </xf>
    <xf numFmtId="0" fontId="151" fillId="3" borderId="57" xfId="45385" applyFont="true" applyBorder="true" applyAlignment="true">
      <alignment horizontal="center" wrapText="true"/>
    </xf>
    <xf numFmtId="0" fontId="151" fillId="26" borderId="58" xfId="45386" applyFont="true" applyFill="true" applyBorder="true" applyAlignment="true">
      <alignment horizontal="left" vertical="top" wrapText="true"/>
    </xf>
    <xf numFmtId="0" fontId="151" fillId="26" borderId="58" xfId="45387" applyFont="true" applyFill="true" applyBorder="true" applyAlignment="true">
      <alignment horizontal="left" vertical="top" wrapText="true"/>
    </xf>
    <xf numFmtId="168" fontId="150" fillId="3" borderId="58" xfId="45388" applyNumberFormat="true" applyFont="true" applyBorder="true" applyAlignment="true">
      <alignment horizontal="right" vertical="top"/>
    </xf>
    <xf numFmtId="0" fontId="151" fillId="26" borderId="59" xfId="45389" applyFont="true" applyFill="true" applyBorder="true" applyAlignment="true">
      <alignment horizontal="left" vertical="top" wrapText="true"/>
    </xf>
    <xf numFmtId="0" fontId="151" fillId="26" borderId="59" xfId="45390" applyFont="true" applyFill="true" applyBorder="true" applyAlignment="true">
      <alignment horizontal="left" vertical="top" wrapText="true"/>
    </xf>
    <xf numFmtId="168" fontId="150" fillId="3" borderId="59" xfId="45391" applyNumberFormat="true" applyFont="true" applyBorder="true" applyAlignment="true">
      <alignment horizontal="right" vertical="top"/>
    </xf>
    <xf numFmtId="0" fontId="151" fillId="26" borderId="60" xfId="45393" applyFont="true" applyFill="true" applyBorder="true" applyAlignment="true">
      <alignment horizontal="left" vertical="top" wrapText="true"/>
    </xf>
    <xf numFmtId="168" fontId="150" fillId="3" borderId="60" xfId="45394" applyNumberFormat="true" applyFont="true" applyBorder="true" applyAlignment="true">
      <alignment horizontal="right" vertical="top"/>
    </xf>
    <xf numFmtId="0" fontId="151" fillId="3" borderId="10" xfId="45398" applyFont="true" applyAlignment="true">
      <alignment horizontal="center" wrapText="true"/>
    </xf>
    <xf numFmtId="0" fontId="151" fillId="3" borderId="10" xfId="45399" applyFont="true" applyAlignment="true">
      <alignment horizontal="center" wrapText="true"/>
    </xf>
    <xf numFmtId="0" fontId="151" fillId="3" borderId="10" xfId="45400" applyFont="true" applyAlignment="true">
      <alignment horizontal="center" wrapText="true"/>
    </xf>
    <xf numFmtId="0" fontId="151" fillId="3" borderId="57" xfId="45401" applyFont="true" applyBorder="true" applyAlignment="true">
      <alignment horizontal="center"/>
    </xf>
    <xf numFmtId="0" fontId="151" fillId="3" borderId="57" xfId="45402" applyFont="true" applyBorder="true" applyAlignment="true">
      <alignment horizontal="center"/>
    </xf>
    <xf numFmtId="0" fontId="151" fillId="3" borderId="57" xfId="45403" applyFont="true" applyBorder="true" applyAlignment="true">
      <alignment horizontal="center"/>
    </xf>
    <xf numFmtId="0" fontId="151" fillId="3" borderId="57" xfId="45659" applyFont="true" applyBorder="true" applyAlignment="true">
      <alignment horizontal="center" wrapText="true"/>
    </xf>
    <xf numFmtId="0" fontId="151" fillId="26" borderId="58" xfId="45660" applyFont="true" applyFill="true" applyBorder="true" applyAlignment="true">
      <alignment horizontal="left" vertical="top" wrapText="true"/>
    </xf>
    <xf numFmtId="0" fontId="151" fillId="26" borderId="58" xfId="45661" applyFont="true" applyFill="true" applyBorder="true" applyAlignment="true">
      <alignment horizontal="left" vertical="top" wrapText="true"/>
    </xf>
    <xf numFmtId="168" fontId="150" fillId="3" borderId="58" xfId="45662" applyNumberFormat="true" applyFont="true" applyBorder="true" applyAlignment="true">
      <alignment horizontal="right" vertical="top"/>
    </xf>
    <xf numFmtId="0" fontId="151" fillId="26" borderId="59" xfId="45663" applyFont="true" applyFill="true" applyBorder="true" applyAlignment="true">
      <alignment horizontal="left" vertical="top" wrapText="true"/>
    </xf>
    <xf numFmtId="0" fontId="151" fillId="26" borderId="59" xfId="45664" applyFont="true" applyFill="true" applyBorder="true" applyAlignment="true">
      <alignment horizontal="left" vertical="top" wrapText="true"/>
    </xf>
    <xf numFmtId="168" fontId="150" fillId="3" borderId="59" xfId="45665" applyNumberFormat="true" applyFont="true" applyBorder="true" applyAlignment="true">
      <alignment horizontal="right" vertical="top"/>
    </xf>
    <xf numFmtId="0" fontId="151" fillId="26" borderId="60" xfId="45667" applyFont="true" applyFill="true" applyBorder="true" applyAlignment="true">
      <alignment horizontal="left" vertical="top" wrapText="true"/>
    </xf>
    <xf numFmtId="168" fontId="150" fillId="3" borderId="60" xfId="45668" applyNumberFormat="true" applyFont="true" applyBorder="true" applyAlignment="true">
      <alignment horizontal="right" vertical="top"/>
    </xf>
    <xf numFmtId="0" fontId="151" fillId="3" borderId="10" xfId="45672" applyFont="true" applyAlignment="true">
      <alignment horizontal="center" wrapText="true"/>
    </xf>
    <xf numFmtId="0" fontId="151" fillId="3" borderId="10" xfId="45673" applyFont="true" applyAlignment="true">
      <alignment horizontal="center" wrapText="true"/>
    </xf>
    <xf numFmtId="0" fontId="151" fillId="3" borderId="10" xfId="45674" applyFont="true" applyAlignment="true">
      <alignment horizontal="center" wrapText="true"/>
    </xf>
    <xf numFmtId="0" fontId="151" fillId="3" borderId="57" xfId="45675" applyFont="true" applyBorder="true" applyAlignment="true">
      <alignment horizontal="center"/>
    </xf>
    <xf numFmtId="0" fontId="151" fillId="3" borderId="57" xfId="45676" applyFont="true" applyBorder="true" applyAlignment="true">
      <alignment horizontal="center"/>
    </xf>
    <xf numFmtId="0" fontId="151" fillId="3" borderId="57" xfId="4567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3" borderId="57" xfId="45144"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57" xfId="45148" applyFont="true" applyBorder="true" applyAlignment="true">
      <alignment horizontal="right" vertical="top" wrapText="true"/>
    </xf>
    <xf numFmtId="0" fontId="151" fillId="3" borderId="116" xfId="45152" applyFont="true" applyBorder="true" applyAlignment="true">
      <alignment horizontal="right" vertical="top" wrapText="true"/>
    </xf>
    <xf numFmtId="0" fontId="151" fillId="3" borderId="54" xfId="45153" applyFont="true" applyBorder="true" applyAlignment="true">
      <alignment horizontal="right" vertical="top" wrapText="true"/>
    </xf>
    <xf numFmtId="0" fontId="151" fillId="3" borderId="55" xfId="45154" applyFont="true" applyBorder="true" applyAlignment="true">
      <alignment horizontal="right" vertical="top" wrapText="true"/>
    </xf>
    <xf numFmtId="0" fontId="151" fillId="3" borderId="10" xfId="45132" applyFont="true" applyAlignment="true">
      <alignment horizontal="right" vertical="top" wrapText="true"/>
    </xf>
    <xf numFmtId="0" fontId="151" fillId="3" borderId="116" xfId="45161" applyFont="true" applyBorder="true" applyAlignment="true">
      <alignment horizontal="right" vertical="top" wrapText="true"/>
    </xf>
    <xf numFmtId="0" fontId="151" fillId="3" borderId="54" xfId="45162" applyFont="true" applyBorder="true" applyAlignment="true">
      <alignment horizontal="right" vertical="top" wrapText="true"/>
    </xf>
    <xf numFmtId="0" fontId="151" fillId="3" borderId="55" xfId="45163" applyFont="true" applyBorder="true" applyAlignment="true">
      <alignment horizontal="right" vertical="top" wrapText="true"/>
    </xf>
    <xf numFmtId="0" fontId="151" fillId="3" borderId="116"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0" xfId="45133" applyFont="true" applyAlignment="true">
      <alignment horizontal="right" vertical="top" wrapText="true"/>
    </xf>
    <xf numFmtId="0" fontId="151" fillId="3" borderId="10" xfId="45131"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37"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38" applyNumberFormat="true" applyFont="true" applyBorder="true" applyAlignment="true">
      <alignment horizontal="right" vertical="top" wrapText="true"/>
    </xf>
    <xf numFmtId="166" fontId="150" fillId="3" borderId="58" xfId="45139" applyNumberFormat="true" applyFont="true" applyBorder="true" applyAlignment="true">
      <alignment horizontal="right" vertical="top" wrapText="true"/>
    </xf>
    <xf numFmtId="166" fontId="150" fillId="3" borderId="59" xfId="45140" applyNumberFormat="true" applyFont="true" applyBorder="true" applyAlignment="true">
      <alignment horizontal="right" vertical="top" wrapText="true"/>
    </xf>
    <xf numFmtId="166" fontId="150" fillId="3" borderId="59" xfId="45141" applyNumberFormat="true" applyFont="true" applyBorder="true" applyAlignment="true">
      <alignment horizontal="right" vertical="top" wrapText="true"/>
    </xf>
    <xf numFmtId="166" fontId="150" fillId="3" borderId="59" xfId="45142" applyNumberFormat="true" applyFont="true" applyBorder="true" applyAlignment="true">
      <alignment horizontal="right" vertical="top" wrapText="true"/>
    </xf>
    <xf numFmtId="166" fontId="150" fillId="3" borderId="60" xfId="45143" applyNumberFormat="true" applyFont="true" applyBorder="true" applyAlignment="true">
      <alignment horizontal="right" vertical="top" wrapText="true"/>
    </xf>
    <xf numFmtId="166" fontId="150" fillId="3" borderId="60" xfId="45145" applyNumberFormat="true" applyFont="true" applyBorder="true" applyAlignment="true">
      <alignment horizontal="right" vertical="top" wrapText="true"/>
    </xf>
    <xf numFmtId="166" fontId="150" fillId="3" borderId="60" xfId="45146" applyNumberFormat="true" applyFont="true" applyBorder="true" applyAlignment="true">
      <alignment horizontal="right" vertical="top" wrapText="true"/>
    </xf>
    <xf numFmtId="166" fontId="150" fillId="3" borderId="117" xfId="45155" applyNumberFormat="true" applyFont="true" applyBorder="true" applyAlignment="true">
      <alignment horizontal="right" vertical="top" wrapText="true"/>
    </xf>
    <xf numFmtId="166" fontId="150" fillId="3" borderId="118" xfId="45156" applyNumberFormat="true" applyFont="true" applyBorder="true" applyAlignment="true">
      <alignment horizontal="right" vertical="top" wrapText="true"/>
    </xf>
    <xf numFmtId="166" fontId="150" fillId="3" borderId="119" xfId="45157" applyNumberFormat="true" applyFont="true" applyBorder="true" applyAlignment="true">
      <alignment horizontal="right" vertical="top" wrapText="true"/>
    </xf>
    <xf numFmtId="0" fontId="151" fillId="3" borderId="57" xfId="45135" applyFont="true" applyBorder="true" applyAlignment="true">
      <alignment horizontal="right" vertical="top" wrapText="true"/>
    </xf>
    <xf numFmtId="166" fontId="150" fillId="3" borderId="117" xfId="45167" applyNumberFormat="true" applyFont="true" applyBorder="true" applyAlignment="true">
      <alignment horizontal="right" vertical="top" wrapText="true"/>
    </xf>
    <xf numFmtId="166" fontId="150" fillId="3" borderId="118" xfId="45168" applyNumberFormat="true" applyFont="true" applyBorder="true" applyAlignment="true">
      <alignment horizontal="right" vertical="top" wrapText="true"/>
    </xf>
    <xf numFmtId="166" fontId="150" fillId="3" borderId="119" xfId="45169" applyNumberFormat="true" applyFont="true" applyBorder="true" applyAlignment="true">
      <alignment horizontal="right" vertical="top" wrapText="true"/>
    </xf>
    <xf numFmtId="166" fontId="150" fillId="3" borderId="117" xfId="45173" applyNumberFormat="true" applyFont="true" applyBorder="true" applyAlignment="true">
      <alignment horizontal="right" vertical="top" wrapText="true"/>
    </xf>
    <xf numFmtId="166" fontId="150" fillId="3" borderId="118" xfId="45174" applyNumberFormat="true" applyFont="true" applyBorder="true" applyAlignment="true">
      <alignment horizontal="right" vertical="top" wrapText="true"/>
    </xf>
    <xf numFmtId="166" fontId="150" fillId="3" borderId="119" xfId="45175" applyNumberFormat="true" applyFont="true" applyBorder="true" applyAlignment="true">
      <alignment horizontal="right" vertical="top" wrapText="true"/>
    </xf>
    <xf numFmtId="0" fontId="151" fillId="3" borderId="57" xfId="45136" applyFont="true" applyBorder="true" applyAlignment="true">
      <alignment horizontal="right" vertical="top" wrapText="true"/>
    </xf>
    <xf numFmtId="0" fontId="151" fillId="3" borderId="57" xfId="45134" applyFont="true" applyBorder="true" applyAlignment="true">
      <alignment horizontal="right" vertical="top" wrapText="true"/>
    </xf>
    <xf numFmtId="0" fontId="151" fillId="3" borderId="57" xfId="45176" applyFont="true" applyBorder="true" applyAlignment="true">
      <alignment horizontal="right" vertical="top" wrapText="true"/>
    </xf>
    <xf numFmtId="166" fontId="150" fillId="3" borderId="120" xfId="45177" applyNumberFormat="true" applyFont="true" applyBorder="true" applyAlignment="true">
      <alignment horizontal="right" vertical="top" wrapText="true"/>
    </xf>
    <xf numFmtId="0" fontId="151" fillId="3" borderId="57" xfId="45178" applyFont="true" applyBorder="true" applyAlignment="true">
      <alignment horizontal="right" vertical="top" wrapText="true"/>
    </xf>
    <xf numFmtId="166" fontId="150" fillId="3" borderId="120" xfId="45179" applyNumberFormat="true" applyFont="true" applyBorder="true" applyAlignment="true">
      <alignment horizontal="right" vertical="top" wrapText="true"/>
    </xf>
    <xf numFmtId="0" fontId="151" fillId="3" borderId="57" xfId="45180" applyFont="true" applyBorder="true" applyAlignment="true">
      <alignment horizontal="right" vertical="top" wrapText="true"/>
    </xf>
    <xf numFmtId="166" fontId="150" fillId="3" borderId="120" xfId="45181" applyNumberFormat="true" applyFont="true" applyBorder="true" applyAlignment="true">
      <alignment horizontal="right" vertical="top" wrapText="true"/>
    </xf>
    <xf numFmtId="0" fontId="151" fillId="3" borderId="57" xfId="45413" applyFont="true" applyBorder="true" applyAlignment="true">
      <alignment horizontal="right" vertical="top" wrapText="true"/>
    </xf>
    <xf numFmtId="0" fontId="151" fillId="3" borderId="57" xfId="45414" applyFont="true" applyBorder="true" applyAlignment="true">
      <alignment horizontal="right" vertical="top" wrapText="true"/>
    </xf>
    <xf numFmtId="0" fontId="151" fillId="3" borderId="57" xfId="45415" applyFont="true" applyBorder="true" applyAlignment="true">
      <alignment horizontal="right" vertical="top" wrapText="true"/>
    </xf>
    <xf numFmtId="0" fontId="151" fillId="3" borderId="116" xfId="45425" applyFont="true" applyBorder="true" applyAlignment="true">
      <alignment horizontal="right" vertical="top" wrapText="true"/>
    </xf>
    <xf numFmtId="0" fontId="151" fillId="3" borderId="54" xfId="45426" applyFont="true" applyBorder="true" applyAlignment="true">
      <alignment horizontal="right" vertical="top" wrapText="true"/>
    </xf>
    <xf numFmtId="0" fontId="151" fillId="3" borderId="55" xfId="45427" applyFont="true" applyBorder="true" applyAlignment="true">
      <alignment horizontal="right" vertical="top" wrapText="true"/>
    </xf>
    <xf numFmtId="0" fontId="151" fillId="3" borderId="116" xfId="45428" applyFont="true" applyBorder="true" applyAlignment="true">
      <alignment horizontal="right" vertical="top" wrapText="true"/>
    </xf>
    <xf numFmtId="0" fontId="151" fillId="3" borderId="54" xfId="45429" applyFont="true" applyBorder="true" applyAlignment="true">
      <alignment horizontal="right" vertical="top" wrapText="true"/>
    </xf>
    <xf numFmtId="0" fontId="151" fillId="3" borderId="55" xfId="45430" applyFont="true" applyBorder="true" applyAlignment="true">
      <alignment horizontal="right" vertical="top" wrapText="true"/>
    </xf>
    <xf numFmtId="0" fontId="151" fillId="3" borderId="116" xfId="45431" applyFont="true" applyBorder="true" applyAlignment="true">
      <alignment horizontal="right" vertical="top" wrapText="true"/>
    </xf>
    <xf numFmtId="0" fontId="151" fillId="3" borderId="54" xfId="45432" applyFont="true" applyBorder="true" applyAlignment="true">
      <alignment horizontal="right" vertical="top" wrapText="true"/>
    </xf>
    <xf numFmtId="0" fontId="151" fillId="3" borderId="55" xfId="45433" applyFont="true" applyBorder="true" applyAlignment="true">
      <alignment horizontal="right" vertical="top" wrapText="true"/>
    </xf>
    <xf numFmtId="0" fontId="151" fillId="3" borderId="10" xfId="45398" applyFont="true" applyAlignment="true">
      <alignment horizontal="right" vertical="top" wrapText="true"/>
    </xf>
    <xf numFmtId="0" fontId="151" fillId="3" borderId="10" xfId="45399" applyFont="true" applyAlignment="true">
      <alignment horizontal="right" vertical="top" wrapText="true"/>
    </xf>
    <xf numFmtId="0" fontId="151" fillId="3" borderId="10" xfId="45400" applyFont="true" applyAlignment="true">
      <alignment horizontal="right" vertical="top" wrapText="true"/>
    </xf>
    <xf numFmtId="166" fontId="150" fillId="3" borderId="58" xfId="45404" applyNumberFormat="true" applyFont="true" applyBorder="true" applyAlignment="true">
      <alignment horizontal="right" vertical="top" wrapText="true"/>
    </xf>
    <xf numFmtId="166" fontId="150" fillId="3" borderId="58" xfId="45405" applyNumberFormat="true" applyFont="true" applyBorder="true" applyAlignment="true">
      <alignment horizontal="right" vertical="top" wrapText="true"/>
    </xf>
    <xf numFmtId="166" fontId="150" fillId="3" borderId="58" xfId="45406" applyNumberFormat="true" applyFont="true" applyBorder="true" applyAlignment="true">
      <alignment horizontal="right" vertical="top" wrapText="true"/>
    </xf>
    <xf numFmtId="166" fontId="150" fillId="3" borderId="59" xfId="45407" applyNumberFormat="true" applyFont="true" applyBorder="true" applyAlignment="true">
      <alignment horizontal="right" vertical="top" wrapText="true"/>
    </xf>
    <xf numFmtId="166" fontId="150" fillId="3" borderId="59" xfId="45408" applyNumberFormat="true" applyFont="true" applyBorder="true" applyAlignment="true">
      <alignment horizontal="right" vertical="top" wrapText="true"/>
    </xf>
    <xf numFmtId="166" fontId="150" fillId="3" borderId="59" xfId="45409" applyNumberFormat="true" applyFont="true" applyBorder="true" applyAlignment="true">
      <alignment horizontal="right" vertical="top" wrapText="true"/>
    </xf>
    <xf numFmtId="166" fontId="150" fillId="3" borderId="60" xfId="45410" applyNumberFormat="true" applyFont="true" applyBorder="true" applyAlignment="true">
      <alignment horizontal="right" vertical="top" wrapText="true"/>
    </xf>
    <xf numFmtId="166" fontId="150" fillId="3" borderId="60" xfId="45411" applyNumberFormat="true" applyFont="true" applyBorder="true" applyAlignment="true">
      <alignment horizontal="right" vertical="top" wrapText="true"/>
    </xf>
    <xf numFmtId="166" fontId="150" fillId="3" borderId="60" xfId="45412" applyNumberFormat="true" applyFont="true" applyBorder="true" applyAlignment="true">
      <alignment horizontal="right" vertical="top" wrapText="true"/>
    </xf>
    <xf numFmtId="166" fontId="150" fillId="3" borderId="117" xfId="45434" applyNumberFormat="true" applyFont="true" applyBorder="true" applyAlignment="true">
      <alignment horizontal="right" vertical="top" wrapText="true"/>
    </xf>
    <xf numFmtId="166" fontId="150" fillId="3" borderId="118" xfId="45435" applyNumberFormat="true" applyFont="true" applyBorder="true" applyAlignment="true">
      <alignment horizontal="right" vertical="top" wrapText="true"/>
    </xf>
    <xf numFmtId="166" fontId="150" fillId="3" borderId="119" xfId="45436" applyNumberFormat="true" applyFont="true" applyBorder="true" applyAlignment="true">
      <alignment horizontal="right" vertical="top" wrapText="true"/>
    </xf>
    <xf numFmtId="166" fontId="150" fillId="3" borderId="117" xfId="45437" applyNumberFormat="true" applyFont="true" applyBorder="true" applyAlignment="true">
      <alignment horizontal="right" vertical="top" wrapText="true"/>
    </xf>
    <xf numFmtId="166" fontId="150" fillId="3" borderId="118" xfId="45438" applyNumberFormat="true" applyFont="true" applyBorder="true" applyAlignment="true">
      <alignment horizontal="right" vertical="top" wrapText="true"/>
    </xf>
    <xf numFmtId="166" fontId="150" fillId="3" borderId="119" xfId="45439" applyNumberFormat="true" applyFont="true" applyBorder="true" applyAlignment="true">
      <alignment horizontal="right" vertical="top" wrapText="true"/>
    </xf>
    <xf numFmtId="166" fontId="150" fillId="3" borderId="117" xfId="45440" applyNumberFormat="true" applyFont="true" applyBorder="true" applyAlignment="true">
      <alignment horizontal="right" vertical="top" wrapText="true"/>
    </xf>
    <xf numFmtId="166" fontId="150" fillId="3" borderId="118" xfId="45441" applyNumberFormat="true" applyFont="true" applyBorder="true" applyAlignment="true">
      <alignment horizontal="right" vertical="top" wrapText="true"/>
    </xf>
    <xf numFmtId="166" fontId="150" fillId="3" borderId="119" xfId="45442" applyNumberFormat="true" applyFont="true" applyBorder="true" applyAlignment="true">
      <alignment horizontal="right" vertical="top" wrapText="true"/>
    </xf>
    <xf numFmtId="0" fontId="151" fillId="3" borderId="57" xfId="45401" applyFont="true" applyBorder="true" applyAlignment="true">
      <alignment horizontal="right" vertical="top" wrapText="true"/>
    </xf>
    <xf numFmtId="0" fontId="151" fillId="3" borderId="57" xfId="45402" applyFont="true" applyBorder="true" applyAlignment="true">
      <alignment horizontal="right" vertical="top" wrapText="true"/>
    </xf>
    <xf numFmtId="0" fontId="151" fillId="3" borderId="57" xfId="45403" applyFont="true" applyBorder="true" applyAlignment="true">
      <alignment horizontal="right" vertical="top" wrapText="true"/>
    </xf>
    <xf numFmtId="0" fontId="151" fillId="3" borderId="57" xfId="45443" applyFont="true" applyBorder="true" applyAlignment="true">
      <alignment horizontal="right" vertical="top" wrapText="true"/>
    </xf>
    <xf numFmtId="0" fontId="151" fillId="3" borderId="57" xfId="45444" applyFont="true" applyBorder="true" applyAlignment="true">
      <alignment horizontal="right" vertical="top" wrapText="true"/>
    </xf>
    <xf numFmtId="0" fontId="151" fillId="3" borderId="57" xfId="45445" applyFont="true" applyBorder="true" applyAlignment="true">
      <alignment horizontal="right" vertical="top" wrapText="true"/>
    </xf>
    <xf numFmtId="166" fontId="150" fillId="3" borderId="120" xfId="45446" applyNumberFormat="true" applyFont="true" applyBorder="true" applyAlignment="true">
      <alignment horizontal="right" vertical="top" wrapText="true"/>
    </xf>
    <xf numFmtId="166" fontId="150" fillId="3" borderId="120" xfId="45447" applyNumberFormat="true" applyFont="true" applyBorder="true" applyAlignment="true">
      <alignment horizontal="right" vertical="top" wrapText="true"/>
    </xf>
    <xf numFmtId="166" fontId="150" fillId="3" borderId="120" xfId="45448" applyNumberFormat="true" applyFont="true" applyBorder="true" applyAlignment="true">
      <alignment horizontal="right" vertical="top" wrapText="true"/>
    </xf>
    <xf numFmtId="0" fontId="151" fillId="3" borderId="57" xfId="45685" applyFont="true" applyBorder="true" applyAlignment="true">
      <alignment horizontal="right" vertical="top" wrapText="true"/>
    </xf>
    <xf numFmtId="0" fontId="151" fillId="3" borderId="57" xfId="45688" applyFont="true" applyBorder="true" applyAlignment="true">
      <alignment horizontal="right" vertical="top" wrapText="true"/>
    </xf>
    <xf numFmtId="0" fontId="151" fillId="3" borderId="57" xfId="45689" applyFont="true" applyBorder="true" applyAlignment="true">
      <alignment horizontal="right" vertical="top" wrapText="true"/>
    </xf>
    <xf numFmtId="0" fontId="151" fillId="3" borderId="116" xfId="45693" applyFont="true" applyBorder="true" applyAlignment="true">
      <alignment horizontal="right" vertical="top" wrapText="true"/>
    </xf>
    <xf numFmtId="0" fontId="151" fillId="3" borderId="54" xfId="45694" applyFont="true" applyBorder="true" applyAlignment="true">
      <alignment horizontal="right" vertical="top" wrapText="true"/>
    </xf>
    <xf numFmtId="0" fontId="151" fillId="3" borderId="55" xfId="45695" applyFont="true" applyBorder="true" applyAlignment="true">
      <alignment horizontal="right" vertical="top" wrapText="true"/>
    </xf>
    <xf numFmtId="0" fontId="151" fillId="3" borderId="10" xfId="45672" applyFont="true" applyAlignment="true">
      <alignment horizontal="right" vertical="top" wrapText="true"/>
    </xf>
    <xf numFmtId="0" fontId="151" fillId="3" borderId="116" xfId="45705" applyFont="true" applyBorder="true" applyAlignment="true">
      <alignment horizontal="right" vertical="top" wrapText="true"/>
    </xf>
    <xf numFmtId="0" fontId="151" fillId="3" borderId="54" xfId="45706" applyFont="true" applyBorder="true" applyAlignment="true">
      <alignment horizontal="right" vertical="top" wrapText="true"/>
    </xf>
    <xf numFmtId="0" fontId="151" fillId="3" borderId="55" xfId="45707" applyFont="true" applyBorder="true" applyAlignment="true">
      <alignment horizontal="right" vertical="top" wrapText="true"/>
    </xf>
    <xf numFmtId="0" fontId="151" fillId="3" borderId="116" xfId="45708" applyFont="true" applyBorder="true" applyAlignment="true">
      <alignment horizontal="right" vertical="top" wrapText="true"/>
    </xf>
    <xf numFmtId="0" fontId="151" fillId="3" borderId="54" xfId="45709" applyFont="true" applyBorder="true" applyAlignment="true">
      <alignment horizontal="right" vertical="top" wrapText="true"/>
    </xf>
    <xf numFmtId="0" fontId="151" fillId="3" borderId="55" xfId="45710" applyFont="true" applyBorder="true" applyAlignment="true">
      <alignment horizontal="right" vertical="top" wrapText="true"/>
    </xf>
    <xf numFmtId="0" fontId="151" fillId="3" borderId="10" xfId="45673" applyFont="true" applyAlignment="true">
      <alignment horizontal="right" vertical="top" wrapText="true"/>
    </xf>
    <xf numFmtId="0" fontId="151" fillId="3" borderId="10" xfId="45674" applyFont="true" applyAlignment="true">
      <alignment horizontal="right" vertical="top" wrapText="true"/>
    </xf>
    <xf numFmtId="166" fontId="150" fillId="3" borderId="58" xfId="45678" applyNumberFormat="true" applyFont="true" applyBorder="true" applyAlignment="true">
      <alignment horizontal="right" vertical="top" wrapText="true"/>
    </xf>
    <xf numFmtId="166" fontId="150" fillId="3" borderId="58" xfId="45679" applyNumberFormat="true" applyFont="true" applyBorder="true" applyAlignment="true">
      <alignment horizontal="right" vertical="top" wrapText="true"/>
    </xf>
    <xf numFmtId="166" fontId="150" fillId="3" borderId="58" xfId="45680" applyNumberFormat="true" applyFont="true" applyBorder="true" applyAlignment="true">
      <alignment horizontal="right" vertical="top" wrapText="true"/>
    </xf>
    <xf numFmtId="166" fontId="150" fillId="3" borderId="59" xfId="45681" applyNumberFormat="true" applyFont="true" applyBorder="true" applyAlignment="true">
      <alignment horizontal="right" vertical="top" wrapText="true"/>
    </xf>
    <xf numFmtId="166" fontId="150" fillId="3" borderId="59" xfId="45682" applyNumberFormat="true" applyFont="true" applyBorder="true" applyAlignment="true">
      <alignment horizontal="right" vertical="top" wrapText="true"/>
    </xf>
    <xf numFmtId="166" fontId="150" fillId="3" borderId="59" xfId="45683" applyNumberFormat="true" applyFont="true" applyBorder="true" applyAlignment="true">
      <alignment horizontal="right" vertical="top" wrapText="true"/>
    </xf>
    <xf numFmtId="166" fontId="150" fillId="3" borderId="60" xfId="45684" applyNumberFormat="true" applyFont="true" applyBorder="true" applyAlignment="true">
      <alignment horizontal="right" vertical="top" wrapText="true"/>
    </xf>
    <xf numFmtId="166" fontId="150" fillId="3" borderId="60" xfId="45686" applyNumberFormat="true" applyFont="true" applyBorder="true" applyAlignment="true">
      <alignment horizontal="right" vertical="top" wrapText="true"/>
    </xf>
    <xf numFmtId="166" fontId="150" fillId="3" borderId="60" xfId="45687" applyNumberFormat="true" applyFont="true" applyBorder="true" applyAlignment="true">
      <alignment horizontal="right" vertical="top" wrapText="true"/>
    </xf>
    <xf numFmtId="166" fontId="150" fillId="3" borderId="117" xfId="45696" applyNumberFormat="true" applyFont="true" applyBorder="true" applyAlignment="true">
      <alignment horizontal="right" vertical="top" wrapText="true"/>
    </xf>
    <xf numFmtId="166" fontId="150" fillId="3" borderId="118" xfId="45697" applyNumberFormat="true" applyFont="true" applyBorder="true" applyAlignment="true">
      <alignment horizontal="right" vertical="top" wrapText="true"/>
    </xf>
    <xf numFmtId="166" fontId="150" fillId="3" borderId="119" xfId="45698" applyNumberFormat="true" applyFont="true" applyBorder="true" applyAlignment="true">
      <alignment horizontal="right" vertical="top" wrapText="true"/>
    </xf>
    <xf numFmtId="0" fontId="151" fillId="3" borderId="57" xfId="45675" applyFont="true" applyBorder="true" applyAlignment="true">
      <alignment horizontal="right" vertical="top" wrapText="true"/>
    </xf>
    <xf numFmtId="166" fontId="150" fillId="3" borderId="117" xfId="45711" applyNumberFormat="true" applyFont="true" applyBorder="true" applyAlignment="true">
      <alignment horizontal="right" vertical="top" wrapText="true"/>
    </xf>
    <xf numFmtId="166" fontId="150" fillId="3" borderId="118" xfId="45712" applyNumberFormat="true" applyFont="true" applyBorder="true" applyAlignment="true">
      <alignment horizontal="right" vertical="top" wrapText="true"/>
    </xf>
    <xf numFmtId="166" fontId="150" fillId="3" borderId="119" xfId="45713" applyNumberFormat="true" applyFont="true" applyBorder="true" applyAlignment="true">
      <alignment horizontal="right" vertical="top" wrapText="true"/>
    </xf>
    <xf numFmtId="166" fontId="150" fillId="3" borderId="117" xfId="45714" applyNumberFormat="true" applyFont="true" applyBorder="true" applyAlignment="true">
      <alignment horizontal="right" vertical="top" wrapText="true"/>
    </xf>
    <xf numFmtId="166" fontId="150" fillId="3" borderId="118" xfId="45715" applyNumberFormat="true" applyFont="true" applyBorder="true" applyAlignment="true">
      <alignment horizontal="right" vertical="top" wrapText="true"/>
    </xf>
    <xf numFmtId="166" fontId="150" fillId="3" borderId="119" xfId="45716" applyNumberFormat="true" applyFont="true" applyBorder="true" applyAlignment="true">
      <alignment horizontal="right" vertical="top" wrapText="true"/>
    </xf>
    <xf numFmtId="0" fontId="151" fillId="3" borderId="57" xfId="45676" applyFont="true" applyBorder="true" applyAlignment="true">
      <alignment horizontal="right" vertical="top" wrapText="true"/>
    </xf>
    <xf numFmtId="0" fontId="151" fillId="3" borderId="57" xfId="45677" applyFont="true" applyBorder="true" applyAlignment="true">
      <alignment horizontal="right" vertical="top" wrapText="true"/>
    </xf>
    <xf numFmtId="0" fontId="151" fillId="3" borderId="57" xfId="45717" applyFont="true" applyBorder="true" applyAlignment="true">
      <alignment horizontal="right" vertical="top" wrapText="true"/>
    </xf>
    <xf numFmtId="166" fontId="150" fillId="3" borderId="120" xfId="45718" applyNumberFormat="true" applyFont="true" applyBorder="true" applyAlignment="true">
      <alignment horizontal="right" vertical="top" wrapText="true"/>
    </xf>
    <xf numFmtId="0" fontId="151" fillId="3" borderId="57" xfId="45719" applyFont="true" applyBorder="true" applyAlignment="true">
      <alignment horizontal="right" vertical="top" wrapText="true"/>
    </xf>
    <xf numFmtId="0" fontId="151" fillId="3" borderId="57" xfId="45720" applyFont="true" applyBorder="true" applyAlignment="true">
      <alignment horizontal="right" vertical="top" wrapText="true"/>
    </xf>
    <xf numFmtId="166" fontId="150" fillId="3" borderId="120" xfId="45721" applyNumberFormat="true" applyFont="true" applyBorder="true" applyAlignment="true">
      <alignment horizontal="right" vertical="top" wrapText="true"/>
    </xf>
    <xf numFmtId="166" fontId="150" fillId="3" borderId="120" xfId="45722" applyNumberFormat="true" applyFont="true" applyBorder="true" applyAlignment="true">
      <alignment horizontal="right" vertical="top" wrapText="true"/>
    </xf>
    <xf numFmtId="0" fontId="151" fillId="0" borderId="10" xfId="44961" applyFont="true" applyFill="true" applyBorder="true" applyAlignment="true">
      <alignment horizontal="left" vertical="top" wrapText="true"/>
    </xf>
    <xf numFmtId="0" fontId="24" fillId="0" borderId="10" xfId="34367" applyFill="true" applyBorder="true"/>
    <xf numFmtId="0" fontId="151" fillId="0" borderId="10" xfId="44967" applyFont="true" applyFill="true" applyBorder="true" applyAlignment="true">
      <alignment horizontal="left" vertical="top" wrapText="true"/>
    </xf>
    <xf numFmtId="169" fontId="150" fillId="0" borderId="10" xfId="44968" applyNumberFormat="true" applyFont="true" applyFill="true" applyBorder="true" applyAlignment="true">
      <alignment horizontal="right" vertical="top"/>
    </xf>
    <xf numFmtId="169" fontId="150" fillId="0" borderId="10" xfId="44969" applyNumberFormat="true" applyFont="true" applyFill="true" applyBorder="true" applyAlignment="true">
      <alignment horizontal="right" vertical="top"/>
    </xf>
    <xf numFmtId="169" fontId="150" fillId="0" borderId="10" xfId="44970" applyNumberFormat="true" applyFont="true" applyFill="true" applyBorder="true" applyAlignment="true">
      <alignment horizontal="right" vertical="top"/>
    </xf>
    <xf numFmtId="169" fontId="150" fillId="0" borderId="10" xfId="44971" applyNumberFormat="true" applyFont="true" applyFill="true" applyBorder="true" applyAlignment="true">
      <alignment horizontal="right" vertical="top"/>
    </xf>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169" fontId="150" fillId="0" borderId="10" xfId="44975" applyNumberFormat="true" applyFont="true" applyFill="true" applyBorder="true" applyAlignment="true">
      <alignment horizontal="right" vertical="top"/>
    </xf>
    <xf numFmtId="169" fontId="150" fillId="0" borderId="10" xfId="44976" applyNumberFormat="true" applyFont="true" applyFill="true" applyBorder="true" applyAlignment="true">
      <alignment horizontal="right" vertical="top"/>
    </xf>
    <xf numFmtId="169" fontId="150" fillId="0" borderId="10" xfId="44977"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0"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5222" applyFont="true" applyFill="true" applyBorder="true" applyAlignment="true">
      <alignment horizontal="left" vertical="top" wrapText="true"/>
    </xf>
    <xf numFmtId="0" fontId="151" fillId="0" borderId="10" xfId="45228" applyFont="true" applyFill="true" applyBorder="true" applyAlignment="true">
      <alignment horizontal="left" vertical="top" wrapText="true"/>
    </xf>
    <xf numFmtId="169" fontId="150" fillId="0" borderId="10" xfId="45229" applyNumberFormat="true" applyFont="true" applyFill="true" applyBorder="true" applyAlignment="true">
      <alignment horizontal="right" vertical="top"/>
    </xf>
    <xf numFmtId="169" fontId="150" fillId="0" borderId="10" xfId="45230" applyNumberFormat="true" applyFont="true" applyFill="true" applyBorder="true" applyAlignment="true">
      <alignment horizontal="right" vertical="top"/>
    </xf>
    <xf numFmtId="169" fontId="150" fillId="0" borderId="10" xfId="45231" applyNumberFormat="true" applyFont="true" applyFill="true" applyBorder="true" applyAlignment="true">
      <alignment horizontal="right" vertical="top"/>
    </xf>
    <xf numFmtId="0" fontId="151" fillId="0" borderId="10" xfId="45234" applyFont="true" applyFill="true" applyBorder="true" applyAlignment="true">
      <alignment horizontal="left" vertical="top" wrapText="true"/>
    </xf>
    <xf numFmtId="169" fontId="150" fillId="0" borderId="10" xfId="45235" applyNumberFormat="true" applyFont="true" applyFill="true" applyBorder="true" applyAlignment="true">
      <alignment horizontal="right" vertical="top"/>
    </xf>
    <xf numFmtId="169" fontId="150" fillId="0" borderId="10" xfId="45236" applyNumberFormat="true" applyFont="true" applyFill="true" applyBorder="true" applyAlignment="true">
      <alignment horizontal="right" vertical="top"/>
    </xf>
    <xf numFmtId="169" fontId="150" fillId="0" borderId="10" xfId="45237" applyNumberFormat="true" applyFont="true" applyFill="true" applyBorder="true" applyAlignment="true">
      <alignment horizontal="right" vertical="top"/>
    </xf>
    <xf numFmtId="0" fontId="151" fillId="0" borderId="10" xfId="45221" applyFont="true" applyFill="true" applyBorder="true" applyAlignment="true">
      <alignment horizontal="left" vertical="top" wrapText="true"/>
    </xf>
    <xf numFmtId="0" fontId="151" fillId="0" borderId="10" xfId="45227" applyFont="true" applyFill="true" applyBorder="true" applyAlignment="true">
      <alignment horizontal="left" vertical="top" wrapText="true"/>
    </xf>
    <xf numFmtId="0" fontId="151" fillId="0" borderId="10" xfId="45233" applyFont="true" applyFill="true" applyBorder="true" applyAlignment="true">
      <alignment horizontal="left" vertical="top" wrapText="true"/>
    </xf>
    <xf numFmtId="0" fontId="151" fillId="0" borderId="10" xfId="45492" applyFont="true" applyFill="true" applyBorder="true" applyAlignment="true">
      <alignment horizontal="left" vertical="top" wrapText="true"/>
    </xf>
    <xf numFmtId="0" fontId="151" fillId="0" borderId="10" xfId="45498" applyFont="true" applyFill="true" applyBorder="true" applyAlignment="true">
      <alignment horizontal="left" vertical="top" wrapText="true"/>
    </xf>
    <xf numFmtId="169" fontId="150" fillId="0" borderId="10" xfId="45499" applyNumberFormat="true" applyFont="true" applyFill="true" applyBorder="true" applyAlignment="true">
      <alignment horizontal="right" vertical="top"/>
    </xf>
    <xf numFmtId="169" fontId="150" fillId="0" borderId="10" xfId="45500" applyNumberFormat="true" applyFont="true" applyFill="true" applyBorder="true" applyAlignment="true">
      <alignment horizontal="right" vertical="top"/>
    </xf>
    <xf numFmtId="169" fontId="150" fillId="0" borderId="10" xfId="45501" applyNumberFormat="true" applyFont="true" applyFill="true" applyBorder="true" applyAlignment="true">
      <alignment horizontal="right" vertical="top"/>
    </xf>
    <xf numFmtId="169" fontId="150" fillId="0" borderId="10" xfId="45502" applyNumberFormat="true" applyFont="true" applyFill="true" applyBorder="true" applyAlignment="true">
      <alignment horizontal="right" vertical="top"/>
    </xf>
    <xf numFmtId="0" fontId="151" fillId="0" borderId="10" xfId="45504" applyFont="true" applyFill="true" applyBorder="true" applyAlignment="true">
      <alignment horizontal="left" vertical="top" wrapText="true"/>
    </xf>
    <xf numFmtId="169" fontId="150" fillId="0" borderId="10" xfId="45505" applyNumberFormat="true" applyFont="true" applyFill="true" applyBorder="true" applyAlignment="true">
      <alignment horizontal="right" vertical="top"/>
    </xf>
    <xf numFmtId="169" fontId="150" fillId="0" borderId="10" xfId="45506" applyNumberFormat="true" applyFont="true" applyFill="true" applyBorder="true" applyAlignment="true">
      <alignment horizontal="right" vertical="top"/>
    </xf>
    <xf numFmtId="169" fontId="150" fillId="0" borderId="10" xfId="45507" applyNumberFormat="true" applyFont="true" applyFill="true" applyBorder="true" applyAlignment="true">
      <alignment horizontal="right" vertical="top"/>
    </xf>
    <xf numFmtId="169" fontId="150" fillId="0" borderId="10" xfId="45508" applyNumberFormat="true" applyFont="true" applyFill="true" applyBorder="true" applyAlignment="true">
      <alignment horizontal="right" vertical="top"/>
    </xf>
    <xf numFmtId="0" fontId="151" fillId="0" borderId="10" xfId="45491" applyFont="true" applyFill="true" applyBorder="true" applyAlignment="true">
      <alignment horizontal="left" vertical="top" wrapText="true"/>
    </xf>
    <xf numFmtId="0" fontId="151" fillId="0" borderId="10" xfId="45497" applyFont="true" applyFill="true" applyBorder="true" applyAlignment="true">
      <alignment horizontal="left" vertical="top" wrapText="true"/>
    </xf>
    <xf numFmtId="0" fontId="151" fillId="0" borderId="10" xfId="45503"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155" fillId="27" borderId="10" xfId="19344" applyFont="true" applyFill="true" applyAlignment="true">
      <alignment horizontal="left" vertical="center"/>
    </xf>
    <xf numFmtId="0" fontId="24" fillId="0" borderId="10" xfId="34367" applyFill="true" applyBorder="true" applyAlignment="true">
      <alignment vertical="center"/>
    </xf>
    <xf numFmtId="0" fontId="24" fillId="15" borderId="10" xfId="34367" applyFill="true" applyBorder="true" applyAlignment="true">
      <alignment vertical="center"/>
    </xf>
    <xf numFmtId="0" fontId="24" fillId="15" borderId="10" xfId="19344" applyFill="true" applyBorder="true" applyAlignment="true">
      <alignment vertical="center" wrapText="true"/>
    </xf>
    <xf numFmtId="0" fontId="162" fillId="0" borderId="10" xfId="40145" applyFont="true" applyFill="true" applyBorder="true" applyAlignment="true">
      <alignment horizontal="left" vertical="center"/>
    </xf>
    <xf numFmtId="0" fontId="162" fillId="0" borderId="10" xfId="40205" applyFont="true" applyFill="true" applyBorder="true" applyAlignment="true">
      <alignment horizontal="left" vertical="center"/>
    </xf>
    <xf numFmtId="0" fontId="159" fillId="31" borderId="11" xfId="19344" applyFont="true" applyFill="true" applyBorder="true" applyAlignment="true">
      <alignment vertical="center"/>
    </xf>
    <xf numFmtId="0" fontId="159" fillId="0" borderId="10" xfId="19344" applyFont="true" applyFill="true" applyBorder="true" applyAlignment="true">
      <alignment vertical="center"/>
    </xf>
    <xf numFmtId="0" fontId="151" fillId="0" borderId="10" xfId="40169" applyFont="true" applyFill="true" applyBorder="true" applyAlignment="true">
      <alignment horizontal="left" vertical="center" wrapText="true"/>
    </xf>
    <xf numFmtId="0" fontId="151" fillId="0" borderId="10" xfId="40181" applyFont="true" applyFill="true" applyBorder="true" applyAlignment="true">
      <alignment horizontal="left" vertical="center" wrapText="true"/>
    </xf>
    <xf numFmtId="0" fontId="151" fillId="0" borderId="10" xfId="40193" applyFont="true" applyFill="true" applyBorder="true" applyAlignment="true">
      <alignment horizontal="left" vertical="center" wrapText="true"/>
    </xf>
    <xf numFmtId="0" fontId="151" fillId="0" borderId="10" xfId="40229" applyFont="true" applyFill="true" applyBorder="true" applyAlignment="true">
      <alignment horizontal="left" vertical="center" wrapText="true"/>
    </xf>
    <xf numFmtId="0" fontId="151" fillId="0" borderId="10" xfId="40241" applyFont="true" applyFill="true" applyBorder="true" applyAlignment="true">
      <alignment horizontal="left" vertical="center" wrapText="true"/>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40253" applyFont="true" applyFill="true" applyBorder="true" applyAlignment="true">
      <alignment horizontal="left" vertical="center" wrapText="true"/>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52" xfId="44987" applyFont="true" applyBorder="true" applyAlignment="true">
      <alignment horizontal="center" vertical="center" wrapText="true"/>
    </xf>
    <xf numFmtId="0" fontId="151" fillId="3" borderId="53" xfId="44988"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3" borderId="52" xfId="45017" applyFont="true" applyBorder="true" applyAlignment="true">
      <alignment horizontal="center" vertical="center" wrapText="true"/>
    </xf>
    <xf numFmtId="0" fontId="151" fillId="3" borderId="53" xfId="45018" applyFont="true" applyBorder="true" applyAlignment="true">
      <alignment horizontal="center" vertical="center" wrapText="true"/>
    </xf>
    <xf numFmtId="0" fontId="151" fillId="3" borderId="53" xfId="45019" applyFont="true" applyBorder="true" applyAlignment="true">
      <alignment horizontal="center" vertical="center" wrapText="true"/>
    </xf>
    <xf numFmtId="0" fontId="151" fillId="3" borderId="52" xfId="45038" applyFont="true" applyBorder="true" applyAlignment="true">
      <alignment horizontal="center" vertical="center" wrapText="true"/>
    </xf>
    <xf numFmtId="0" fontId="151" fillId="3" borderId="53" xfId="45039" applyFont="true" applyBorder="true" applyAlignment="true">
      <alignment horizontal="center" vertical="center" wrapText="true"/>
    </xf>
    <xf numFmtId="0" fontId="151" fillId="3" borderId="53" xfId="45040" applyFont="true" applyBorder="true" applyAlignment="true">
      <alignment horizontal="center" vertical="center" wrapText="true"/>
    </xf>
    <xf numFmtId="0" fontId="151" fillId="3" borderId="52" xfId="45080" applyFont="true" applyBorder="true" applyAlignment="true">
      <alignment horizontal="center" vertical="center" wrapText="true"/>
    </xf>
    <xf numFmtId="0" fontId="151" fillId="3" borderId="53" xfId="45081" applyFont="true" applyBorder="true" applyAlignment="true">
      <alignment horizontal="center" vertical="center" wrapText="true"/>
    </xf>
    <xf numFmtId="0" fontId="151" fillId="3" borderId="53" xfId="45082" applyFont="true" applyBorder="true" applyAlignment="true">
      <alignment horizontal="center" vertical="center" wrapText="true"/>
    </xf>
    <xf numFmtId="0" fontId="24" fillId="0" borderId="99" xfId="19344" applyFill="true" applyBorder="true" applyAlignment="true">
      <alignment vertical="center" wrapText="true"/>
    </xf>
    <xf numFmtId="0" fontId="24" fillId="0" borderId="104"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0" fontId="151" fillId="33" borderId="99" xfId="45031" applyFont="true" applyFill="true" applyBorder="true" applyAlignment="true">
      <alignment horizontal="center" vertical="center" wrapText="true"/>
    </xf>
    <xf numFmtId="0" fontId="151" fillId="33" borderId="124" xfId="45032" applyFont="true" applyFill="true" applyBorder="true" applyAlignment="true">
      <alignment horizontal="center" vertical="center" wrapText="true"/>
    </xf>
    <xf numFmtId="0" fontId="151" fillId="33" borderId="99" xfId="45037" applyFont="true" applyFill="true" applyBorder="true" applyAlignment="true">
      <alignment horizontal="center" vertical="center" wrapText="true"/>
    </xf>
    <xf numFmtId="0" fontId="151" fillId="33" borderId="124" xfId="45038" applyFont="true" applyFill="true" applyBorder="true" applyAlignment="true">
      <alignment horizontal="center" vertical="center" wrapText="true"/>
    </xf>
    <xf numFmtId="0" fontId="151" fillId="33" borderId="99" xfId="45073" applyFont="true" applyFill="true" applyBorder="true" applyAlignment="true">
      <alignment horizontal="center" vertical="center" wrapText="true"/>
    </xf>
    <xf numFmtId="0" fontId="151" fillId="33" borderId="124" xfId="45074" applyFont="true" applyFill="true" applyBorder="true" applyAlignment="true">
      <alignment horizontal="center" vertical="center" wrapText="true"/>
    </xf>
    <xf numFmtId="0" fontId="151" fillId="33" borderId="99" xfId="45079" applyFont="true" applyFill="true" applyBorder="true" applyAlignment="true">
      <alignment horizontal="center" vertical="center" wrapText="true"/>
    </xf>
    <xf numFmtId="0" fontId="151" fillId="33" borderId="124" xfId="45080"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33" applyFont="true" applyFill="true" applyBorder="true" applyAlignment="true">
      <alignment horizontal="center" vertical="center" wrapText="true"/>
    </xf>
    <xf numFmtId="0" fontId="151" fillId="33" borderId="106" xfId="45039" applyFont="true" applyFill="true" applyBorder="true" applyAlignment="true">
      <alignment horizontal="center" vertical="center" wrapText="true"/>
    </xf>
    <xf numFmtId="0" fontId="151" fillId="33" borderId="106" xfId="45075" applyFont="true" applyFill="true" applyBorder="true" applyAlignment="true">
      <alignment horizontal="center" vertical="center" wrapText="true"/>
    </xf>
    <xf numFmtId="0" fontId="151" fillId="33" borderId="106" xfId="45081"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57" applyFont="true" applyBorder="true" applyAlignment="true">
      <alignment horizontal="center" vertical="center" wrapText="true"/>
    </xf>
    <xf numFmtId="0" fontId="151" fillId="3" borderId="108" xfId="44987" applyFont="true" applyBorder="true" applyAlignment="true">
      <alignment horizontal="center" vertical="center" wrapText="true"/>
    </xf>
    <xf numFmtId="0" fontId="151" fillId="3" borderId="108" xfId="45017" applyFont="true" applyBorder="true" applyAlignment="true">
      <alignment horizontal="center" vertical="center" wrapText="true"/>
    </xf>
    <xf numFmtId="0" fontId="151" fillId="3" borderId="108" xfId="45038"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33" applyFont="true" applyFill="true" applyBorder="true" applyAlignment="true">
      <alignment horizontal="center" vertical="center" wrapText="true"/>
    </xf>
    <xf numFmtId="0" fontId="151" fillId="33" borderId="99" xfId="45038" applyFont="true" applyFill="true" applyBorder="true" applyAlignment="true">
      <alignment horizontal="center" vertical="center" wrapText="true"/>
    </xf>
    <xf numFmtId="0" fontId="151" fillId="3" borderId="108" xfId="45080" applyFont="true" applyBorder="true" applyAlignment="true">
      <alignment horizontal="center" vertical="center" wrapText="true"/>
    </xf>
    <xf numFmtId="0" fontId="151" fillId="33" borderId="99" xfId="45075" applyFont="true" applyFill="true" applyBorder="true" applyAlignment="true">
      <alignment horizontal="center" vertical="center" wrapText="true"/>
    </xf>
    <xf numFmtId="0" fontId="151" fillId="33" borderId="99" xfId="45080"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57" applyFont="true" applyBorder="true" applyAlignment="true">
      <alignment horizontal="center" vertical="center" wrapText="true"/>
    </xf>
    <xf numFmtId="0" fontId="151" fillId="3" borderId="109" xfId="44987"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9" xfId="45017" applyFont="true" applyBorder="true" applyAlignment="true">
      <alignment horizontal="center" vertical="center" wrapText="true"/>
    </xf>
    <xf numFmtId="0" fontId="151" fillId="3" borderId="109" xfId="45038"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33" applyFont="true" applyFill="true" applyBorder="true" applyAlignment="true">
      <alignment horizontal="center" vertical="center" wrapText="true"/>
    </xf>
    <xf numFmtId="0" fontId="151" fillId="33" borderId="129" xfId="45038" applyFont="true" applyFill="true" applyBorder="true" applyAlignment="true">
      <alignment horizontal="center" vertical="center" wrapText="true"/>
    </xf>
    <xf numFmtId="0" fontId="151" fillId="3" borderId="109" xfId="45080" applyFont="true" applyBorder="true" applyAlignment="true">
      <alignment horizontal="center" vertical="center" wrapText="true"/>
    </xf>
    <xf numFmtId="0" fontId="151" fillId="33" borderId="129" xfId="45075" applyFont="true" applyFill="true" applyBorder="true" applyAlignment="true">
      <alignment horizontal="center" vertical="center" wrapText="true"/>
    </xf>
    <xf numFmtId="0" fontId="151" fillId="33" borderId="129" xfId="45080"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33" applyFont="true" applyFill="true" applyBorder="true" applyAlignment="true">
      <alignment horizontal="center" vertical="center" wrapText="true"/>
    </xf>
    <xf numFmtId="0" fontId="151" fillId="33" borderId="125" xfId="45039" applyFont="true" applyFill="true" applyBorder="true" applyAlignment="true">
      <alignment horizontal="center" vertical="center" wrapText="true"/>
    </xf>
    <xf numFmtId="0" fontId="151" fillId="33" borderId="125" xfId="45075" applyFont="true" applyFill="true" applyBorder="true" applyAlignment="true">
      <alignment horizontal="center" vertical="center" wrapText="true"/>
    </xf>
    <xf numFmtId="0" fontId="151" fillId="33" borderId="125" xfId="45081" applyFont="true" applyFill="true" applyBorder="true" applyAlignment="true">
      <alignment horizontal="center" vertical="center" wrapText="true"/>
    </xf>
    <xf numFmtId="0" fontId="151" fillId="0" borderId="99" xfId="44996" applyFont="true" applyFill="true" applyBorder="true" applyAlignment="true">
      <alignment horizontal="left" vertical="center" wrapText="true"/>
    </xf>
    <xf numFmtId="0" fontId="151" fillId="0" borderId="99" xfId="45002"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35" applyFont="true" applyFill="true" applyBorder="true" applyAlignment="true">
      <alignment horizontal="left" vertical="center" wrapText="true"/>
    </xf>
    <xf numFmtId="0" fontId="151" fillId="0" borderId="99" xfId="45041" applyFont="true" applyFill="true" applyBorder="true" applyAlignment="true">
      <alignment horizontal="left" vertical="center" wrapText="true"/>
    </xf>
    <xf numFmtId="0" fontId="151" fillId="0" borderId="99" xfId="45047" applyFont="true" applyFill="true" applyBorder="true" applyAlignment="true">
      <alignment horizontal="left" vertical="center" wrapText="true"/>
    </xf>
    <xf numFmtId="0" fontId="151" fillId="0" borderId="99" xfId="45053"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24" fillId="0" borderId="99" xfId="19344" applyFill="true" applyBorder="true" applyAlignment="true">
      <alignment horizontal="center" vertical="center" wrapText="true"/>
    </xf>
    <xf numFmtId="0" fontId="151" fillId="0" borderId="99" xfId="45071" applyFont="true" applyFill="true" applyBorder="true" applyAlignment="true">
      <alignment horizontal="left" vertical="center" wrapText="true"/>
    </xf>
    <xf numFmtId="0" fontId="151" fillId="0" borderId="99" xfId="45077" applyFont="true" applyFill="true" applyBorder="true" applyAlignment="true">
      <alignment horizontal="left" vertical="center" wrapText="true"/>
    </xf>
    <xf numFmtId="0" fontId="151" fillId="0" borderId="99" xfId="45083" applyFont="true" applyFill="true" applyBorder="true" applyAlignment="true">
      <alignment horizontal="left" vertical="center" wrapText="true"/>
    </xf>
    <xf numFmtId="0" fontId="151" fillId="0" borderId="99" xfId="45089" applyFont="true" applyFill="true" applyBorder="true" applyAlignment="true">
      <alignment horizontal="left" vertical="center" wrapText="true"/>
    </xf>
    <xf numFmtId="0" fontId="151" fillId="0" borderId="99" xfId="45095" applyFont="true" applyFill="true" applyBorder="true" applyAlignment="true">
      <alignment horizontal="left" vertical="center" wrapText="true"/>
    </xf>
    <xf numFmtId="0" fontId="151" fillId="0" borderId="101" xfId="45029" applyFont="true" applyFill="true" applyBorder="true" applyAlignment="true">
      <alignment horizontal="left" vertical="center" wrapText="true"/>
    </xf>
    <xf numFmtId="0" fontId="155" fillId="0" borderId="104" xfId="19344"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0" borderId="106" xfId="19384" applyFont="true" applyFill="true" applyBorder="true" applyAlignment="true">
      <alignment horizontal="left" vertical="center"/>
    </xf>
    <xf numFmtId="0" fontId="151" fillId="0" borderId="106" xfId="19386" applyFont="true" applyFill="true" applyBorder="true" applyAlignment="true">
      <alignment horizontal="left" vertical="center"/>
    </xf>
    <xf numFmtId="0" fontId="24" fillId="0" borderId="107" xfId="19344" applyFill="true" applyBorder="true" applyAlignment="true">
      <alignment vertical="center"/>
    </xf>
    <xf numFmtId="0" fontId="24" fillId="0" borderId="105" xfId="34367" applyFill="true" applyBorder="true" applyAlignment="true">
      <alignment vertical="center"/>
    </xf>
    <xf numFmtId="0" fontId="24" fillId="0" borderId="106" xfId="34367" applyFill="true" applyBorder="true" applyAlignment="true">
      <alignment vertical="center"/>
    </xf>
    <xf numFmtId="0" fontId="24" fillId="0" borderId="107" xfId="34367"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8" xfId="44941" applyNumberFormat="true" applyFont="true" applyFill="true" applyBorder="true" applyAlignment="true">
      <alignment horizontal="center" vertical="center"/>
    </xf>
    <xf numFmtId="169" fontId="150" fillId="33" borderId="105" xfId="44941" applyNumberFormat="true" applyFont="true" applyFill="true" applyBorder="true" applyAlignment="true">
      <alignment horizontal="center" vertical="center"/>
    </xf>
    <xf numFmtId="169" fontId="150" fillId="33" borderId="99" xfId="44944"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9" xfId="44944" applyNumberFormat="true" applyFont="true" applyFill="true" applyBorder="true" applyAlignment="true">
      <alignment horizontal="center" vertical="center"/>
    </xf>
    <xf numFmtId="169" fontId="150" fillId="33" borderId="106" xfId="44944" applyNumberFormat="true" applyFont="true" applyFill="true" applyBorder="true" applyAlignment="true">
      <alignment horizontal="center" vertical="center"/>
    </xf>
    <xf numFmtId="0" fontId="24" fillId="33" borderId="129" xfId="34367" applyFill="true" applyBorder="true" applyAlignment="true">
      <alignment horizontal="center" vertical="center"/>
    </xf>
    <xf numFmtId="0" fontId="24" fillId="33" borderId="124" xfId="34367"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30" xfId="34367"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27" xfId="34367" applyFill="true" applyBorder="true" applyAlignment="true">
      <alignment horizontal="center" vertical="center"/>
    </xf>
    <xf numFmtId="169" fontId="150" fillId="33" borderId="101" xfId="44968" applyNumberFormat="true" applyFont="true" applyFill="true" applyBorder="true" applyAlignment="true">
      <alignment horizontal="center" vertical="center"/>
    </xf>
    <xf numFmtId="169" fontId="150" fillId="33" borderId="122" xfId="44969" applyNumberFormat="true" applyFont="true" applyFill="true" applyBorder="true" applyAlignment="true">
      <alignment horizontal="center" vertical="center"/>
    </xf>
    <xf numFmtId="169" fontId="150" fillId="33" borderId="123" xfId="44970" applyNumberFormat="true" applyFont="true" applyFill="true" applyBorder="true" applyAlignment="true">
      <alignment horizontal="center" vertical="center"/>
    </xf>
    <xf numFmtId="169" fontId="150" fillId="33" borderId="128" xfId="44969" applyNumberFormat="true" applyFont="true" applyFill="true" applyBorder="true" applyAlignment="true">
      <alignment horizontal="center" vertical="center"/>
    </xf>
    <xf numFmtId="169" fontId="150" fillId="33" borderId="105" xfId="44970" applyNumberFormat="true" applyFont="true" applyFill="true" applyBorder="true" applyAlignment="true">
      <alignment horizontal="center" vertical="center"/>
    </xf>
    <xf numFmtId="169" fontId="150" fillId="33" borderId="101" xfId="44969" applyNumberFormat="true" applyFont="true" applyFill="true" applyBorder="true" applyAlignment="true">
      <alignment horizontal="center" vertical="center"/>
    </xf>
    <xf numFmtId="169" fontId="150" fillId="33" borderId="99" xfId="44968" applyNumberFormat="true" applyFont="true" applyFill="true" applyBorder="true" applyAlignment="true">
      <alignment horizontal="center" vertical="center"/>
    </xf>
    <xf numFmtId="169" fontId="150" fillId="33" borderId="124" xfId="44969" applyNumberFormat="true" applyFont="true" applyFill="true" applyBorder="true" applyAlignment="true">
      <alignment horizontal="center" vertical="center"/>
    </xf>
    <xf numFmtId="169" fontId="150" fillId="33" borderId="125" xfId="44970" applyNumberFormat="true" applyFont="true" applyFill="true" applyBorder="true" applyAlignment="true">
      <alignment horizontal="center" vertical="center"/>
    </xf>
    <xf numFmtId="169" fontId="150" fillId="33" borderId="129" xfId="44969" applyNumberFormat="true" applyFont="true" applyFill="true" applyBorder="true" applyAlignment="true">
      <alignment horizontal="center" vertical="center"/>
    </xf>
    <xf numFmtId="169" fontId="150" fillId="33" borderId="106" xfId="44970" applyNumberFormat="true" applyFont="true" applyFill="true" applyBorder="true" applyAlignment="true">
      <alignment horizontal="center" vertical="center"/>
    </xf>
    <xf numFmtId="169" fontId="150" fillId="33" borderId="99" xfId="44969" applyNumberFormat="true" applyFont="true" applyFill="true" applyBorder="true" applyAlignment="true">
      <alignment horizontal="center" vertical="center"/>
    </xf>
    <xf numFmtId="169" fontId="150" fillId="33" borderId="99" xfId="44962" applyNumberFormat="true" applyFont="true" applyFill="true" applyBorder="true" applyAlignment="true">
      <alignment horizontal="center" vertical="center"/>
    </xf>
    <xf numFmtId="169" fontId="150" fillId="33" borderId="124" xfId="44963" applyNumberFormat="true" applyFont="true" applyFill="true" applyBorder="true" applyAlignment="true">
      <alignment horizontal="center" vertical="center"/>
    </xf>
    <xf numFmtId="169" fontId="150" fillId="33" borderId="125" xfId="44964" applyNumberFormat="true" applyFont="true" applyFill="true" applyBorder="true" applyAlignment="true">
      <alignment horizontal="center" vertical="center"/>
    </xf>
    <xf numFmtId="169" fontId="150" fillId="33" borderId="129" xfId="44963" applyNumberFormat="true" applyFont="true" applyFill="true" applyBorder="true" applyAlignment="true">
      <alignment horizontal="center" vertical="center"/>
    </xf>
    <xf numFmtId="169" fontId="150" fillId="33" borderId="106" xfId="44964" applyNumberFormat="true" applyFont="true" applyFill="true" applyBorder="true" applyAlignment="true">
      <alignment horizontal="center" vertical="center"/>
    </xf>
    <xf numFmtId="169" fontId="150" fillId="33" borderId="99" xfId="44963" applyNumberFormat="true" applyFont="true" applyFill="true" applyBorder="true" applyAlignment="true">
      <alignment horizontal="center" vertical="center"/>
    </xf>
    <xf numFmtId="169" fontId="150" fillId="33" borderId="101" xfId="44992" applyNumberFormat="true" applyFont="true" applyFill="true" applyBorder="true" applyAlignment="true">
      <alignment horizontal="center" vertical="center"/>
    </xf>
    <xf numFmtId="169" fontId="150" fillId="33" borderId="122" xfId="44993" applyNumberFormat="true" applyFont="true" applyFill="true" applyBorder="true" applyAlignment="true">
      <alignment horizontal="center" vertical="center"/>
    </xf>
    <xf numFmtId="169" fontId="150" fillId="33" borderId="123" xfId="44994" applyNumberFormat="true" applyFont="true" applyFill="true" applyBorder="true" applyAlignment="true">
      <alignment horizontal="center" vertical="center"/>
    </xf>
    <xf numFmtId="169" fontId="150" fillId="33" borderId="128" xfId="44993" applyNumberFormat="true" applyFont="true" applyFill="true" applyBorder="true" applyAlignment="true">
      <alignment horizontal="center" vertical="center"/>
    </xf>
    <xf numFmtId="169" fontId="150" fillId="33" borderId="105" xfId="44994" applyNumberFormat="true" applyFont="true" applyFill="true" applyBorder="true" applyAlignment="true">
      <alignment horizontal="center" vertical="center"/>
    </xf>
    <xf numFmtId="169" fontId="150" fillId="33" borderId="101" xfId="44993" applyNumberFormat="true" applyFont="true" applyFill="true" applyBorder="true" applyAlignment="true">
      <alignment horizontal="center" vertical="center"/>
    </xf>
    <xf numFmtId="169" fontId="150" fillId="33" borderId="99" xfId="44998" applyNumberFormat="true" applyFont="true" applyFill="true" applyBorder="true" applyAlignment="true">
      <alignment horizontal="center" vertical="center"/>
    </xf>
    <xf numFmtId="169" fontId="150" fillId="33" borderId="124" xfId="44999" applyNumberFormat="true" applyFont="true" applyFill="true" applyBorder="true" applyAlignment="true">
      <alignment horizontal="center" vertical="center"/>
    </xf>
    <xf numFmtId="169" fontId="150" fillId="33" borderId="125" xfId="45000" applyNumberFormat="true" applyFont="true" applyFill="true" applyBorder="true" applyAlignment="true">
      <alignment horizontal="center" vertical="center"/>
    </xf>
    <xf numFmtId="169" fontId="150" fillId="33" borderId="129" xfId="44999" applyNumberFormat="true" applyFont="true" applyFill="true" applyBorder="true" applyAlignment="true">
      <alignment horizontal="center" vertical="center"/>
    </xf>
    <xf numFmtId="169" fontId="150" fillId="33" borderId="106" xfId="45000" applyNumberFormat="true" applyFont="true" applyFill="true" applyBorder="true" applyAlignment="true">
      <alignment horizontal="center" vertical="center"/>
    </xf>
    <xf numFmtId="169" fontId="150" fillId="33" borderId="99" xfId="44999" applyNumberFormat="true" applyFont="true" applyFill="true" applyBorder="true" applyAlignment="true">
      <alignment horizontal="center" vertical="center"/>
    </xf>
    <xf numFmtId="169" fontId="150" fillId="33" borderId="99" xfId="45004" applyNumberFormat="true" applyFont="true" applyFill="true" applyBorder="true" applyAlignment="true">
      <alignment horizontal="center" vertical="center"/>
    </xf>
    <xf numFmtId="169" fontId="150" fillId="33" borderId="124" xfId="45005" applyNumberFormat="true" applyFont="true" applyFill="true" applyBorder="true" applyAlignment="true">
      <alignment horizontal="center" vertical="center"/>
    </xf>
    <xf numFmtId="169" fontId="150" fillId="33" borderId="125" xfId="45006" applyNumberFormat="true" applyFont="true" applyFill="true" applyBorder="true" applyAlignment="true">
      <alignment horizontal="center" vertical="center"/>
    </xf>
    <xf numFmtId="169" fontId="150" fillId="33" borderId="129" xfId="45005" applyNumberFormat="true" applyFont="true" applyFill="true" applyBorder="true" applyAlignment="true">
      <alignment horizontal="center" vertical="center"/>
    </xf>
    <xf numFmtId="169" fontId="150" fillId="33" borderId="106" xfId="45006" applyNumberFormat="true" applyFont="true" applyFill="true" applyBorder="true" applyAlignment="true">
      <alignment horizontal="center" vertical="center"/>
    </xf>
    <xf numFmtId="169" fontId="150" fillId="33" borderId="99" xfId="45005"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9" xfId="19344" applyFill="true" applyBorder="true" applyAlignment="true">
      <alignment horizontal="center" vertical="center" wrapText="true"/>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30"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1" xfId="45022" applyNumberFormat="true" applyFont="true" applyFill="true" applyBorder="true" applyAlignment="true">
      <alignment horizontal="center" vertical="center"/>
    </xf>
    <xf numFmtId="169" fontId="150" fillId="33" borderId="122" xfId="45022" applyNumberFormat="true" applyFont="true" applyFill="true" applyBorder="true" applyAlignment="true">
      <alignment horizontal="center" vertical="center"/>
    </xf>
    <xf numFmtId="169" fontId="150" fillId="33" borderId="123" xfId="45022" applyNumberFormat="true" applyFont="true" applyFill="true" applyBorder="true" applyAlignment="true">
      <alignment horizontal="center" vertical="center"/>
    </xf>
    <xf numFmtId="169" fontId="150" fillId="33" borderId="128" xfId="45022" applyNumberFormat="true" applyFont="true" applyFill="true" applyBorder="true" applyAlignment="true">
      <alignment horizontal="center" vertical="center"/>
    </xf>
    <xf numFmtId="169" fontId="150" fillId="33" borderId="105" xfId="45022" applyNumberFormat="true" applyFont="true" applyFill="true" applyBorder="true" applyAlignment="true">
      <alignment horizontal="center" vertical="center"/>
    </xf>
    <xf numFmtId="169" fontId="150" fillId="33" borderId="99" xfId="45025" applyNumberFormat="true" applyFont="true" applyFill="true" applyBorder="true" applyAlignment="true">
      <alignment horizontal="center" vertical="center"/>
    </xf>
    <xf numFmtId="169" fontId="150" fillId="33" borderId="124" xfId="45025" applyNumberFormat="true" applyFont="true" applyFill="true" applyBorder="true" applyAlignment="true">
      <alignment horizontal="center" vertical="center"/>
    </xf>
    <xf numFmtId="169" fontId="150" fillId="33" borderId="125" xfId="45025" applyNumberFormat="true" applyFont="true" applyFill="true" applyBorder="true" applyAlignment="true">
      <alignment horizontal="center" vertical="center"/>
    </xf>
    <xf numFmtId="169" fontId="150" fillId="33" borderId="129" xfId="45025" applyNumberFormat="true" applyFont="true" applyFill="true" applyBorder="true" applyAlignment="true">
      <alignment horizontal="center" vertical="center"/>
    </xf>
    <xf numFmtId="169" fontId="150" fillId="33" borderId="106" xfId="45025" applyNumberFormat="true" applyFont="true" applyFill="true" applyBorder="true" applyAlignment="true">
      <alignment horizontal="center" vertical="center"/>
    </xf>
    <xf numFmtId="169" fontId="150" fillId="33" borderId="101" xfId="45043" applyNumberFormat="true" applyFont="true" applyFill="true" applyBorder="true" applyAlignment="true">
      <alignment horizontal="center" vertical="center"/>
    </xf>
    <xf numFmtId="169" fontId="150" fillId="33" borderId="122" xfId="45044" applyNumberFormat="true" applyFont="true" applyFill="true" applyBorder="true" applyAlignment="true">
      <alignment horizontal="center" vertical="center"/>
    </xf>
    <xf numFmtId="169" fontId="150" fillId="33" borderId="123" xfId="45045" applyNumberFormat="true" applyFont="true" applyFill="true" applyBorder="true" applyAlignment="true">
      <alignment horizontal="center" vertical="center"/>
    </xf>
    <xf numFmtId="169" fontId="150" fillId="33" borderId="128" xfId="45044" applyNumberFormat="true" applyFont="true" applyFill="true" applyBorder="true" applyAlignment="true">
      <alignment horizontal="center" vertical="center"/>
    </xf>
    <xf numFmtId="169" fontId="150" fillId="33" borderId="105" xfId="45045" applyNumberFormat="true" applyFont="true" applyFill="true" applyBorder="true" applyAlignment="true">
      <alignment horizontal="center" vertical="center"/>
    </xf>
    <xf numFmtId="169" fontId="150" fillId="33" borderId="101" xfId="45044" applyNumberFormat="true" applyFont="true" applyFill="true" applyBorder="true" applyAlignment="true">
      <alignment horizontal="center" vertical="center"/>
    </xf>
    <xf numFmtId="169" fontId="150" fillId="33" borderId="99" xfId="45049" applyNumberFormat="true" applyFont="true" applyFill="true" applyBorder="true" applyAlignment="true">
      <alignment horizontal="center" vertical="center"/>
    </xf>
    <xf numFmtId="169" fontId="150" fillId="33" borderId="124" xfId="45050" applyNumberFormat="true" applyFont="true" applyFill="true" applyBorder="true" applyAlignment="true">
      <alignment horizontal="center" vertical="center"/>
    </xf>
    <xf numFmtId="169" fontId="150" fillId="33" borderId="125" xfId="45051" applyNumberFormat="true" applyFont="true" applyFill="true" applyBorder="true" applyAlignment="true">
      <alignment horizontal="center" vertical="center"/>
    </xf>
    <xf numFmtId="169" fontId="150" fillId="33" borderId="129" xfId="45050" applyNumberFormat="true" applyFont="true" applyFill="true" applyBorder="true" applyAlignment="true">
      <alignment horizontal="center" vertical="center"/>
    </xf>
    <xf numFmtId="169" fontId="150" fillId="33" borderId="106" xfId="45051" applyNumberFormat="true" applyFont="true" applyFill="true" applyBorder="true" applyAlignment="true">
      <alignment horizontal="center" vertical="center"/>
    </xf>
    <xf numFmtId="169" fontId="150" fillId="33" borderId="99" xfId="45050" applyNumberFormat="true" applyFont="true" applyFill="true" applyBorder="true" applyAlignment="true">
      <alignment horizontal="center" vertical="center"/>
    </xf>
    <xf numFmtId="0" fontId="24" fillId="33" borderId="99" xfId="34367" applyFill="true" applyBorder="true" applyAlignment="true">
      <alignment horizontal="center" vertical="center"/>
    </xf>
    <xf numFmtId="0" fontId="24" fillId="33" borderId="106" xfId="34367" applyFill="true" applyBorder="true" applyAlignment="true">
      <alignment horizontal="center" vertical="center"/>
    </xf>
    <xf numFmtId="168" fontId="150" fillId="33" borderId="99" xfId="45059" applyNumberFormat="true" applyFont="true" applyFill="true" applyBorder="true" applyAlignment="true">
      <alignment horizontal="center" vertical="center"/>
    </xf>
    <xf numFmtId="168" fontId="150" fillId="33" borderId="124" xfId="45060" applyNumberFormat="true" applyFont="true" applyFill="true" applyBorder="true" applyAlignment="true">
      <alignment horizontal="center" vertical="center"/>
    </xf>
    <xf numFmtId="168" fontId="150" fillId="33" borderId="125" xfId="45061" applyNumberFormat="true" applyFont="true" applyFill="true" applyBorder="true" applyAlignment="true">
      <alignment horizontal="center" vertical="center"/>
    </xf>
    <xf numFmtId="168" fontId="150" fillId="33" borderId="129" xfId="45060" applyNumberFormat="true" applyFont="true" applyFill="true" applyBorder="true" applyAlignment="true">
      <alignment horizontal="center" vertical="center"/>
    </xf>
    <xf numFmtId="168" fontId="150" fillId="33" borderId="106" xfId="45061" applyNumberFormat="true" applyFont="true" applyFill="true" applyBorder="true" applyAlignment="true">
      <alignment horizontal="center" vertical="center"/>
    </xf>
    <xf numFmtId="168" fontId="150" fillId="33" borderId="99" xfId="45060" applyNumberFormat="true" applyFont="true" applyFill="true" applyBorder="true" applyAlignment="true">
      <alignment horizontal="center" vertical="center"/>
    </xf>
    <xf numFmtId="168" fontId="150" fillId="33" borderId="99" xfId="45063" applyNumberFormat="true" applyFont="true" applyFill="true" applyBorder="true" applyAlignment="true">
      <alignment horizontal="center" vertical="center"/>
    </xf>
    <xf numFmtId="168" fontId="150" fillId="33" borderId="124" xfId="45064" applyNumberFormat="true" applyFont="true" applyFill="true" applyBorder="true" applyAlignment="true">
      <alignment horizontal="center" vertical="center"/>
    </xf>
    <xf numFmtId="168" fontId="150" fillId="33" borderId="125" xfId="45065" applyNumberFormat="true" applyFont="true" applyFill="true" applyBorder="true" applyAlignment="true">
      <alignment horizontal="center" vertical="center"/>
    </xf>
    <xf numFmtId="168" fontId="150" fillId="33" borderId="129" xfId="45064" applyNumberFormat="true" applyFont="true" applyFill="true" applyBorder="true" applyAlignment="true">
      <alignment horizontal="center" vertical="center"/>
    </xf>
    <xf numFmtId="168" fontId="150" fillId="33" borderId="106" xfId="45065" applyNumberFormat="true" applyFont="true" applyFill="true" applyBorder="true" applyAlignment="true">
      <alignment horizontal="center" vertical="center"/>
    </xf>
    <xf numFmtId="168" fontId="150" fillId="33" borderId="99" xfId="45064" applyNumberFormat="true" applyFont="true" applyFill="true" applyBorder="true" applyAlignment="true">
      <alignment horizontal="center" vertical="center"/>
    </xf>
    <xf numFmtId="168" fontId="150" fillId="33" borderId="99" xfId="45067" applyNumberFormat="true" applyFont="true" applyFill="true" applyBorder="true" applyAlignment="true">
      <alignment horizontal="center" vertical="center"/>
    </xf>
    <xf numFmtId="168" fontId="150" fillId="33" borderId="124" xfId="45068" applyNumberFormat="true" applyFont="true" applyFill="true" applyBorder="true" applyAlignment="true">
      <alignment horizontal="center" vertical="center"/>
    </xf>
    <xf numFmtId="168" fontId="150" fillId="33" borderId="125" xfId="45069" applyNumberFormat="true" applyFont="true" applyFill="true" applyBorder="true" applyAlignment="true">
      <alignment horizontal="center" vertical="center"/>
    </xf>
    <xf numFmtId="168" fontId="150" fillId="33" borderId="129" xfId="45068" applyNumberFormat="true" applyFont="true" applyFill="true" applyBorder="true" applyAlignment="true">
      <alignment horizontal="center" vertical="center"/>
    </xf>
    <xf numFmtId="168" fontId="150" fillId="33" borderId="106" xfId="45069" applyNumberFormat="true" applyFont="true" applyFill="true" applyBorder="true" applyAlignment="true">
      <alignment horizontal="center" vertical="center"/>
    </xf>
    <xf numFmtId="168" fontId="150" fillId="33" borderId="99" xfId="45068"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8" fontId="155" fillId="33" borderId="99"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0" fontId="24" fillId="33" borderId="104"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68" fontId="150" fillId="33" borderId="99" xfId="45101" applyNumberFormat="true" applyFont="true" applyFill="true" applyBorder="true" applyAlignment="true">
      <alignment horizontal="center" vertical="center"/>
    </xf>
    <xf numFmtId="168" fontId="150" fillId="33" borderId="124" xfId="45102" applyNumberFormat="true" applyFont="true" applyFill="true" applyBorder="true" applyAlignment="true">
      <alignment horizontal="center" vertical="center"/>
    </xf>
    <xf numFmtId="168" fontId="150" fillId="33" borderId="125" xfId="45103" applyNumberFormat="true" applyFont="true" applyFill="true" applyBorder="true" applyAlignment="true">
      <alignment horizontal="center" vertical="center"/>
    </xf>
    <xf numFmtId="168" fontId="150" fillId="33" borderId="129" xfId="45102" applyNumberFormat="true" applyFont="true" applyFill="true" applyBorder="true" applyAlignment="true">
      <alignment horizontal="center" vertical="center"/>
    </xf>
    <xf numFmtId="168" fontId="150" fillId="33" borderId="106" xfId="45103" applyNumberFormat="true" applyFont="true" applyFill="true" applyBorder="true" applyAlignment="true">
      <alignment horizontal="center" vertical="center"/>
    </xf>
    <xf numFmtId="168" fontId="150" fillId="33" borderId="99" xfId="45102" applyNumberFormat="true" applyFont="true" applyFill="true" applyBorder="true" applyAlignment="true">
      <alignment horizontal="center" vertical="center"/>
    </xf>
    <xf numFmtId="168" fontId="150" fillId="33" borderId="99" xfId="45105" applyNumberFormat="true" applyFont="true" applyFill="true" applyBorder="true" applyAlignment="true">
      <alignment horizontal="center" vertical="center"/>
    </xf>
    <xf numFmtId="168" fontId="150" fillId="33" borderId="124" xfId="45106" applyNumberFormat="true" applyFont="true" applyFill="true" applyBorder="true" applyAlignment="true">
      <alignment horizontal="center" vertical="center"/>
    </xf>
    <xf numFmtId="168" fontId="150" fillId="33" borderId="125" xfId="45107" applyNumberFormat="true" applyFont="true" applyFill="true" applyBorder="true" applyAlignment="true">
      <alignment horizontal="center" vertical="center"/>
    </xf>
    <xf numFmtId="168" fontId="150" fillId="33" borderId="129" xfId="45106" applyNumberFormat="true" applyFont="true" applyFill="true" applyBorder="true" applyAlignment="true">
      <alignment horizontal="center" vertical="center"/>
    </xf>
    <xf numFmtId="168" fontId="150" fillId="33" borderId="106" xfId="45107" applyNumberFormat="true" applyFont="true" applyFill="true" applyBorder="true" applyAlignment="true">
      <alignment horizontal="center" vertical="center"/>
    </xf>
    <xf numFmtId="168" fontId="150" fillId="33" borderId="99" xfId="45106" applyNumberFormat="true" applyFont="true" applyFill="true" applyBorder="true" applyAlignment="true">
      <alignment horizontal="center" vertical="center"/>
    </xf>
    <xf numFmtId="168" fontId="150" fillId="33" borderId="99" xfId="45109" applyNumberFormat="true" applyFont="true" applyFill="true" applyBorder="true" applyAlignment="true">
      <alignment horizontal="center" vertical="center"/>
    </xf>
    <xf numFmtId="168" fontId="150" fillId="33" borderId="124" xfId="45110" applyNumberFormat="true" applyFont="true" applyFill="true" applyBorder="true" applyAlignment="true">
      <alignment horizontal="center" vertical="center"/>
    </xf>
    <xf numFmtId="168" fontId="150" fillId="33" borderId="125" xfId="45111" applyNumberFormat="true" applyFont="true" applyFill="true" applyBorder="true" applyAlignment="true">
      <alignment horizontal="center" vertical="center"/>
    </xf>
    <xf numFmtId="168" fontId="150" fillId="33" borderId="129" xfId="45110" applyNumberFormat="true" applyFont="true" applyFill="true" applyBorder="true" applyAlignment="true">
      <alignment horizontal="center" vertical="center"/>
    </xf>
    <xf numFmtId="168" fontId="150" fillId="33" borderId="106" xfId="45111" applyNumberFormat="true" applyFont="true" applyFill="true" applyBorder="true" applyAlignment="true">
      <alignment horizontal="center" vertical="center"/>
    </xf>
    <xf numFmtId="168" fontId="150" fillId="33" borderId="99" xfId="45110" applyNumberFormat="true" applyFont="true" applyFill="true" applyBorder="true" applyAlignment="true">
      <alignment horizontal="center" vertical="center"/>
    </xf>
    <xf numFmtId="0" fontId="24" fillId="33" borderId="104" xfId="34367" applyFill="true" applyBorder="true" applyAlignment="true">
      <alignment horizontal="center" vertical="center"/>
    </xf>
    <xf numFmtId="0" fontId="24" fillId="33" borderId="107" xfId="34367" applyFill="true" applyBorder="true" applyAlignment="true">
      <alignment horizontal="center" vertical="center"/>
    </xf>
    <xf numFmtId="0" fontId="24" fillId="0" borderId="101" xfId="34367" applyFill="true" applyBorder="true" applyAlignment="true">
      <alignment vertical="center" wrapText="true"/>
    </xf>
    <xf numFmtId="0" fontId="24" fillId="0" borderId="99" xfId="34367" applyFill="true" applyBorder="true" applyAlignment="true">
      <alignment vertical="center" wrapText="true"/>
    </xf>
    <xf numFmtId="0" fontId="24" fillId="0" borderId="104" xfId="34367" applyFill="true" applyBorder="true" applyAlignment="true">
      <alignment vertical="center" wrapText="true"/>
    </xf>
    <xf numFmtId="0" fontId="151" fillId="26" borderId="105" xfId="44940" applyFont="true" applyFill="true" applyBorder="true" applyAlignment="true">
      <alignment horizontal="left" vertical="center"/>
    </xf>
    <xf numFmtId="0" fontId="151" fillId="26" borderId="106" xfId="44943" applyFont="true" applyFill="true" applyBorder="true" applyAlignment="true">
      <alignment horizontal="left" vertical="center"/>
    </xf>
    <xf numFmtId="0" fontId="151" fillId="26" borderId="107" xfId="44946" applyFont="true" applyFill="true" applyBorder="true" applyAlignment="true">
      <alignment horizontal="left" vertical="center"/>
    </xf>
    <xf numFmtId="0" fontId="151" fillId="26" borderId="105" xfId="44967" applyFont="true" applyFill="true" applyBorder="true" applyAlignment="true">
      <alignment horizontal="left" vertical="center"/>
    </xf>
    <xf numFmtId="0" fontId="151" fillId="26" borderId="106" xfId="44967" applyFont="true" applyFill="true" applyBorder="true" applyAlignment="true">
      <alignment horizontal="left" vertical="center"/>
    </xf>
    <xf numFmtId="0" fontId="151" fillId="26" borderId="105" xfId="44991" applyFont="true" applyFill="true" applyBorder="true" applyAlignment="true">
      <alignment horizontal="left" vertical="center"/>
    </xf>
    <xf numFmtId="0" fontId="151" fillId="26" borderId="106" xfId="44997" applyFont="true" applyFill="true" applyBorder="true" applyAlignment="true">
      <alignment horizontal="left" vertical="center"/>
    </xf>
    <xf numFmtId="0" fontId="151" fillId="0" borderId="106" xfId="44997" applyFont="true" applyFill="true" applyBorder="true" applyAlignment="true">
      <alignment horizontal="left" vertical="center"/>
    </xf>
    <xf numFmtId="0" fontId="151" fillId="0" borderId="106" xfId="45003" applyFont="true" applyFill="true" applyBorder="true" applyAlignment="true">
      <alignment horizontal="left" vertical="center"/>
    </xf>
    <xf numFmtId="0" fontId="151" fillId="26" borderId="105" xfId="45021" applyFont="true" applyFill="true" applyBorder="true" applyAlignment="true">
      <alignment horizontal="left" vertical="center"/>
    </xf>
    <xf numFmtId="0" fontId="151" fillId="26" borderId="106" xfId="45024" applyFont="true" applyFill="true" applyBorder="true" applyAlignment="true">
      <alignment horizontal="left" vertical="center"/>
    </xf>
    <xf numFmtId="0" fontId="151" fillId="26" borderId="107" xfId="45027" applyFont="true" applyFill="true" applyBorder="true" applyAlignment="true">
      <alignment horizontal="left" vertical="center"/>
    </xf>
    <xf numFmtId="0" fontId="151" fillId="26" borderId="105" xfId="45042" applyFont="true" applyFill="true" applyBorder="true" applyAlignment="true">
      <alignment horizontal="left" vertical="center"/>
    </xf>
    <xf numFmtId="0" fontId="151" fillId="26" borderId="106" xfId="45048" applyFont="true" applyFill="true" applyBorder="true" applyAlignment="true">
      <alignment horizontal="left" vertical="center"/>
    </xf>
    <xf numFmtId="0" fontId="151" fillId="26" borderId="107" xfId="45048" applyFont="true" applyFill="true" applyBorder="true" applyAlignment="true">
      <alignment horizontal="left" vertical="center"/>
    </xf>
    <xf numFmtId="0" fontId="151" fillId="0" borderId="105" xfId="45030" applyFont="true" applyFill="true" applyBorder="true" applyAlignment="true">
      <alignment horizontal="left" vertical="center"/>
    </xf>
    <xf numFmtId="0" fontId="151" fillId="0" borderId="106" xfId="45036" applyFont="true" applyFill="true" applyBorder="true" applyAlignment="true">
      <alignment horizontal="left" vertical="center"/>
    </xf>
    <xf numFmtId="0" fontId="151" fillId="0" borderId="106" xfId="45042" applyFont="true" applyFill="true" applyBorder="true" applyAlignment="true">
      <alignment horizontal="left" vertical="center"/>
    </xf>
    <xf numFmtId="0" fontId="151" fillId="0" borderId="106" xfId="45048" applyFont="true" applyFill="true" applyBorder="true" applyAlignment="true">
      <alignment horizontal="left" vertical="center"/>
    </xf>
    <xf numFmtId="0" fontId="151" fillId="0" borderId="106" xfId="45054" applyFont="true" applyFill="true" applyBorder="true" applyAlignment="true">
      <alignment horizontal="left" vertical="center"/>
    </xf>
    <xf numFmtId="0" fontId="151" fillId="26" borderId="105" xfId="45084" applyFont="true" applyFill="true" applyBorder="true" applyAlignment="true">
      <alignment horizontal="left" vertical="center"/>
    </xf>
    <xf numFmtId="0" fontId="151" fillId="26" borderId="106" xfId="45090" applyFont="true" applyFill="true" applyBorder="true" applyAlignment="true">
      <alignment horizontal="left" vertical="center"/>
    </xf>
    <xf numFmtId="0" fontId="151" fillId="26" borderId="107" xfId="45096" applyFont="true" applyFill="true" applyBorder="true" applyAlignment="true">
      <alignment horizontal="left" vertical="center"/>
    </xf>
    <xf numFmtId="0" fontId="151" fillId="0" borderId="106" xfId="45072" applyFont="true" applyFill="true" applyBorder="true" applyAlignment="true">
      <alignment horizontal="left" vertical="center"/>
    </xf>
    <xf numFmtId="0" fontId="151" fillId="0" borderId="106" xfId="45078" applyFont="true" applyFill="true" applyBorder="true" applyAlignment="true">
      <alignment horizontal="left" vertical="center"/>
    </xf>
    <xf numFmtId="0" fontId="151" fillId="0" borderId="106" xfId="45084" applyFont="true" applyFill="true" applyBorder="true" applyAlignment="true">
      <alignment horizontal="left" vertical="center"/>
    </xf>
    <xf numFmtId="0" fontId="151" fillId="0" borderId="106" xfId="45090" applyFont="true" applyFill="true" applyBorder="true" applyAlignment="true">
      <alignment horizontal="left" vertical="center"/>
    </xf>
    <xf numFmtId="0" fontId="151" fillId="0" borderId="106" xfId="45096" applyFont="true" applyFill="true" applyBorder="true" applyAlignment="true">
      <alignment horizontal="left" vertical="center"/>
    </xf>
    <xf numFmtId="169" fontId="181" fillId="33" borderId="99" xfId="44944" applyNumberFormat="true" applyFont="true" applyFill="true" applyBorder="true" applyAlignment="true">
      <alignment horizontal="center" vertical="center"/>
    </xf>
    <xf numFmtId="169" fontId="181" fillId="33" borderId="104" xfId="44947" applyNumberFormat="true" applyFont="true" applyFill="true" applyBorder="true" applyAlignment="true">
      <alignment horizontal="center" vertical="center"/>
    </xf>
    <xf numFmtId="169" fontId="181" fillId="33" borderId="99" xfId="40057" applyNumberFormat="true" applyFont="true" applyFill="true" applyBorder="true" applyAlignment="true">
      <alignment horizontal="center" vertical="center"/>
    </xf>
    <xf numFmtId="169" fontId="181" fillId="33" borderId="99" xfId="44968"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5025" applyNumberFormat="true" applyFont="true" applyFill="true" applyBorder="true" applyAlignment="true">
      <alignment horizontal="center" vertical="center"/>
    </xf>
    <xf numFmtId="169" fontId="181" fillId="33" borderId="104" xfId="45028"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99" xfId="40249" applyNumberFormat="true" applyFont="true" applyFill="true" applyBorder="true" applyAlignment="true">
      <alignment horizontal="center" vertical="center"/>
    </xf>
    <xf numFmtId="169" fontId="181" fillId="33" borderId="101" xfId="45085" applyNumberFormat="true" applyFont="true" applyFill="true" applyBorder="true" applyAlignment="true">
      <alignment horizontal="center" vertical="center"/>
    </xf>
    <xf numFmtId="169" fontId="181" fillId="33" borderId="99" xfId="45091" applyNumberFormat="true" applyFont="true" applyFill="true" applyBorder="true" applyAlignment="true">
      <alignment horizontal="center" vertical="center"/>
    </xf>
    <xf numFmtId="169" fontId="181" fillId="33" borderId="99" xfId="45097" applyNumberFormat="true" applyFont="true" applyFill="true" applyBorder="true" applyAlignment="true">
      <alignment horizontal="center" vertical="center"/>
    </xf>
    <xf numFmtId="169" fontId="181" fillId="33" borderId="124" xfId="44944" applyNumberFormat="true" applyFont="true" applyFill="true" applyBorder="true" applyAlignment="true">
      <alignment horizontal="center" vertical="center"/>
    </xf>
    <xf numFmtId="169" fontId="181" fillId="33" borderId="126" xfId="44947"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69"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5025" applyNumberFormat="true" applyFont="true" applyFill="true" applyBorder="true" applyAlignment="true">
      <alignment horizontal="center" vertical="center"/>
    </xf>
    <xf numFmtId="169" fontId="181" fillId="33" borderId="126" xfId="45028"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086" applyNumberFormat="true" applyFont="true" applyFill="true" applyBorder="true" applyAlignment="true">
      <alignment horizontal="center" vertical="center"/>
    </xf>
    <xf numFmtId="169" fontId="181" fillId="33" borderId="124" xfId="45092" applyNumberFormat="true" applyFont="true" applyFill="true" applyBorder="true" applyAlignment="true">
      <alignment horizontal="center" vertical="center"/>
    </xf>
    <xf numFmtId="169" fontId="181" fillId="33" borderId="124" xfId="45098" applyNumberFormat="true" applyFont="true" applyFill="true" applyBorder="true" applyAlignment="true">
      <alignment horizontal="center" vertical="center"/>
    </xf>
    <xf numFmtId="169" fontId="181" fillId="33" borderId="125" xfId="44944" applyNumberFormat="true" applyFont="true" applyFill="true" applyBorder="true" applyAlignment="true">
      <alignment horizontal="center" vertical="center"/>
    </xf>
    <xf numFmtId="169" fontId="181" fillId="33" borderId="127" xfId="44947"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0"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5025" applyNumberFormat="true" applyFont="true" applyFill="true" applyBorder="true" applyAlignment="true">
      <alignment horizontal="center" vertical="center"/>
    </xf>
    <xf numFmtId="169" fontId="181" fillId="33" borderId="127" xfId="45028"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5" xfId="40251" applyNumberFormat="true" applyFont="true" applyFill="true" applyBorder="true" applyAlignment="true">
      <alignment horizontal="center" vertical="center"/>
    </xf>
    <xf numFmtId="169" fontId="181" fillId="33" borderId="123" xfId="45087" applyNumberFormat="true" applyFont="true" applyFill="true" applyBorder="true" applyAlignment="true">
      <alignment horizontal="center" vertical="center"/>
    </xf>
    <xf numFmtId="169" fontId="181" fillId="33" borderId="125" xfId="45093" applyNumberFormat="true" applyFont="true" applyFill="true" applyBorder="true" applyAlignment="true">
      <alignment horizontal="center" vertical="center"/>
    </xf>
    <xf numFmtId="169" fontId="181" fillId="33" borderId="125" xfId="45099" applyNumberFormat="true" applyFont="true" applyFill="true" applyBorder="true" applyAlignment="true">
      <alignment horizontal="center" vertical="center"/>
    </xf>
    <xf numFmtId="169" fontId="181" fillId="33" borderId="129" xfId="44944" applyNumberFormat="true" applyFont="true" applyFill="true" applyBorder="true" applyAlignment="true">
      <alignment horizontal="center" vertical="center"/>
    </xf>
    <xf numFmtId="169" fontId="181" fillId="33" borderId="130" xfId="44947"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69"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5025" applyNumberFormat="true" applyFont="true" applyFill="true" applyBorder="true" applyAlignment="true">
      <alignment horizontal="center" vertical="center"/>
    </xf>
    <xf numFmtId="169" fontId="181" fillId="33" borderId="130" xfId="45028"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086" applyNumberFormat="true" applyFont="true" applyFill="true" applyBorder="true" applyAlignment="true">
      <alignment horizontal="center" vertical="center"/>
    </xf>
    <xf numFmtId="169" fontId="181" fillId="33" borderId="129" xfId="45092" applyNumberFormat="true" applyFont="true" applyFill="true" applyBorder="true" applyAlignment="true">
      <alignment horizontal="center" vertical="center"/>
    </xf>
    <xf numFmtId="169" fontId="181" fillId="33" borderId="129" xfId="45098" applyNumberFormat="true" applyFont="true" applyFill="true" applyBorder="true" applyAlignment="true">
      <alignment horizontal="center" vertical="center"/>
    </xf>
    <xf numFmtId="169" fontId="181" fillId="33" borderId="106" xfId="44944" applyNumberFormat="true" applyFont="true" applyFill="true" applyBorder="true" applyAlignment="true">
      <alignment horizontal="center" vertical="center"/>
    </xf>
    <xf numFmtId="169" fontId="181" fillId="33" borderId="107" xfId="44947"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0"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5025" applyNumberFormat="true" applyFont="true" applyFill="true" applyBorder="true" applyAlignment="true">
      <alignment horizontal="center" vertical="center"/>
    </xf>
    <xf numFmtId="169" fontId="181" fillId="33" borderId="107" xfId="45028"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6" xfId="40251" applyNumberFormat="true" applyFont="true" applyFill="true" applyBorder="true" applyAlignment="true">
      <alignment horizontal="center" vertical="center"/>
    </xf>
    <xf numFmtId="169" fontId="181" fillId="33" borderId="105" xfId="45087" applyNumberFormat="true" applyFont="true" applyFill="true" applyBorder="true" applyAlignment="true">
      <alignment horizontal="center" vertical="center"/>
    </xf>
    <xf numFmtId="169" fontId="181" fillId="33" borderId="106" xfId="45093" applyNumberFormat="true" applyFont="true" applyFill="true" applyBorder="true" applyAlignment="true">
      <alignment horizontal="center" vertical="center"/>
    </xf>
    <xf numFmtId="169" fontId="181" fillId="33" borderId="106" xfId="45099"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69"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99" xfId="40250" applyNumberFormat="true" applyFont="true" applyFill="true" applyBorder="true" applyAlignment="true">
      <alignment horizontal="center" vertical="center"/>
    </xf>
    <xf numFmtId="169" fontId="181" fillId="33" borderId="101" xfId="45086" applyNumberFormat="true" applyFont="true" applyFill="true" applyBorder="true" applyAlignment="true">
      <alignment horizontal="center" vertical="center"/>
    </xf>
    <xf numFmtId="169" fontId="181" fillId="33" borderId="99" xfId="45092" applyNumberFormat="true" applyFont="true" applyFill="true" applyBorder="true" applyAlignment="true">
      <alignment horizontal="center" vertical="center"/>
    </xf>
    <xf numFmtId="169" fontId="181" fillId="33" borderId="99" xfId="45098"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3" borderId="52" xfId="45191" applyFont="true" applyBorder="true" applyAlignment="true">
      <alignment horizontal="center" vertical="center" wrapText="true"/>
    </xf>
    <xf numFmtId="0" fontId="151" fillId="3" borderId="53" xfId="45192" applyFont="true" applyBorder="true" applyAlignment="true">
      <alignment horizontal="center" vertical="center" wrapText="true"/>
    </xf>
    <xf numFmtId="0" fontId="151" fillId="3" borderId="52" xfId="45218" applyFont="true" applyBorder="true" applyAlignment="true">
      <alignment horizontal="center" vertical="center" wrapText="true"/>
    </xf>
    <xf numFmtId="0" fontId="151" fillId="3" borderId="53" xfId="45219" applyFont="true" applyBorder="true" applyAlignment="true">
      <alignment horizontal="center" vertical="center" wrapText="true"/>
    </xf>
    <xf numFmtId="0" fontId="151" fillId="3" borderId="52" xfId="45248" applyFont="true" applyBorder="true" applyAlignment="true">
      <alignment horizontal="center" vertical="center" wrapText="true"/>
    </xf>
    <xf numFmtId="0" fontId="151" fillId="3" borderId="53" xfId="45249" applyFont="true" applyBorder="true" applyAlignment="true">
      <alignment horizontal="center" vertical="center" wrapText="true"/>
    </xf>
    <xf numFmtId="0" fontId="151" fillId="3" borderId="52" xfId="45278" applyFont="true" applyBorder="true" applyAlignment="true">
      <alignment horizontal="center" vertical="center" wrapText="true"/>
    </xf>
    <xf numFmtId="0" fontId="151" fillId="3" borderId="53" xfId="45279" applyFont="true" applyBorder="true" applyAlignment="true">
      <alignment horizontal="center" vertical="center" wrapText="true"/>
    </xf>
    <xf numFmtId="0" fontId="151" fillId="3" borderId="52" xfId="45305" applyFont="true" applyBorder="true" applyAlignment="true">
      <alignment horizontal="center" vertical="center" wrapText="true"/>
    </xf>
    <xf numFmtId="0" fontId="151" fillId="3" borderId="53" xfId="45306" applyFont="true" applyBorder="true" applyAlignment="true">
      <alignment horizontal="center" vertical="center" wrapText="true"/>
    </xf>
    <xf numFmtId="0" fontId="151" fillId="3" borderId="52" xfId="45347" applyFont="true" applyBorder="true" applyAlignment="true">
      <alignment horizontal="center" vertical="center" wrapText="true"/>
    </xf>
    <xf numFmtId="0" fontId="151" fillId="3" borderId="53" xfId="45348" applyFont="true" applyBorder="true" applyAlignment="true">
      <alignment horizontal="center" vertical="center" wrapText="true"/>
    </xf>
    <xf numFmtId="0" fontId="24" fillId="3" borderId="99" xfId="19344" applyBorder="true" applyAlignment="true">
      <alignment vertical="center" wrapText="true"/>
    </xf>
    <xf numFmtId="0" fontId="151" fillId="33" borderId="99" xfId="45304" applyFont="true" applyFill="true" applyBorder="true" applyAlignment="true">
      <alignment horizontal="center" vertical="center" wrapText="true"/>
    </xf>
    <xf numFmtId="0" fontId="151" fillId="33" borderId="124" xfId="45305" applyFont="true" applyFill="true" applyBorder="true" applyAlignment="true">
      <alignment horizontal="center" vertical="center" wrapText="true"/>
    </xf>
    <xf numFmtId="0" fontId="151" fillId="33" borderId="99" xfId="45340" applyFont="true" applyFill="true" applyBorder="true" applyAlignment="true">
      <alignment horizontal="center" vertical="center" wrapText="true"/>
    </xf>
    <xf numFmtId="0" fontId="151" fillId="33" borderId="124" xfId="45341" applyFont="true" applyFill="true" applyBorder="true" applyAlignment="true">
      <alignment horizontal="center" vertical="center" wrapText="true"/>
    </xf>
    <xf numFmtId="0" fontId="151" fillId="33" borderId="99" xfId="45346" applyFont="true" applyFill="true" applyBorder="true" applyAlignment="true">
      <alignment horizontal="center" vertical="center" wrapText="true"/>
    </xf>
    <xf numFmtId="0" fontId="151" fillId="33" borderId="124" xfId="45347" applyFont="true" applyFill="true" applyBorder="true" applyAlignment="true">
      <alignment horizontal="center" vertical="center" wrapText="true"/>
    </xf>
    <xf numFmtId="0" fontId="151" fillId="33" borderId="106" xfId="45306" applyFont="true" applyFill="true" applyBorder="true" applyAlignment="true">
      <alignment horizontal="center" vertical="center" wrapText="true"/>
    </xf>
    <xf numFmtId="0" fontId="151" fillId="33" borderId="106" xfId="45342" applyFont="true" applyFill="true" applyBorder="true" applyAlignment="true">
      <alignment horizontal="center" vertical="center" wrapText="true"/>
    </xf>
    <xf numFmtId="0" fontId="151" fillId="33" borderId="106" xfId="45348" applyFont="true" applyFill="true" applyBorder="true" applyAlignment="true">
      <alignment horizontal="center" vertical="center" wrapText="true"/>
    </xf>
    <xf numFmtId="0" fontId="151" fillId="3" borderId="108" xfId="45191" applyFont="true" applyBorder="true" applyAlignment="true">
      <alignment horizontal="center" vertical="center" wrapText="true"/>
    </xf>
    <xf numFmtId="0" fontId="151" fillId="3" borderId="108" xfId="45218" applyFont="true" applyBorder="true" applyAlignment="true">
      <alignment horizontal="center" vertical="center" wrapText="true"/>
    </xf>
    <xf numFmtId="0" fontId="151" fillId="3" borderId="108" xfId="45248" applyFont="true" applyBorder="true" applyAlignment="true">
      <alignment horizontal="center" vertical="center" wrapText="true"/>
    </xf>
    <xf numFmtId="0" fontId="151" fillId="3" borderId="108" xfId="45278" applyFont="true" applyBorder="true" applyAlignment="true">
      <alignment horizontal="center" vertical="center" wrapText="true"/>
    </xf>
    <xf numFmtId="0" fontId="151" fillId="3" borderId="108" xfId="45305" applyFont="true" applyBorder="true" applyAlignment="true">
      <alignment horizontal="center" vertical="center" wrapText="true"/>
    </xf>
    <xf numFmtId="0" fontId="151" fillId="33" borderId="99" xfId="45305" applyFont="true" applyFill="true" applyBorder="true" applyAlignment="true">
      <alignment horizontal="center" vertical="center" wrapText="true"/>
    </xf>
    <xf numFmtId="0" fontId="151" fillId="3" borderId="108" xfId="45347" applyFont="true" applyBorder="true" applyAlignment="true">
      <alignment horizontal="center" vertical="center" wrapText="true"/>
    </xf>
    <xf numFmtId="0" fontId="151" fillId="33" borderId="99" xfId="45342" applyFont="true" applyFill="true" applyBorder="true" applyAlignment="true">
      <alignment horizontal="center" vertical="center" wrapText="true"/>
    </xf>
    <xf numFmtId="0" fontId="151" fillId="33" borderId="99" xfId="45347" applyFont="true" applyFill="true" applyBorder="true" applyAlignment="true">
      <alignment horizontal="center" vertical="center" wrapText="true"/>
    </xf>
    <xf numFmtId="0" fontId="151" fillId="3" borderId="109" xfId="45191" applyFont="true" applyBorder="true" applyAlignment="true">
      <alignment horizontal="center" vertical="center" wrapText="true"/>
    </xf>
    <xf numFmtId="0" fontId="151" fillId="3" borderId="109" xfId="45218" applyFont="true" applyBorder="true" applyAlignment="true">
      <alignment horizontal="center" vertical="center" wrapText="true"/>
    </xf>
    <xf numFmtId="0" fontId="151" fillId="3" borderId="109" xfId="45248" applyFont="true" applyBorder="true" applyAlignment="true">
      <alignment horizontal="center" vertical="center" wrapText="true"/>
    </xf>
    <xf numFmtId="0" fontId="151" fillId="3" borderId="109" xfId="45278" applyFont="true" applyBorder="true" applyAlignment="true">
      <alignment horizontal="center" vertical="center" wrapText="true"/>
    </xf>
    <xf numFmtId="0" fontId="151" fillId="3" borderId="109" xfId="45305" applyFont="true" applyBorder="true" applyAlignment="true">
      <alignment horizontal="center" vertical="center" wrapText="true"/>
    </xf>
    <xf numFmtId="0" fontId="151" fillId="33" borderId="129" xfId="45305" applyFont="true" applyFill="true" applyBorder="true" applyAlignment="true">
      <alignment horizontal="center" vertical="center" wrapText="true"/>
    </xf>
    <xf numFmtId="0" fontId="151" fillId="3" borderId="109" xfId="45347" applyFont="true" applyBorder="true" applyAlignment="true">
      <alignment horizontal="center" vertical="center" wrapText="true"/>
    </xf>
    <xf numFmtId="0" fontId="151" fillId="33" borderId="129" xfId="45342" applyFont="true" applyFill="true" applyBorder="true" applyAlignment="true">
      <alignment horizontal="center" vertical="center" wrapText="true"/>
    </xf>
    <xf numFmtId="0" fontId="151" fillId="33" borderId="129" xfId="45347" applyFont="true" applyFill="true" applyBorder="true" applyAlignment="true">
      <alignment horizontal="center" vertical="center" wrapText="true"/>
    </xf>
    <xf numFmtId="0" fontId="151" fillId="33" borderId="125" xfId="45306" applyFont="true" applyFill="true" applyBorder="true" applyAlignment="true">
      <alignment horizontal="center" vertical="center" wrapText="true"/>
    </xf>
    <xf numFmtId="0" fontId="151" fillId="33" borderId="125" xfId="45342" applyFont="true" applyFill="true" applyBorder="true" applyAlignment="true">
      <alignment horizontal="center" vertical="center" wrapText="true"/>
    </xf>
    <xf numFmtId="0" fontId="151" fillId="33" borderId="125" xfId="45348" applyFont="true" applyFill="true" applyBorder="true" applyAlignment="true">
      <alignment horizontal="center" vertical="center" wrapText="true"/>
    </xf>
    <xf numFmtId="0" fontId="151" fillId="0" borderId="99" xfId="45257" applyFont="true" applyFill="true" applyBorder="true" applyAlignment="true">
      <alignment horizontal="left" vertical="center" wrapText="true"/>
    </xf>
    <xf numFmtId="0" fontId="151" fillId="0" borderId="99" xfId="45263" applyFont="true" applyFill="true" applyBorder="true" applyAlignment="true">
      <alignment horizontal="left" vertical="center" wrapText="true"/>
    </xf>
    <xf numFmtId="0" fontId="151" fillId="0" borderId="99" xfId="45338" applyFont="true" applyFill="true" applyBorder="true" applyAlignment="true">
      <alignment horizontal="left" vertical="center" wrapText="true"/>
    </xf>
    <xf numFmtId="0" fontId="151" fillId="0" borderId="99" xfId="45344" applyFont="true" applyFill="true" applyBorder="true" applyAlignment="true">
      <alignment horizontal="left" vertical="center" wrapText="true"/>
    </xf>
    <xf numFmtId="0" fontId="151" fillId="0" borderId="99" xfId="45350" applyFont="true" applyFill="true" applyBorder="true" applyAlignment="true">
      <alignment horizontal="left" vertical="center" wrapText="true"/>
    </xf>
    <xf numFmtId="0" fontId="151" fillId="0" borderId="99" xfId="45356" applyFont="true" applyFill="true" applyBorder="true" applyAlignment="true">
      <alignment horizontal="left" vertical="center" wrapText="true"/>
    </xf>
    <xf numFmtId="0" fontId="151" fillId="0" borderId="99" xfId="45362" applyFont="true" applyFill="true" applyBorder="true" applyAlignment="true">
      <alignment horizontal="left" vertical="center" wrapText="true"/>
    </xf>
    <xf numFmtId="0" fontId="151" fillId="15" borderId="106" xfId="19383" applyFont="true" applyFill="true" applyBorder="true" applyAlignment="true">
      <alignment horizontal="left" vertical="center"/>
    </xf>
    <xf numFmtId="0" fontId="151" fillId="15" borderId="106" xfId="19384" applyFont="true" applyFill="true" applyBorder="true" applyAlignment="true">
      <alignment horizontal="left" vertical="center"/>
    </xf>
    <xf numFmtId="0" fontId="151" fillId="15" borderId="106" xfId="19386" applyFont="true" applyFill="true" applyBorder="true" applyAlignment="true">
      <alignment horizontal="left" vertical="center"/>
    </xf>
    <xf numFmtId="0" fontId="24" fillId="15" borderId="106" xfId="19344" applyFill="true" applyBorder="true" applyAlignment="true">
      <alignment vertical="center"/>
    </xf>
    <xf numFmtId="0" fontId="24" fillId="27" borderId="106" xfId="19344" applyFill="true" applyBorder="true" applyAlignment="true">
      <alignment vertical="center"/>
    </xf>
    <xf numFmtId="0" fontId="155" fillId="15" borderId="106" xfId="19344" applyFont="true" applyFill="true" applyBorder="true" applyAlignment="true">
      <alignment horizontal="left" vertical="center"/>
    </xf>
    <xf numFmtId="0" fontId="24" fillId="27" borderId="107" xfId="19344" applyFill="true" applyBorder="true" applyAlignment="true">
      <alignment vertical="center"/>
    </xf>
    <xf numFmtId="169" fontId="150" fillId="33" borderId="101" xfId="45196" applyNumberFormat="true" applyFont="true" applyFill="true" applyBorder="true" applyAlignment="true">
      <alignment horizontal="center" vertical="center"/>
    </xf>
    <xf numFmtId="169" fontId="150" fillId="33" borderId="122" xfId="45196" applyNumberFormat="true" applyFont="true" applyFill="true" applyBorder="true" applyAlignment="true">
      <alignment horizontal="center" vertical="center"/>
    </xf>
    <xf numFmtId="169" fontId="150" fillId="33" borderId="123" xfId="45196" applyNumberFormat="true" applyFont="true" applyFill="true" applyBorder="true" applyAlignment="true">
      <alignment horizontal="center" vertical="center"/>
    </xf>
    <xf numFmtId="169" fontId="150" fillId="33" borderId="128" xfId="45196" applyNumberFormat="true" applyFont="true" applyFill="true" applyBorder="true" applyAlignment="true">
      <alignment horizontal="center" vertical="center"/>
    </xf>
    <xf numFmtId="169" fontId="150" fillId="33" borderId="105" xfId="45196" applyNumberFormat="true" applyFont="true" applyFill="true" applyBorder="true" applyAlignment="true">
      <alignment horizontal="center" vertical="center"/>
    </xf>
    <xf numFmtId="169" fontId="150" fillId="33" borderId="99" xfId="45201" applyNumberFormat="true" applyFont="true" applyFill="true" applyBorder="true" applyAlignment="true">
      <alignment horizontal="center" vertical="center"/>
    </xf>
    <xf numFmtId="169" fontId="150" fillId="33" borderId="124" xfId="45201" applyNumberFormat="true" applyFont="true" applyFill="true" applyBorder="true" applyAlignment="true">
      <alignment horizontal="center" vertical="center"/>
    </xf>
    <xf numFmtId="169" fontId="150" fillId="33" borderId="125" xfId="45201" applyNumberFormat="true" applyFont="true" applyFill="true" applyBorder="true" applyAlignment="true">
      <alignment horizontal="center" vertical="center"/>
    </xf>
    <xf numFmtId="169" fontId="150" fillId="33" borderId="129" xfId="45201" applyNumberFormat="true" applyFont="true" applyFill="true" applyBorder="true" applyAlignment="true">
      <alignment horizontal="center" vertical="center"/>
    </xf>
    <xf numFmtId="169" fontId="150" fillId="33" borderId="106" xfId="45201" applyNumberFormat="true" applyFont="true" applyFill="true" applyBorder="true" applyAlignment="true">
      <alignment horizontal="center" vertical="center"/>
    </xf>
    <xf numFmtId="169" fontId="150" fillId="33" borderId="101" xfId="45229" applyNumberFormat="true" applyFont="true" applyFill="true" applyBorder="true" applyAlignment="true">
      <alignment horizontal="center" vertical="center"/>
    </xf>
    <xf numFmtId="169" fontId="150" fillId="33" borderId="122" xfId="45230" applyNumberFormat="true" applyFont="true" applyFill="true" applyBorder="true" applyAlignment="true">
      <alignment horizontal="center" vertical="center"/>
    </xf>
    <xf numFmtId="169" fontId="150" fillId="33" borderId="123" xfId="45231" applyNumberFormat="true" applyFont="true" applyFill="true" applyBorder="true" applyAlignment="true">
      <alignment horizontal="center" vertical="center"/>
    </xf>
    <xf numFmtId="169" fontId="150" fillId="33" borderId="128" xfId="45230" applyNumberFormat="true" applyFont="true" applyFill="true" applyBorder="true" applyAlignment="true">
      <alignment horizontal="center" vertical="center"/>
    </xf>
    <xf numFmtId="169" fontId="150" fillId="33" borderId="105" xfId="45231" applyNumberFormat="true" applyFont="true" applyFill="true" applyBorder="true" applyAlignment="true">
      <alignment horizontal="center" vertical="center"/>
    </xf>
    <xf numFmtId="169" fontId="150" fillId="33" borderId="101" xfId="45230" applyNumberFormat="true" applyFont="true" applyFill="true" applyBorder="true" applyAlignment="true">
      <alignment horizontal="center" vertical="center"/>
    </xf>
    <xf numFmtId="169" fontId="150" fillId="33" borderId="99" xfId="45229" applyNumberFormat="true" applyFont="true" applyFill="true" applyBorder="true" applyAlignment="true">
      <alignment horizontal="center" vertical="center"/>
    </xf>
    <xf numFmtId="169" fontId="150" fillId="33" borderId="124" xfId="45230" applyNumberFormat="true" applyFont="true" applyFill="true" applyBorder="true" applyAlignment="true">
      <alignment horizontal="center" vertical="center"/>
    </xf>
    <xf numFmtId="169" fontId="150" fillId="33" borderId="125" xfId="45231" applyNumberFormat="true" applyFont="true" applyFill="true" applyBorder="true" applyAlignment="true">
      <alignment horizontal="center" vertical="center"/>
    </xf>
    <xf numFmtId="169" fontId="150" fillId="33" borderId="129" xfId="45230" applyNumberFormat="true" applyFont="true" applyFill="true" applyBorder="true" applyAlignment="true">
      <alignment horizontal="center" vertical="center"/>
    </xf>
    <xf numFmtId="169" fontId="150" fillId="33" borderId="106" xfId="45231" applyNumberFormat="true" applyFont="true" applyFill="true" applyBorder="true" applyAlignment="true">
      <alignment horizontal="center" vertical="center"/>
    </xf>
    <xf numFmtId="169" fontId="150" fillId="33" borderId="99" xfId="45230" applyNumberFormat="true" applyFont="true" applyFill="true" applyBorder="true" applyAlignment="true">
      <alignment horizontal="center" vertical="center"/>
    </xf>
    <xf numFmtId="169" fontId="150" fillId="33" borderId="99" xfId="45223" applyNumberFormat="true" applyFont="true" applyFill="true" applyBorder="true" applyAlignment="true">
      <alignment horizontal="center" vertical="center"/>
    </xf>
    <xf numFmtId="169" fontId="150" fillId="33" borderId="124" xfId="45224" applyNumberFormat="true" applyFont="true" applyFill="true" applyBorder="true" applyAlignment="true">
      <alignment horizontal="center" vertical="center"/>
    </xf>
    <xf numFmtId="169" fontId="150" fillId="33" borderId="125" xfId="45225" applyNumberFormat="true" applyFont="true" applyFill="true" applyBorder="true" applyAlignment="true">
      <alignment horizontal="center" vertical="center"/>
    </xf>
    <xf numFmtId="169" fontId="150" fillId="33" borderId="129" xfId="45224" applyNumberFormat="true" applyFont="true" applyFill="true" applyBorder="true" applyAlignment="true">
      <alignment horizontal="center" vertical="center"/>
    </xf>
    <xf numFmtId="169" fontId="150" fillId="33" borderId="106" xfId="45225" applyNumberFormat="true" applyFont="true" applyFill="true" applyBorder="true" applyAlignment="true">
      <alignment horizontal="center" vertical="center"/>
    </xf>
    <xf numFmtId="169" fontId="150" fillId="33" borderId="99" xfId="45224" applyNumberFormat="true" applyFont="true" applyFill="true" applyBorder="true" applyAlignment="true">
      <alignment horizontal="center" vertical="center"/>
    </xf>
    <xf numFmtId="169" fontId="150" fillId="33" borderId="101" xfId="45253" applyNumberFormat="true" applyFont="true" applyFill="true" applyBorder="true" applyAlignment="true">
      <alignment horizontal="center" vertical="center"/>
    </xf>
    <xf numFmtId="169" fontId="150" fillId="33" borderId="122" xfId="45254" applyNumberFormat="true" applyFont="true" applyFill="true" applyBorder="true" applyAlignment="true">
      <alignment horizontal="center" vertical="center"/>
    </xf>
    <xf numFmtId="169" fontId="150" fillId="33" borderId="123" xfId="45255" applyNumberFormat="true" applyFont="true" applyFill="true" applyBorder="true" applyAlignment="true">
      <alignment horizontal="center" vertical="center"/>
    </xf>
    <xf numFmtId="169" fontId="150" fillId="33" borderId="128" xfId="45254" applyNumberFormat="true" applyFont="true" applyFill="true" applyBorder="true" applyAlignment="true">
      <alignment horizontal="center" vertical="center"/>
    </xf>
    <xf numFmtId="169" fontId="150" fillId="33" borderId="105" xfId="45255" applyNumberFormat="true" applyFont="true" applyFill="true" applyBorder="true" applyAlignment="true">
      <alignment horizontal="center" vertical="center"/>
    </xf>
    <xf numFmtId="169" fontId="150" fillId="33" borderId="101" xfId="45254" applyNumberFormat="true" applyFont="true" applyFill="true" applyBorder="true" applyAlignment="true">
      <alignment horizontal="center" vertical="center"/>
    </xf>
    <xf numFmtId="169" fontId="150" fillId="33" borderId="99" xfId="45259" applyNumberFormat="true" applyFont="true" applyFill="true" applyBorder="true" applyAlignment="true">
      <alignment horizontal="center" vertical="center"/>
    </xf>
    <xf numFmtId="169" fontId="150" fillId="33" borderId="124" xfId="45260" applyNumberFormat="true" applyFont="true" applyFill="true" applyBorder="true" applyAlignment="true">
      <alignment horizontal="center" vertical="center"/>
    </xf>
    <xf numFmtId="169" fontId="150" fillId="33" borderId="125" xfId="45261" applyNumberFormat="true" applyFont="true" applyFill="true" applyBorder="true" applyAlignment="true">
      <alignment horizontal="center" vertical="center"/>
    </xf>
    <xf numFmtId="169" fontId="150" fillId="33" borderId="129" xfId="45260" applyNumberFormat="true" applyFont="true" applyFill="true" applyBorder="true" applyAlignment="true">
      <alignment horizontal="center" vertical="center"/>
    </xf>
    <xf numFmtId="169" fontId="150" fillId="33" borderId="106" xfId="45261" applyNumberFormat="true" applyFont="true" applyFill="true" applyBorder="true" applyAlignment="true">
      <alignment horizontal="center" vertical="center"/>
    </xf>
    <xf numFmtId="169" fontId="150" fillId="33" borderId="99" xfId="45260" applyNumberFormat="true" applyFont="true" applyFill="true" applyBorder="true" applyAlignment="true">
      <alignment horizontal="center" vertical="center"/>
    </xf>
    <xf numFmtId="169" fontId="150" fillId="33" borderId="99" xfId="45265" applyNumberFormat="true" applyFont="true" applyFill="true" applyBorder="true" applyAlignment="true">
      <alignment horizontal="center" vertical="center"/>
    </xf>
    <xf numFmtId="169" fontId="150" fillId="33" borderId="124" xfId="45266" applyNumberFormat="true" applyFont="true" applyFill="true" applyBorder="true" applyAlignment="true">
      <alignment horizontal="center" vertical="center"/>
    </xf>
    <xf numFmtId="169" fontId="150" fillId="33" borderId="125" xfId="45267" applyNumberFormat="true" applyFont="true" applyFill="true" applyBorder="true" applyAlignment="true">
      <alignment horizontal="center" vertical="center"/>
    </xf>
    <xf numFmtId="169" fontId="150" fillId="33" borderId="129" xfId="45266" applyNumberFormat="true" applyFont="true" applyFill="true" applyBorder="true" applyAlignment="true">
      <alignment horizontal="center" vertical="center"/>
    </xf>
    <xf numFmtId="169" fontId="150" fillId="33" borderId="106" xfId="45267" applyNumberFormat="true" applyFont="true" applyFill="true" applyBorder="true" applyAlignment="true">
      <alignment horizontal="center" vertical="center"/>
    </xf>
    <xf numFmtId="169" fontId="150" fillId="33" borderId="99" xfId="45266"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50" fillId="33" borderId="101" xfId="45283" applyNumberFormat="true" applyFont="true" applyFill="true" applyBorder="true" applyAlignment="true">
      <alignment horizontal="center" vertical="center"/>
    </xf>
    <xf numFmtId="169" fontId="150" fillId="33" borderId="122" xfId="45283" applyNumberFormat="true" applyFont="true" applyFill="true" applyBorder="true" applyAlignment="true">
      <alignment horizontal="center" vertical="center"/>
    </xf>
    <xf numFmtId="169" fontId="150" fillId="33" borderId="123" xfId="45283" applyNumberFormat="true" applyFont="true" applyFill="true" applyBorder="true" applyAlignment="true">
      <alignment horizontal="center" vertical="center"/>
    </xf>
    <xf numFmtId="169" fontId="150" fillId="33" borderId="128" xfId="45283" applyNumberFormat="true" applyFont="true" applyFill="true" applyBorder="true" applyAlignment="true">
      <alignment horizontal="center" vertical="center"/>
    </xf>
    <xf numFmtId="169" fontId="150" fillId="33" borderId="105" xfId="45283" applyNumberFormat="true" applyFont="true" applyFill="true" applyBorder="true" applyAlignment="true">
      <alignment horizontal="center" vertical="center"/>
    </xf>
    <xf numFmtId="169" fontId="150" fillId="33" borderId="99" xfId="45288" applyNumberFormat="true" applyFont="true" applyFill="true" applyBorder="true" applyAlignment="true">
      <alignment horizontal="center" vertical="center"/>
    </xf>
    <xf numFmtId="169" fontId="150" fillId="33" borderId="124" xfId="45288" applyNumberFormat="true" applyFont="true" applyFill="true" applyBorder="true" applyAlignment="true">
      <alignment horizontal="center" vertical="center"/>
    </xf>
    <xf numFmtId="169" fontId="150" fillId="33" borderId="125" xfId="45288" applyNumberFormat="true" applyFont="true" applyFill="true" applyBorder="true" applyAlignment="true">
      <alignment horizontal="center" vertical="center"/>
    </xf>
    <xf numFmtId="169" fontId="150" fillId="33" borderId="129" xfId="45288" applyNumberFormat="true" applyFont="true" applyFill="true" applyBorder="true" applyAlignment="true">
      <alignment horizontal="center" vertical="center"/>
    </xf>
    <xf numFmtId="169" fontId="150" fillId="33" borderId="106" xfId="45288" applyNumberFormat="true" applyFont="true" applyFill="true" applyBorder="true" applyAlignment="true">
      <alignment horizontal="center" vertical="center"/>
    </xf>
    <xf numFmtId="169" fontId="150" fillId="33" borderId="101" xfId="45310" applyNumberFormat="true" applyFont="true" applyFill="true" applyBorder="true" applyAlignment="true">
      <alignment horizontal="center" vertical="center"/>
    </xf>
    <xf numFmtId="169" fontId="150" fillId="33" borderId="122" xfId="45311" applyNumberFormat="true" applyFont="true" applyFill="true" applyBorder="true" applyAlignment="true">
      <alignment horizontal="center" vertical="center"/>
    </xf>
    <xf numFmtId="169" fontId="150" fillId="33" borderId="123" xfId="45312" applyNumberFormat="true" applyFont="true" applyFill="true" applyBorder="true" applyAlignment="true">
      <alignment horizontal="center" vertical="center"/>
    </xf>
    <xf numFmtId="169" fontId="150" fillId="33" borderId="128" xfId="45311" applyNumberFormat="true" applyFont="true" applyFill="true" applyBorder="true" applyAlignment="true">
      <alignment horizontal="center" vertical="center"/>
    </xf>
    <xf numFmtId="169" fontId="150" fillId="33" borderId="105" xfId="45312" applyNumberFormat="true" applyFont="true" applyFill="true" applyBorder="true" applyAlignment="true">
      <alignment horizontal="center" vertical="center"/>
    </xf>
    <xf numFmtId="169" fontId="150" fillId="33" borderId="101" xfId="45311" applyNumberFormat="true" applyFont="true" applyFill="true" applyBorder="true" applyAlignment="true">
      <alignment horizontal="center" vertical="center"/>
    </xf>
    <xf numFmtId="169" fontId="150" fillId="33" borderId="99" xfId="45316" applyNumberFormat="true" applyFont="true" applyFill="true" applyBorder="true" applyAlignment="true">
      <alignment horizontal="center" vertical="center"/>
    </xf>
    <xf numFmtId="169" fontId="150" fillId="33" borderId="124" xfId="45317" applyNumberFormat="true" applyFont="true" applyFill="true" applyBorder="true" applyAlignment="true">
      <alignment horizontal="center" vertical="center"/>
    </xf>
    <xf numFmtId="169" fontId="150" fillId="33" borderId="125" xfId="45318" applyNumberFormat="true" applyFont="true" applyFill="true" applyBorder="true" applyAlignment="true">
      <alignment horizontal="center" vertical="center"/>
    </xf>
    <xf numFmtId="169" fontId="150" fillId="33" borderId="129" xfId="45317" applyNumberFormat="true" applyFont="true" applyFill="true" applyBorder="true" applyAlignment="true">
      <alignment horizontal="center" vertical="center"/>
    </xf>
    <xf numFmtId="169" fontId="150" fillId="33" borderId="106" xfId="45318" applyNumberFormat="true" applyFont="true" applyFill="true" applyBorder="true" applyAlignment="true">
      <alignment horizontal="center" vertical="center"/>
    </xf>
    <xf numFmtId="169" fontId="150" fillId="33" borderId="99" xfId="45317" applyNumberFormat="true" applyFont="true" applyFill="true" applyBorder="true" applyAlignment="true">
      <alignment horizontal="center" vertical="center"/>
    </xf>
    <xf numFmtId="168" fontId="150" fillId="33" borderId="99" xfId="45326" applyNumberFormat="true" applyFont="true" applyFill="true" applyBorder="true" applyAlignment="true">
      <alignment horizontal="center" vertical="center"/>
    </xf>
    <xf numFmtId="168" fontId="150" fillId="33" borderId="124" xfId="45327" applyNumberFormat="true" applyFont="true" applyFill="true" applyBorder="true" applyAlignment="true">
      <alignment horizontal="center" vertical="center"/>
    </xf>
    <xf numFmtId="168" fontId="150" fillId="33" borderId="125" xfId="45328" applyNumberFormat="true" applyFont="true" applyFill="true" applyBorder="true" applyAlignment="true">
      <alignment horizontal="center" vertical="center"/>
    </xf>
    <xf numFmtId="168" fontId="150" fillId="33" borderId="129" xfId="45327" applyNumberFormat="true" applyFont="true" applyFill="true" applyBorder="true" applyAlignment="true">
      <alignment horizontal="center" vertical="center"/>
    </xf>
    <xf numFmtId="168" fontId="150" fillId="33" borderId="106" xfId="45328" applyNumberFormat="true" applyFont="true" applyFill="true" applyBorder="true" applyAlignment="true">
      <alignment horizontal="center" vertical="center"/>
    </xf>
    <xf numFmtId="168" fontId="150" fillId="33" borderId="99" xfId="45327" applyNumberFormat="true" applyFont="true" applyFill="true" applyBorder="true" applyAlignment="true">
      <alignment horizontal="center" vertical="center"/>
    </xf>
    <xf numFmtId="168" fontId="150" fillId="33" borderId="99" xfId="45330" applyNumberFormat="true" applyFont="true" applyFill="true" applyBorder="true" applyAlignment="true">
      <alignment horizontal="center" vertical="center"/>
    </xf>
    <xf numFmtId="168" fontId="150" fillId="33" borderId="124" xfId="45331" applyNumberFormat="true" applyFont="true" applyFill="true" applyBorder="true" applyAlignment="true">
      <alignment horizontal="center" vertical="center"/>
    </xf>
    <xf numFmtId="168" fontId="150" fillId="33" borderId="125" xfId="45332" applyNumberFormat="true" applyFont="true" applyFill="true" applyBorder="true" applyAlignment="true">
      <alignment horizontal="center" vertical="center"/>
    </xf>
    <xf numFmtId="168" fontId="150" fillId="33" borderId="129" xfId="45331" applyNumberFormat="true" applyFont="true" applyFill="true" applyBorder="true" applyAlignment="true">
      <alignment horizontal="center" vertical="center"/>
    </xf>
    <xf numFmtId="168" fontId="150" fillId="33" borderId="106" xfId="45332" applyNumberFormat="true" applyFont="true" applyFill="true" applyBorder="true" applyAlignment="true">
      <alignment horizontal="center" vertical="center"/>
    </xf>
    <xf numFmtId="168" fontId="150" fillId="33" borderId="99" xfId="45331" applyNumberFormat="true" applyFont="true" applyFill="true" applyBorder="true" applyAlignment="true">
      <alignment horizontal="center" vertical="center"/>
    </xf>
    <xf numFmtId="168" fontId="150" fillId="33" borderId="99" xfId="45334" applyNumberFormat="true" applyFont="true" applyFill="true" applyBorder="true" applyAlignment="true">
      <alignment horizontal="center" vertical="center"/>
    </xf>
    <xf numFmtId="168" fontId="150" fillId="33" borderId="124" xfId="45335" applyNumberFormat="true" applyFont="true" applyFill="true" applyBorder="true" applyAlignment="true">
      <alignment horizontal="center" vertical="center"/>
    </xf>
    <xf numFmtId="168" fontId="150" fillId="33" borderId="125" xfId="45336" applyNumberFormat="true" applyFont="true" applyFill="true" applyBorder="true" applyAlignment="true">
      <alignment horizontal="center" vertical="center"/>
    </xf>
    <xf numFmtId="168" fontId="150" fillId="33" borderId="129" xfId="45335" applyNumberFormat="true" applyFont="true" applyFill="true" applyBorder="true" applyAlignment="true">
      <alignment horizontal="center" vertical="center"/>
    </xf>
    <xf numFmtId="168" fontId="150" fillId="33" borderId="106" xfId="45336" applyNumberFormat="true" applyFont="true" applyFill="true" applyBorder="true" applyAlignment="true">
      <alignment horizontal="center" vertical="center"/>
    </xf>
    <xf numFmtId="168" fontId="150" fillId="33" borderId="99" xfId="45335" applyNumberFormat="true" applyFont="true" applyFill="true" applyBorder="true" applyAlignment="true">
      <alignment horizontal="center" vertical="center"/>
    </xf>
    <xf numFmtId="168" fontId="150" fillId="33" borderId="99" xfId="19393" applyNumberFormat="true" applyFont="true" applyFill="true" applyBorder="true" applyAlignment="true">
      <alignment horizontal="center" vertical="center" wrapText="true"/>
    </xf>
    <xf numFmtId="168" fontId="150" fillId="33" borderId="124" xfId="19394" applyNumberFormat="true" applyFont="true" applyFill="true" applyBorder="true" applyAlignment="true">
      <alignment horizontal="center" vertical="center" wrapText="true"/>
    </xf>
    <xf numFmtId="168" fontId="150" fillId="33" borderId="125" xfId="19395" applyNumberFormat="true" applyFont="true" applyFill="true" applyBorder="true" applyAlignment="true">
      <alignment horizontal="center" vertical="center" wrapText="true"/>
    </xf>
    <xf numFmtId="168" fontId="150" fillId="33" borderId="129" xfId="19394" applyNumberFormat="true" applyFont="true" applyFill="true" applyBorder="true" applyAlignment="true">
      <alignment horizontal="center" vertical="center" wrapText="true"/>
    </xf>
    <xf numFmtId="168" fontId="150" fillId="33" borderId="106" xfId="19395" applyNumberFormat="true" applyFont="true" applyFill="true" applyBorder="true" applyAlignment="true">
      <alignment horizontal="center" vertical="center" wrapText="true"/>
    </xf>
    <xf numFmtId="168" fontId="150" fillId="33" borderId="99" xfId="19394" applyNumberFormat="true" applyFont="true" applyFill="true" applyBorder="true" applyAlignment="true">
      <alignment horizontal="center" vertical="center" wrapText="true"/>
    </xf>
    <xf numFmtId="169" fontId="150" fillId="33" borderId="99" xfId="45322" applyNumberFormat="true" applyFont="true" applyFill="true" applyBorder="true" applyAlignment="true">
      <alignment horizontal="center" vertical="center"/>
    </xf>
    <xf numFmtId="169" fontId="150" fillId="33" borderId="124" xfId="45323" applyNumberFormat="true" applyFont="true" applyFill="true" applyBorder="true" applyAlignment="true">
      <alignment horizontal="center" vertical="center"/>
    </xf>
    <xf numFmtId="169" fontId="150" fillId="33" borderId="125" xfId="45324" applyNumberFormat="true" applyFont="true" applyFill="true" applyBorder="true" applyAlignment="true">
      <alignment horizontal="center" vertical="center"/>
    </xf>
    <xf numFmtId="169" fontId="150" fillId="33" borderId="129" xfId="45323" applyNumberFormat="true" applyFont="true" applyFill="true" applyBorder="true" applyAlignment="true">
      <alignment horizontal="center" vertical="center"/>
    </xf>
    <xf numFmtId="169" fontId="150" fillId="33" borderId="106" xfId="45324" applyNumberFormat="true" applyFont="true" applyFill="true" applyBorder="true" applyAlignment="true">
      <alignment horizontal="center" vertical="center"/>
    </xf>
    <xf numFmtId="169" fontId="150" fillId="33" borderId="99" xfId="45323" applyNumberFormat="true" applyFont="true" applyFill="true" applyBorder="true" applyAlignment="true">
      <alignment horizontal="center" vertical="center"/>
    </xf>
    <xf numFmtId="168" fontId="150" fillId="33" borderId="99" xfId="45368" applyNumberFormat="true" applyFont="true" applyFill="true" applyBorder="true" applyAlignment="true">
      <alignment horizontal="center" vertical="center"/>
    </xf>
    <xf numFmtId="168" fontId="150" fillId="33" borderId="124" xfId="45369" applyNumberFormat="true" applyFont="true" applyFill="true" applyBorder="true" applyAlignment="true">
      <alignment horizontal="center" vertical="center"/>
    </xf>
    <xf numFmtId="168" fontId="150" fillId="33" borderId="125" xfId="45370" applyNumberFormat="true" applyFont="true" applyFill="true" applyBorder="true" applyAlignment="true">
      <alignment horizontal="center" vertical="center"/>
    </xf>
    <xf numFmtId="168" fontId="150" fillId="33" borderId="129" xfId="45369" applyNumberFormat="true" applyFont="true" applyFill="true" applyBorder="true" applyAlignment="true">
      <alignment horizontal="center" vertical="center"/>
    </xf>
    <xf numFmtId="168" fontId="150" fillId="33" borderId="106" xfId="45370" applyNumberFormat="true" applyFont="true" applyFill="true" applyBorder="true" applyAlignment="true">
      <alignment horizontal="center" vertical="center"/>
    </xf>
    <xf numFmtId="168" fontId="150" fillId="33" borderId="99" xfId="45369" applyNumberFormat="true" applyFont="true" applyFill="true" applyBorder="true" applyAlignment="true">
      <alignment horizontal="center" vertical="center"/>
    </xf>
    <xf numFmtId="168" fontId="150" fillId="33" borderId="99" xfId="45372" applyNumberFormat="true" applyFont="true" applyFill="true" applyBorder="true" applyAlignment="true">
      <alignment horizontal="center" vertical="center"/>
    </xf>
    <xf numFmtId="168" fontId="150" fillId="33" borderId="124" xfId="45373" applyNumberFormat="true" applyFont="true" applyFill="true" applyBorder="true" applyAlignment="true">
      <alignment horizontal="center" vertical="center"/>
    </xf>
    <xf numFmtId="168" fontId="150" fillId="33" borderId="125" xfId="45374" applyNumberFormat="true" applyFont="true" applyFill="true" applyBorder="true" applyAlignment="true">
      <alignment horizontal="center" vertical="center"/>
    </xf>
    <xf numFmtId="168" fontId="150" fillId="33" borderId="129" xfId="45373" applyNumberFormat="true" applyFont="true" applyFill="true" applyBorder="true" applyAlignment="true">
      <alignment horizontal="center" vertical="center"/>
    </xf>
    <xf numFmtId="168" fontId="150" fillId="33" borderId="106" xfId="45374" applyNumberFormat="true" applyFont="true" applyFill="true" applyBorder="true" applyAlignment="true">
      <alignment horizontal="center" vertical="center"/>
    </xf>
    <xf numFmtId="168" fontId="150" fillId="33" borderId="99" xfId="45373" applyNumberFormat="true" applyFont="true" applyFill="true" applyBorder="true" applyAlignment="true">
      <alignment horizontal="center" vertical="center"/>
    </xf>
    <xf numFmtId="168" fontId="150" fillId="33" borderId="99" xfId="45376" applyNumberFormat="true" applyFont="true" applyFill="true" applyBorder="true" applyAlignment="true">
      <alignment horizontal="center" vertical="center"/>
    </xf>
    <xf numFmtId="168" fontId="150" fillId="33" borderId="124" xfId="45377" applyNumberFormat="true" applyFont="true" applyFill="true" applyBorder="true" applyAlignment="true">
      <alignment horizontal="center" vertical="center"/>
    </xf>
    <xf numFmtId="168" fontId="150" fillId="33" borderId="125" xfId="45378" applyNumberFormat="true" applyFont="true" applyFill="true" applyBorder="true" applyAlignment="true">
      <alignment horizontal="center" vertical="center"/>
    </xf>
    <xf numFmtId="168" fontId="150" fillId="33" borderId="129" xfId="45377" applyNumberFormat="true" applyFont="true" applyFill="true" applyBorder="true" applyAlignment="true">
      <alignment horizontal="center" vertical="center"/>
    </xf>
    <xf numFmtId="168" fontId="150" fillId="33" borderId="106" xfId="45378" applyNumberFormat="true" applyFont="true" applyFill="true" applyBorder="true" applyAlignment="true">
      <alignment horizontal="center" vertical="center"/>
    </xf>
    <xf numFmtId="168" fontId="150" fillId="33" borderId="99" xfId="45377" applyNumberFormat="true" applyFont="true" applyFill="true" applyBorder="true" applyAlignment="true">
      <alignment horizontal="center" vertical="center"/>
    </xf>
    <xf numFmtId="0" fontId="151" fillId="26" borderId="105" xfId="45195" applyFont="true" applyFill="true" applyBorder="true" applyAlignment="true">
      <alignment horizontal="left" vertical="center"/>
    </xf>
    <xf numFmtId="0" fontId="151" fillId="26" borderId="106" xfId="45200" applyFont="true" applyFill="true" applyBorder="true" applyAlignment="true">
      <alignment horizontal="left" vertical="center"/>
    </xf>
    <xf numFmtId="0" fontId="151" fillId="26" borderId="107" xfId="45205" applyFont="true" applyFill="true" applyBorder="true" applyAlignment="true">
      <alignment horizontal="left" vertical="center"/>
    </xf>
    <xf numFmtId="0" fontId="151" fillId="26" borderId="105" xfId="45228" applyFont="true" applyFill="true" applyBorder="true" applyAlignment="true">
      <alignment horizontal="left" vertical="center"/>
    </xf>
    <xf numFmtId="0" fontId="151" fillId="26" borderId="106" xfId="45228" applyFont="true" applyFill="true" applyBorder="true" applyAlignment="true">
      <alignment horizontal="left" vertical="center"/>
    </xf>
    <xf numFmtId="0" fontId="151" fillId="26" borderId="105" xfId="45252" applyFont="true" applyFill="true" applyBorder="true" applyAlignment="true">
      <alignment horizontal="left" vertical="center"/>
    </xf>
    <xf numFmtId="0" fontId="151" fillId="26" borderId="106" xfId="45258" applyFont="true" applyFill="true" applyBorder="true" applyAlignment="true">
      <alignment horizontal="left" vertical="center"/>
    </xf>
    <xf numFmtId="0" fontId="151" fillId="0" borderId="106" xfId="45258" applyFont="true" applyFill="true" applyBorder="true" applyAlignment="true">
      <alignment horizontal="left" vertical="center"/>
    </xf>
    <xf numFmtId="0" fontId="151" fillId="0" borderId="106" xfId="45264" applyFont="true" applyFill="true" applyBorder="true" applyAlignment="true">
      <alignment horizontal="left" vertical="center"/>
    </xf>
    <xf numFmtId="0" fontId="151" fillId="26" borderId="105" xfId="45282" applyFont="true" applyFill="true" applyBorder="true" applyAlignment="true">
      <alignment horizontal="left" vertical="center"/>
    </xf>
    <xf numFmtId="0" fontId="151" fillId="26" borderId="106" xfId="45287" applyFont="true" applyFill="true" applyBorder="true" applyAlignment="true">
      <alignment horizontal="left" vertical="center"/>
    </xf>
    <xf numFmtId="0" fontId="151" fillId="26" borderId="107" xfId="45292" applyFont="true" applyFill="true" applyBorder="true" applyAlignment="true">
      <alignment horizontal="left" vertical="center"/>
    </xf>
    <xf numFmtId="0" fontId="151" fillId="26" borderId="105" xfId="45309" applyFont="true" applyFill="true" applyBorder="true" applyAlignment="true">
      <alignment horizontal="left" vertical="center"/>
    </xf>
    <xf numFmtId="0" fontId="151" fillId="26" borderId="106" xfId="45315" applyFont="true" applyFill="true" applyBorder="true" applyAlignment="true">
      <alignment horizontal="left" vertical="center"/>
    </xf>
    <xf numFmtId="0" fontId="151" fillId="26" borderId="107" xfId="45315" applyFont="true" applyFill="true" applyBorder="true" applyAlignment="true">
      <alignment horizontal="left" vertical="center"/>
    </xf>
    <xf numFmtId="0" fontId="151" fillId="26" borderId="106" xfId="45309" applyFont="true" applyFill="true" applyBorder="true" applyAlignment="true">
      <alignment horizontal="left" vertical="center"/>
    </xf>
    <xf numFmtId="0" fontId="151" fillId="26" borderId="106" xfId="45321" applyFont="true" applyFill="true" applyBorder="true" applyAlignment="true">
      <alignment horizontal="left" vertical="center"/>
    </xf>
    <xf numFmtId="0" fontId="151" fillId="15" borderId="99" xfId="19381" applyFont="true" applyFill="true" applyBorder="true" applyAlignment="true">
      <alignment horizontal="left" vertical="center"/>
    </xf>
    <xf numFmtId="0" fontId="151" fillId="15" borderId="99" xfId="19382" applyFont="true" applyFill="true" applyBorder="true" applyAlignment="true">
      <alignment horizontal="left" vertical="center"/>
    </xf>
    <xf numFmtId="0" fontId="151" fillId="15" borderId="99" xfId="19385" applyFont="true" applyFill="true" applyBorder="true" applyAlignment="true">
      <alignment horizontal="left" vertical="center"/>
    </xf>
    <xf numFmtId="0" fontId="24" fillId="15" borderId="99" xfId="19344" applyFill="true" applyBorder="true" applyAlignment="true">
      <alignment vertical="center"/>
    </xf>
    <xf numFmtId="0" fontId="24" fillId="27" borderId="99" xfId="19344" applyFill="true" applyBorder="true" applyAlignment="true">
      <alignment vertical="center"/>
    </xf>
    <xf numFmtId="0" fontId="151" fillId="15" borderId="106" xfId="45315" applyFont="true" applyFill="true" applyBorder="true" applyAlignment="true">
      <alignment horizontal="left" vertical="center"/>
    </xf>
    <xf numFmtId="0" fontId="151" fillId="15" borderId="106" xfId="45321" applyFont="true" applyFill="true" applyBorder="true" applyAlignment="true">
      <alignment horizontal="left" vertical="center"/>
    </xf>
    <xf numFmtId="0" fontId="24" fillId="15" borderId="99" xfId="19344" applyFill="true" applyBorder="true" applyAlignment="true">
      <alignment horizontal="center" vertical="center"/>
    </xf>
    <xf numFmtId="0" fontId="24" fillId="27" borderId="104" xfId="19344" applyFill="true" applyBorder="true" applyAlignment="true">
      <alignment vertical="center"/>
    </xf>
    <xf numFmtId="0" fontId="151" fillId="26" borderId="105" xfId="45351" applyFont="true" applyFill="true" applyBorder="true" applyAlignment="true">
      <alignment horizontal="left" vertical="center"/>
    </xf>
    <xf numFmtId="0" fontId="151" fillId="26" borderId="106" xfId="45357" applyFont="true" applyFill="true" applyBorder="true" applyAlignment="true">
      <alignment horizontal="left" vertical="center"/>
    </xf>
    <xf numFmtId="0" fontId="151" fillId="26" borderId="107" xfId="45363" applyFont="true" applyFill="true" applyBorder="true" applyAlignment="true">
      <alignment horizontal="left" vertical="center"/>
    </xf>
    <xf numFmtId="0" fontId="151" fillId="0" borderId="106" xfId="45339" applyFont="true" applyFill="true" applyBorder="true" applyAlignment="true">
      <alignment horizontal="left" vertical="center"/>
    </xf>
    <xf numFmtId="0" fontId="151" fillId="0" borderId="106" xfId="45345" applyFont="true" applyFill="true" applyBorder="true" applyAlignment="true">
      <alignment horizontal="left" vertical="center"/>
    </xf>
    <xf numFmtId="0" fontId="151" fillId="0" borderId="106" xfId="45351" applyFont="true" applyFill="true" applyBorder="true" applyAlignment="true">
      <alignment horizontal="left" vertical="center"/>
    </xf>
    <xf numFmtId="0" fontId="151" fillId="0" borderId="106" xfId="45357" applyFont="true" applyFill="true" applyBorder="true" applyAlignment="true">
      <alignment horizontal="left" vertical="center"/>
    </xf>
    <xf numFmtId="0" fontId="151" fillId="0" borderId="106" xfId="45363" applyFont="true" applyFill="true" applyBorder="true" applyAlignment="true">
      <alignment horizontal="left" vertical="center"/>
    </xf>
    <xf numFmtId="169" fontId="181" fillId="33" borderId="99" xfId="45201" applyNumberFormat="true" applyFont="true" applyFill="true" applyBorder="true" applyAlignment="true">
      <alignment horizontal="center" vertical="center"/>
    </xf>
    <xf numFmtId="169" fontId="181" fillId="33" borderId="104" xfId="45206" applyNumberFormat="true" applyFont="true" applyFill="true" applyBorder="true" applyAlignment="true">
      <alignment horizontal="center" vertical="center"/>
    </xf>
    <xf numFmtId="169" fontId="181" fillId="33" borderId="99" xfId="45229" applyNumberFormat="true" applyFont="true" applyFill="true" applyBorder="true" applyAlignment="true">
      <alignment horizontal="center" vertical="center"/>
    </xf>
    <xf numFmtId="169" fontId="181" fillId="33" borderId="99" xfId="45288" applyNumberFormat="true" applyFont="true" applyFill="true" applyBorder="true" applyAlignment="true">
      <alignment horizontal="center" vertical="center"/>
    </xf>
    <xf numFmtId="169" fontId="181" fillId="33" borderId="104" xfId="45293" applyNumberFormat="true" applyFont="true" applyFill="true" applyBorder="true" applyAlignment="true">
      <alignment horizontal="center" vertical="center"/>
    </xf>
    <xf numFmtId="169" fontId="181" fillId="33" borderId="99" xfId="45316" applyNumberFormat="true" applyFont="true" applyFill="true" applyBorder="true" applyAlignment="true">
      <alignment horizontal="center" vertical="center"/>
    </xf>
    <xf numFmtId="169" fontId="181" fillId="33" borderId="101" xfId="45352" applyNumberFormat="true" applyFont="true" applyFill="true" applyBorder="true" applyAlignment="true">
      <alignment horizontal="center" vertical="center"/>
    </xf>
    <xf numFmtId="169" fontId="181" fillId="33" borderId="99" xfId="45358" applyNumberFormat="true" applyFont="true" applyFill="true" applyBorder="true" applyAlignment="true">
      <alignment horizontal="center" vertical="center"/>
    </xf>
    <xf numFmtId="169" fontId="181" fillId="33" borderId="99" xfId="45364" applyNumberFormat="true" applyFont="true" applyFill="true" applyBorder="true" applyAlignment="true">
      <alignment horizontal="center" vertical="center"/>
    </xf>
    <xf numFmtId="169" fontId="181" fillId="33" borderId="124" xfId="45201" applyNumberFormat="true" applyFont="true" applyFill="true" applyBorder="true" applyAlignment="true">
      <alignment horizontal="center" vertical="center"/>
    </xf>
    <xf numFmtId="169" fontId="181" fillId="33" borderId="126" xfId="45206" applyNumberFormat="true" applyFont="true" applyFill="true" applyBorder="true" applyAlignment="true">
      <alignment horizontal="center" vertical="center"/>
    </xf>
    <xf numFmtId="169" fontId="181" fillId="33" borderId="124" xfId="45230" applyNumberFormat="true" applyFont="true" applyFill="true" applyBorder="true" applyAlignment="true">
      <alignment horizontal="center" vertical="center"/>
    </xf>
    <xf numFmtId="169" fontId="181" fillId="33" borderId="124" xfId="45288" applyNumberFormat="true" applyFont="true" applyFill="true" applyBorder="true" applyAlignment="true">
      <alignment horizontal="center" vertical="center"/>
    </xf>
    <xf numFmtId="169" fontId="181" fillId="33" borderId="126" xfId="45293" applyNumberFormat="true" applyFont="true" applyFill="true" applyBorder="true" applyAlignment="true">
      <alignment horizontal="center" vertical="center"/>
    </xf>
    <xf numFmtId="169" fontId="181" fillId="33" borderId="124" xfId="45317" applyNumberFormat="true" applyFont="true" applyFill="true" applyBorder="true" applyAlignment="true">
      <alignment horizontal="center" vertical="center"/>
    </xf>
    <xf numFmtId="169" fontId="181" fillId="33" borderId="122" xfId="45353" applyNumberFormat="true" applyFont="true" applyFill="true" applyBorder="true" applyAlignment="true">
      <alignment horizontal="center" vertical="center"/>
    </xf>
    <xf numFmtId="169" fontId="181" fillId="33" borderId="124" xfId="45359" applyNumberFormat="true" applyFont="true" applyFill="true" applyBorder="true" applyAlignment="true">
      <alignment horizontal="center" vertical="center"/>
    </xf>
    <xf numFmtId="169" fontId="181" fillId="33" borderId="124" xfId="45365" applyNumberFormat="true" applyFont="true" applyFill="true" applyBorder="true" applyAlignment="true">
      <alignment horizontal="center" vertical="center"/>
    </xf>
    <xf numFmtId="169" fontId="181" fillId="33" borderId="125" xfId="45201" applyNumberFormat="true" applyFont="true" applyFill="true" applyBorder="true" applyAlignment="true">
      <alignment horizontal="center" vertical="center"/>
    </xf>
    <xf numFmtId="169" fontId="181" fillId="33" borderId="127" xfId="45206" applyNumberFormat="true" applyFont="true" applyFill="true" applyBorder="true" applyAlignment="true">
      <alignment horizontal="center" vertical="center"/>
    </xf>
    <xf numFmtId="169" fontId="181" fillId="33" borderId="125" xfId="45231" applyNumberFormat="true" applyFont="true" applyFill="true" applyBorder="true" applyAlignment="true">
      <alignment horizontal="center" vertical="center"/>
    </xf>
    <xf numFmtId="169" fontId="181" fillId="33" borderId="125" xfId="45288" applyNumberFormat="true" applyFont="true" applyFill="true" applyBorder="true" applyAlignment="true">
      <alignment horizontal="center" vertical="center"/>
    </xf>
    <xf numFmtId="169" fontId="181" fillId="33" borderId="127" xfId="45293" applyNumberFormat="true" applyFont="true" applyFill="true" applyBorder="true" applyAlignment="true">
      <alignment horizontal="center" vertical="center"/>
    </xf>
    <xf numFmtId="169" fontId="181" fillId="33" borderId="125" xfId="45318" applyNumberFormat="true" applyFont="true" applyFill="true" applyBorder="true" applyAlignment="true">
      <alignment horizontal="center" vertical="center"/>
    </xf>
    <xf numFmtId="169" fontId="181" fillId="33" borderId="123" xfId="45354" applyNumberFormat="true" applyFont="true" applyFill="true" applyBorder="true" applyAlignment="true">
      <alignment horizontal="center" vertical="center"/>
    </xf>
    <xf numFmtId="169" fontId="181" fillId="33" borderId="125" xfId="45360" applyNumberFormat="true" applyFont="true" applyFill="true" applyBorder="true" applyAlignment="true">
      <alignment horizontal="center" vertical="center"/>
    </xf>
    <xf numFmtId="169" fontId="181" fillId="33" borderId="125" xfId="45366" applyNumberFormat="true" applyFont="true" applyFill="true" applyBorder="true" applyAlignment="true">
      <alignment horizontal="center" vertical="center"/>
    </xf>
    <xf numFmtId="169" fontId="181" fillId="33" borderId="129" xfId="45201" applyNumberFormat="true" applyFont="true" applyFill="true" applyBorder="true" applyAlignment="true">
      <alignment horizontal="center" vertical="center"/>
    </xf>
    <xf numFmtId="169" fontId="181" fillId="33" borderId="130" xfId="45206" applyNumberFormat="true" applyFont="true" applyFill="true" applyBorder="true" applyAlignment="true">
      <alignment horizontal="center" vertical="center"/>
    </xf>
    <xf numFmtId="169" fontId="181" fillId="33" borderId="129" xfId="45230" applyNumberFormat="true" applyFont="true" applyFill="true" applyBorder="true" applyAlignment="true">
      <alignment horizontal="center" vertical="center"/>
    </xf>
    <xf numFmtId="169" fontId="181" fillId="33" borderId="129" xfId="45288" applyNumberFormat="true" applyFont="true" applyFill="true" applyBorder="true" applyAlignment="true">
      <alignment horizontal="center" vertical="center"/>
    </xf>
    <xf numFmtId="169" fontId="181" fillId="33" borderId="130" xfId="45293" applyNumberFormat="true" applyFont="true" applyFill="true" applyBorder="true" applyAlignment="true">
      <alignment horizontal="center" vertical="center"/>
    </xf>
    <xf numFmtId="169" fontId="181" fillId="33" borderId="129" xfId="45317" applyNumberFormat="true" applyFont="true" applyFill="true" applyBorder="true" applyAlignment="true">
      <alignment horizontal="center" vertical="center"/>
    </xf>
    <xf numFmtId="169" fontId="181" fillId="33" borderId="128" xfId="45353" applyNumberFormat="true" applyFont="true" applyFill="true" applyBorder="true" applyAlignment="true">
      <alignment horizontal="center" vertical="center"/>
    </xf>
    <xf numFmtId="169" fontId="181" fillId="33" borderId="129" xfId="45359" applyNumberFormat="true" applyFont="true" applyFill="true" applyBorder="true" applyAlignment="true">
      <alignment horizontal="center" vertical="center"/>
    </xf>
    <xf numFmtId="169" fontId="181" fillId="33" borderId="129" xfId="45365" applyNumberFormat="true" applyFont="true" applyFill="true" applyBorder="true" applyAlignment="true">
      <alignment horizontal="center" vertical="center"/>
    </xf>
    <xf numFmtId="169" fontId="181" fillId="33" borderId="106" xfId="45201" applyNumberFormat="true" applyFont="true" applyFill="true" applyBorder="true" applyAlignment="true">
      <alignment horizontal="center" vertical="center"/>
    </xf>
    <xf numFmtId="169" fontId="181" fillId="33" borderId="107" xfId="45206" applyNumberFormat="true" applyFont="true" applyFill="true" applyBorder="true" applyAlignment="true">
      <alignment horizontal="center" vertical="center"/>
    </xf>
    <xf numFmtId="169" fontId="181" fillId="33" borderId="106" xfId="45231" applyNumberFormat="true" applyFont="true" applyFill="true" applyBorder="true" applyAlignment="true">
      <alignment horizontal="center" vertical="center"/>
    </xf>
    <xf numFmtId="169" fontId="181" fillId="33" borderId="106" xfId="45288" applyNumberFormat="true" applyFont="true" applyFill="true" applyBorder="true" applyAlignment="true">
      <alignment horizontal="center" vertical="center"/>
    </xf>
    <xf numFmtId="169" fontId="181" fillId="33" borderId="107" xfId="45293" applyNumberFormat="true" applyFont="true" applyFill="true" applyBorder="true" applyAlignment="true">
      <alignment horizontal="center" vertical="center"/>
    </xf>
    <xf numFmtId="169" fontId="181" fillId="33" borderId="106" xfId="45318" applyNumberFormat="true" applyFont="true" applyFill="true" applyBorder="true" applyAlignment="true">
      <alignment horizontal="center" vertical="center"/>
    </xf>
    <xf numFmtId="169" fontId="181" fillId="33" borderId="105" xfId="45354" applyNumberFormat="true" applyFont="true" applyFill="true" applyBorder="true" applyAlignment="true">
      <alignment horizontal="center" vertical="center"/>
    </xf>
    <xf numFmtId="169" fontId="181" fillId="33" borderId="106" xfId="45360" applyNumberFormat="true" applyFont="true" applyFill="true" applyBorder="true" applyAlignment="true">
      <alignment horizontal="center" vertical="center"/>
    </xf>
    <xf numFmtId="169" fontId="181" fillId="33" borderId="106" xfId="45366" applyNumberFormat="true" applyFont="true" applyFill="true" applyBorder="true" applyAlignment="true">
      <alignment horizontal="center" vertical="center"/>
    </xf>
    <xf numFmtId="169" fontId="181" fillId="33" borderId="99" xfId="45230" applyNumberFormat="true" applyFont="true" applyFill="true" applyBorder="true" applyAlignment="true">
      <alignment horizontal="center" vertical="center"/>
    </xf>
    <xf numFmtId="169" fontId="181" fillId="33" borderId="99" xfId="45317" applyNumberFormat="true" applyFont="true" applyFill="true" applyBorder="true" applyAlignment="true">
      <alignment horizontal="center" vertical="center"/>
    </xf>
    <xf numFmtId="169" fontId="181" fillId="33" borderId="101" xfId="45353" applyNumberFormat="true" applyFont="true" applyFill="true" applyBorder="true" applyAlignment="true">
      <alignment horizontal="center" vertical="center"/>
    </xf>
    <xf numFmtId="169" fontId="181" fillId="33" borderId="99" xfId="45359" applyNumberFormat="true" applyFont="true" applyFill="true" applyBorder="true" applyAlignment="true">
      <alignment horizontal="center" vertical="center"/>
    </xf>
    <xf numFmtId="169" fontId="181" fillId="33" borderId="99" xfId="4536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80" xfId="40243"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70" xfId="40244"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97" xfId="40245"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80" xfId="40244" applyNumberFormat="true" applyFont="true" applyFill="true" applyBorder="true" applyAlignment="true">
      <alignment horizontal="center" vertical="center"/>
    </xf>
    <xf numFmtId="0" fontId="24" fillId="15" borderId="10" xfId="19344" applyFill="true" applyBorder="true" applyAlignment="true">
      <alignment vertical="center"/>
    </xf>
    <xf numFmtId="0" fontId="151" fillId="3" borderId="52" xfId="45458" applyFont="true" applyBorder="true" applyAlignment="true">
      <alignment horizontal="center" vertical="center" wrapText="true"/>
    </xf>
    <xf numFmtId="0" fontId="151" fillId="3" borderId="53" xfId="45459" applyFont="true" applyBorder="true" applyAlignment="true">
      <alignment horizontal="center" vertical="center" wrapText="true"/>
    </xf>
    <xf numFmtId="0" fontId="151" fillId="3" borderId="53" xfId="45460" applyFont="true" applyBorder="true" applyAlignment="true">
      <alignment horizontal="center" vertical="center" wrapText="true"/>
    </xf>
    <xf numFmtId="0" fontId="151" fillId="3" borderId="52" xfId="45488" applyFont="true" applyBorder="true" applyAlignment="true">
      <alignment horizontal="center" vertical="center" wrapText="true"/>
    </xf>
    <xf numFmtId="0" fontId="151" fillId="3" borderId="53" xfId="45489" applyFont="true" applyBorder="true" applyAlignment="true">
      <alignment horizontal="center" vertical="center" wrapText="true"/>
    </xf>
    <xf numFmtId="0" fontId="151" fillId="3" borderId="53" xfId="45490" applyFont="true" applyBorder="true" applyAlignment="true">
      <alignment horizontal="center" vertical="center" wrapText="true"/>
    </xf>
    <xf numFmtId="0" fontId="151" fillId="3" borderId="52" xfId="45518" applyFont="true" applyBorder="true" applyAlignment="true">
      <alignment horizontal="center" vertical="center" wrapText="true"/>
    </xf>
    <xf numFmtId="0" fontId="151" fillId="3" borderId="53" xfId="45519" applyFont="true" applyBorder="true" applyAlignment="true">
      <alignment horizontal="center" vertical="center" wrapText="true"/>
    </xf>
    <xf numFmtId="0" fontId="151" fillId="3" borderId="53" xfId="45520" applyFont="true" applyBorder="true" applyAlignment="true">
      <alignment horizontal="center" vertical="center" wrapText="true"/>
    </xf>
    <xf numFmtId="0" fontId="151" fillId="3" borderId="52" xfId="45548" applyFont="true" applyBorder="true" applyAlignment="true">
      <alignment horizontal="center" vertical="center" wrapText="true"/>
    </xf>
    <xf numFmtId="0" fontId="151" fillId="3" borderId="53" xfId="45549" applyFont="true" applyBorder="true" applyAlignment="true">
      <alignment horizontal="center" vertical="center" wrapText="true"/>
    </xf>
    <xf numFmtId="0" fontId="151" fillId="3" borderId="53" xfId="45550" applyFont="true" applyBorder="true" applyAlignment="true">
      <alignment horizontal="center" vertical="center" wrapText="true"/>
    </xf>
    <xf numFmtId="0" fontId="151" fillId="3" borderId="52" xfId="45578" applyFont="true" applyBorder="true" applyAlignment="true">
      <alignment horizontal="center" vertical="center" wrapText="true"/>
    </xf>
    <xf numFmtId="0" fontId="151" fillId="3" borderId="53" xfId="45579" applyFont="true" applyBorder="true" applyAlignment="true">
      <alignment horizontal="center" vertical="center" wrapText="true"/>
    </xf>
    <xf numFmtId="0" fontId="151" fillId="3" borderId="53" xfId="45580" applyFont="true" applyBorder="true" applyAlignment="true">
      <alignment horizontal="center" vertical="center" wrapText="true"/>
    </xf>
    <xf numFmtId="0" fontId="151" fillId="3" borderId="52" xfId="45621" applyFont="true" applyBorder="true" applyAlignment="true">
      <alignment horizontal="center" vertical="center" wrapText="true"/>
    </xf>
    <xf numFmtId="0" fontId="151" fillId="3" borderId="53" xfId="45622" applyFont="true" applyBorder="true" applyAlignment="true">
      <alignment horizontal="center" vertical="center" wrapText="true"/>
    </xf>
    <xf numFmtId="0" fontId="151" fillId="3" borderId="53" xfId="45623" applyFont="true" applyBorder="true" applyAlignment="true">
      <alignment horizontal="center" vertical="center" wrapText="true"/>
    </xf>
    <xf numFmtId="0" fontId="151" fillId="33" borderId="99" xfId="45571" applyFont="true" applyFill="true" applyBorder="true" applyAlignment="true">
      <alignment horizontal="center" vertical="center" wrapText="true"/>
    </xf>
    <xf numFmtId="0" fontId="151" fillId="33" borderId="124" xfId="45572" applyFont="true" applyFill="true" applyBorder="true" applyAlignment="true">
      <alignment horizontal="center" vertical="center" wrapText="true"/>
    </xf>
    <xf numFmtId="0" fontId="151" fillId="33" borderId="99" xfId="45577" applyFont="true" applyFill="true" applyBorder="true" applyAlignment="true">
      <alignment horizontal="center" vertical="center" wrapText="true"/>
    </xf>
    <xf numFmtId="0" fontId="151" fillId="33" borderId="124" xfId="45578" applyFont="true" applyFill="true" applyBorder="true" applyAlignment="true">
      <alignment horizontal="center" vertical="center" wrapText="true"/>
    </xf>
    <xf numFmtId="0" fontId="151" fillId="33" borderId="99" xfId="45614" applyFont="true" applyFill="true" applyBorder="true" applyAlignment="true">
      <alignment horizontal="center" vertical="center" wrapText="true"/>
    </xf>
    <xf numFmtId="0" fontId="151" fillId="33" borderId="124" xfId="45615" applyFont="true" applyFill="true" applyBorder="true" applyAlignment="true">
      <alignment horizontal="center" vertical="center" wrapText="true"/>
    </xf>
    <xf numFmtId="0" fontId="151" fillId="33" borderId="99" xfId="45620" applyFont="true" applyFill="true" applyBorder="true" applyAlignment="true">
      <alignment horizontal="center" vertical="center" wrapText="true"/>
    </xf>
    <xf numFmtId="0" fontId="151" fillId="33" borderId="124" xfId="45621" applyFont="true" applyFill="true" applyBorder="true" applyAlignment="true">
      <alignment horizontal="center" vertical="center" wrapText="true"/>
    </xf>
    <xf numFmtId="0" fontId="151" fillId="33" borderId="106" xfId="45573" applyFont="true" applyFill="true" applyBorder="true" applyAlignment="true">
      <alignment horizontal="center" vertical="center" wrapText="true"/>
    </xf>
    <xf numFmtId="0" fontId="151" fillId="33" borderId="106" xfId="45579" applyFont="true" applyFill="true" applyBorder="true" applyAlignment="true">
      <alignment horizontal="center" vertical="center" wrapText="true"/>
    </xf>
    <xf numFmtId="0" fontId="151" fillId="33" borderId="106" xfId="45616" applyFont="true" applyFill="true" applyBorder="true" applyAlignment="true">
      <alignment horizontal="center" vertical="center" wrapText="true"/>
    </xf>
    <xf numFmtId="0" fontId="151" fillId="33" borderId="106" xfId="45622" applyFont="true" applyFill="true" applyBorder="true" applyAlignment="true">
      <alignment horizontal="center" vertical="center" wrapText="true"/>
    </xf>
    <xf numFmtId="0" fontId="151" fillId="3" borderId="108" xfId="45458" applyFont="true" applyBorder="true" applyAlignment="true">
      <alignment horizontal="center" vertical="center" wrapText="true"/>
    </xf>
    <xf numFmtId="0" fontId="151" fillId="3" borderId="108" xfId="45488" applyFont="true" applyBorder="true" applyAlignment="true">
      <alignment horizontal="center" vertical="center" wrapText="true"/>
    </xf>
    <xf numFmtId="0" fontId="151" fillId="3" borderId="108" xfId="45518" applyFont="true" applyBorder="true" applyAlignment="true">
      <alignment horizontal="center" vertical="center" wrapText="true"/>
    </xf>
    <xf numFmtId="0" fontId="151" fillId="3" borderId="108" xfId="45548" applyFont="true" applyBorder="true" applyAlignment="true">
      <alignment horizontal="center" vertical="center" wrapText="true"/>
    </xf>
    <xf numFmtId="0" fontId="151" fillId="3" borderId="108" xfId="45578" applyFont="true" applyBorder="true" applyAlignment="true">
      <alignment horizontal="center" vertical="center" wrapText="true"/>
    </xf>
    <xf numFmtId="0" fontId="151" fillId="33" borderId="99" xfId="45573" applyFont="true" applyFill="true" applyBorder="true" applyAlignment="true">
      <alignment horizontal="center" vertical="center" wrapText="true"/>
    </xf>
    <xf numFmtId="0" fontId="151" fillId="33" borderId="99" xfId="45578" applyFont="true" applyFill="true" applyBorder="true" applyAlignment="true">
      <alignment horizontal="center" vertical="center" wrapText="true"/>
    </xf>
    <xf numFmtId="0" fontId="151" fillId="3" borderId="108" xfId="45621" applyFont="true" applyBorder="true" applyAlignment="true">
      <alignment horizontal="center" vertical="center" wrapText="true"/>
    </xf>
    <xf numFmtId="0" fontId="151" fillId="33" borderId="99" xfId="45616" applyFont="true" applyFill="true" applyBorder="true" applyAlignment="true">
      <alignment horizontal="center" vertical="center" wrapText="true"/>
    </xf>
    <xf numFmtId="0" fontId="151" fillId="33" borderId="99" xfId="45621" applyFont="true" applyFill="true" applyBorder="true" applyAlignment="true">
      <alignment horizontal="center" vertical="center" wrapText="true"/>
    </xf>
    <xf numFmtId="0" fontId="151" fillId="3" borderId="109" xfId="45458" applyFont="true" applyBorder="true" applyAlignment="true">
      <alignment horizontal="center" vertical="center" wrapText="true"/>
    </xf>
    <xf numFmtId="0" fontId="151" fillId="3" borderId="109" xfId="45488" applyFont="true" applyBorder="true" applyAlignment="true">
      <alignment horizontal="center" vertical="center" wrapText="true"/>
    </xf>
    <xf numFmtId="0" fontId="151" fillId="3" borderId="109" xfId="45518" applyFont="true" applyBorder="true" applyAlignment="true">
      <alignment horizontal="center" vertical="center" wrapText="true"/>
    </xf>
    <xf numFmtId="0" fontId="151" fillId="3" borderId="109" xfId="45548" applyFont="true" applyBorder="true" applyAlignment="true">
      <alignment horizontal="center" vertical="center" wrapText="true"/>
    </xf>
    <xf numFmtId="0" fontId="151" fillId="3" borderId="109" xfId="45578" applyFont="true" applyBorder="true" applyAlignment="true">
      <alignment horizontal="center" vertical="center" wrapText="true"/>
    </xf>
    <xf numFmtId="0" fontId="151" fillId="33" borderId="129" xfId="45573" applyFont="true" applyFill="true" applyBorder="true" applyAlignment="true">
      <alignment horizontal="center" vertical="center" wrapText="true"/>
    </xf>
    <xf numFmtId="0" fontId="151" fillId="33" borderId="129" xfId="45578" applyFont="true" applyFill="true" applyBorder="true" applyAlignment="true">
      <alignment horizontal="center" vertical="center" wrapText="true"/>
    </xf>
    <xf numFmtId="0" fontId="151" fillId="3" borderId="109" xfId="45621" applyFont="true" applyBorder="true" applyAlignment="true">
      <alignment horizontal="center" vertical="center" wrapText="true"/>
    </xf>
    <xf numFmtId="0" fontId="151" fillId="33" borderId="129" xfId="45616" applyFont="true" applyFill="true" applyBorder="true" applyAlignment="true">
      <alignment horizontal="center" vertical="center" wrapText="true"/>
    </xf>
    <xf numFmtId="0" fontId="151" fillId="33" borderId="129" xfId="45621" applyFont="true" applyFill="true" applyBorder="true" applyAlignment="true">
      <alignment horizontal="center" vertical="center" wrapText="true"/>
    </xf>
    <xf numFmtId="0" fontId="151" fillId="3" borderId="95" xfId="45459" applyFont="true" applyBorder="true" applyAlignment="true">
      <alignment horizontal="center" vertical="center" wrapText="true"/>
    </xf>
    <xf numFmtId="0" fontId="151" fillId="3" borderId="95" xfId="45489" applyFont="true" applyBorder="true" applyAlignment="true">
      <alignment horizontal="center" vertical="center" wrapText="true"/>
    </xf>
    <xf numFmtId="0" fontId="151" fillId="3" borderId="95" xfId="45519" applyFont="true" applyBorder="true" applyAlignment="true">
      <alignment horizontal="center" vertical="center" wrapText="true"/>
    </xf>
    <xf numFmtId="0" fontId="151" fillId="33" borderId="125" xfId="45573" applyFont="true" applyFill="true" applyBorder="true" applyAlignment="true">
      <alignment horizontal="center" vertical="center" wrapText="true"/>
    </xf>
    <xf numFmtId="0" fontId="151" fillId="33" borderId="125" xfId="45579" applyFont="true" applyFill="true" applyBorder="true" applyAlignment="true">
      <alignment horizontal="center" vertical="center" wrapText="true"/>
    </xf>
    <xf numFmtId="0" fontId="151" fillId="3" borderId="95" xfId="45549" applyFont="true" applyBorder="true" applyAlignment="true">
      <alignment horizontal="center" vertical="center" wrapText="true"/>
    </xf>
    <xf numFmtId="0" fontId="151" fillId="3" borderId="95" xfId="45579" applyFont="true" applyBorder="true" applyAlignment="true">
      <alignment horizontal="center" vertical="center" wrapText="true"/>
    </xf>
    <xf numFmtId="0" fontId="151" fillId="33" borderId="125" xfId="45616" applyFont="true" applyFill="true" applyBorder="true" applyAlignment="true">
      <alignment horizontal="center" vertical="center" wrapText="true"/>
    </xf>
    <xf numFmtId="0" fontId="151" fillId="33" borderId="125" xfId="45622" applyFont="true" applyFill="true" applyBorder="true" applyAlignment="true">
      <alignment horizontal="center" vertical="center" wrapText="true"/>
    </xf>
    <xf numFmtId="0" fontId="151" fillId="3" borderId="95" xfId="45622" applyFont="true" applyBorder="true" applyAlignment="true">
      <alignment horizontal="center" vertical="center" wrapText="true"/>
    </xf>
    <xf numFmtId="0" fontId="151" fillId="0" borderId="99" xfId="45527" applyFont="true" applyFill="true" applyBorder="true" applyAlignment="true">
      <alignment horizontal="left" vertical="center" wrapText="true"/>
    </xf>
    <xf numFmtId="0" fontId="151" fillId="0" borderId="99" xfId="45533" applyFont="true" applyFill="true" applyBorder="true" applyAlignment="true">
      <alignment horizontal="left" vertical="center" wrapText="true"/>
    </xf>
    <xf numFmtId="0" fontId="151" fillId="0" borderId="99" xfId="45569" applyFont="true" applyFill="true" applyBorder="true" applyAlignment="true">
      <alignment horizontal="left" vertical="center" wrapText="true"/>
    </xf>
    <xf numFmtId="0" fontId="151" fillId="0" borderId="99" xfId="45575" applyFont="true" applyFill="true" applyBorder="true" applyAlignment="true">
      <alignment horizontal="left" vertical="center" wrapText="true"/>
    </xf>
    <xf numFmtId="0" fontId="151" fillId="0" borderId="99" xfId="45581" applyFont="true" applyFill="true" applyBorder="true" applyAlignment="true">
      <alignment horizontal="left" vertical="center" wrapText="true"/>
    </xf>
    <xf numFmtId="0" fontId="151" fillId="0" borderId="99" xfId="45587" applyFont="true" applyFill="true" applyBorder="true" applyAlignment="true">
      <alignment horizontal="left" vertical="center" wrapText="true"/>
    </xf>
    <xf numFmtId="0" fontId="151" fillId="0" borderId="99" xfId="45593" applyFont="true" applyFill="true" applyBorder="true" applyAlignment="true">
      <alignment horizontal="left" vertical="center" wrapText="true"/>
    </xf>
    <xf numFmtId="0" fontId="151" fillId="0" borderId="99" xfId="45612" applyFont="true" applyFill="true" applyBorder="true" applyAlignment="true">
      <alignment horizontal="left" vertical="center" wrapText="true"/>
    </xf>
    <xf numFmtId="0" fontId="151" fillId="0" borderId="99" xfId="45618" applyFont="true" applyFill="true" applyBorder="true" applyAlignment="true">
      <alignment horizontal="left" vertical="center" wrapText="true"/>
    </xf>
    <xf numFmtId="0" fontId="151" fillId="0" borderId="99" xfId="45624" applyFont="true" applyFill="true" applyBorder="true" applyAlignment="true">
      <alignment horizontal="left" vertical="center" wrapText="true"/>
    </xf>
    <xf numFmtId="0" fontId="151" fillId="0" borderId="99" xfId="45630" applyFont="true" applyFill="true" applyBorder="true" applyAlignment="true">
      <alignment horizontal="left" vertical="center" wrapText="true"/>
    </xf>
    <xf numFmtId="0" fontId="151" fillId="0" borderId="99" xfId="45636" applyFont="true" applyFill="true" applyBorder="true" applyAlignment="true">
      <alignment horizontal="left" vertical="center" wrapText="true"/>
    </xf>
    <xf numFmtId="0" fontId="24" fillId="3" borderId="132" xfId="19344" applyBorder="true" applyAlignment="true">
      <alignment vertical="center" wrapText="true"/>
    </xf>
    <xf numFmtId="0" fontId="151" fillId="0" borderId="104" xfId="45587" applyFont="true" applyFill="true" applyBorder="true" applyAlignment="true">
      <alignment horizontal="left" vertical="center" wrapText="true"/>
    </xf>
    <xf numFmtId="0" fontId="151" fillId="26" borderId="115" xfId="40248" applyFont="true" applyFill="true" applyBorder="true" applyAlignment="true">
      <alignment horizontal="left" vertical="center"/>
    </xf>
    <xf numFmtId="169" fontId="150" fillId="33" borderId="101" xfId="45463" applyNumberFormat="true" applyFont="true" applyFill="true" applyBorder="true" applyAlignment="true">
      <alignment horizontal="center" vertical="center"/>
    </xf>
    <xf numFmtId="169" fontId="150" fillId="33" borderId="122" xfId="45464" applyNumberFormat="true" applyFont="true" applyFill="true" applyBorder="true" applyAlignment="true">
      <alignment horizontal="center" vertical="center"/>
    </xf>
    <xf numFmtId="169" fontId="150" fillId="33" borderId="123" xfId="45465" applyNumberFormat="true" applyFont="true" applyFill="true" applyBorder="true" applyAlignment="true">
      <alignment horizontal="center" vertical="center"/>
    </xf>
    <xf numFmtId="169" fontId="150" fillId="33" borderId="128" xfId="45464" applyNumberFormat="true" applyFont="true" applyFill="true" applyBorder="true" applyAlignment="true">
      <alignment horizontal="center" vertical="center"/>
    </xf>
    <xf numFmtId="169" fontId="150" fillId="33" borderId="105" xfId="45465" applyNumberFormat="true" applyFont="true" applyFill="true" applyBorder="true" applyAlignment="true">
      <alignment horizontal="center" vertical="center"/>
    </xf>
    <xf numFmtId="169" fontId="150" fillId="33" borderId="101" xfId="45464" applyNumberFormat="true" applyFont="true" applyFill="true" applyBorder="true" applyAlignment="true">
      <alignment horizontal="center" vertical="center"/>
    </xf>
    <xf numFmtId="169" fontId="150" fillId="33" borderId="99" xfId="45469" applyNumberFormat="true" applyFont="true" applyFill="true" applyBorder="true" applyAlignment="true">
      <alignment horizontal="center" vertical="center"/>
    </xf>
    <xf numFmtId="169" fontId="150" fillId="33" borderId="124" xfId="45470" applyNumberFormat="true" applyFont="true" applyFill="true" applyBorder="true" applyAlignment="true">
      <alignment horizontal="center" vertical="center"/>
    </xf>
    <xf numFmtId="169" fontId="150" fillId="33" borderId="125" xfId="45471" applyNumberFormat="true" applyFont="true" applyFill="true" applyBorder="true" applyAlignment="true">
      <alignment horizontal="center" vertical="center"/>
    </xf>
    <xf numFmtId="169" fontId="150" fillId="33" borderId="129" xfId="45470" applyNumberFormat="true" applyFont="true" applyFill="true" applyBorder="true" applyAlignment="true">
      <alignment horizontal="center" vertical="center"/>
    </xf>
    <xf numFmtId="169" fontId="150" fillId="33" borderId="106" xfId="45471" applyNumberFormat="true" applyFont="true" applyFill="true" applyBorder="true" applyAlignment="true">
      <alignment horizontal="center" vertical="center"/>
    </xf>
    <xf numFmtId="169" fontId="150" fillId="33" borderId="99" xfId="45470" applyNumberFormat="true" applyFont="true" applyFill="true" applyBorder="true" applyAlignment="true">
      <alignment horizontal="center" vertical="center"/>
    </xf>
    <xf numFmtId="169" fontId="150" fillId="33" borderId="104" xfId="45475" applyNumberFormat="true" applyFont="true" applyFill="true" applyBorder="true" applyAlignment="true">
      <alignment horizontal="center" vertical="center"/>
    </xf>
    <xf numFmtId="169" fontId="150" fillId="33" borderId="126" xfId="45476" applyNumberFormat="true" applyFont="true" applyFill="true" applyBorder="true" applyAlignment="true">
      <alignment horizontal="center" vertical="center"/>
    </xf>
    <xf numFmtId="169" fontId="150" fillId="33" borderId="127" xfId="45477" applyNumberFormat="true" applyFont="true" applyFill="true" applyBorder="true" applyAlignment="true">
      <alignment horizontal="center" vertical="center"/>
    </xf>
    <xf numFmtId="169" fontId="150" fillId="33" borderId="130" xfId="45476" applyNumberFormat="true" applyFont="true" applyFill="true" applyBorder="true" applyAlignment="true">
      <alignment horizontal="center" vertical="center"/>
    </xf>
    <xf numFmtId="169" fontId="150" fillId="33" borderId="107" xfId="45477" applyNumberFormat="true" applyFont="true" applyFill="true" applyBorder="true" applyAlignment="true">
      <alignment horizontal="center" vertical="center"/>
    </xf>
    <xf numFmtId="169" fontId="150" fillId="33" borderId="104" xfId="45476" applyNumberFormat="true" applyFont="true" applyFill="true" applyBorder="true" applyAlignment="true">
      <alignment horizontal="center" vertical="center"/>
    </xf>
    <xf numFmtId="169" fontId="150" fillId="33" borderId="101" xfId="45499" applyNumberFormat="true" applyFont="true" applyFill="true" applyBorder="true" applyAlignment="true">
      <alignment horizontal="center" vertical="center"/>
    </xf>
    <xf numFmtId="169" fontId="150" fillId="33" borderId="122" xfId="45500" applyNumberFormat="true" applyFont="true" applyFill="true" applyBorder="true" applyAlignment="true">
      <alignment horizontal="center" vertical="center"/>
    </xf>
    <xf numFmtId="169" fontId="150" fillId="33" borderId="123" xfId="45501" applyNumberFormat="true" applyFont="true" applyFill="true" applyBorder="true" applyAlignment="true">
      <alignment horizontal="center" vertical="center"/>
    </xf>
    <xf numFmtId="169" fontId="150" fillId="33" borderId="128" xfId="45500" applyNumberFormat="true" applyFont="true" applyFill="true" applyBorder="true" applyAlignment="true">
      <alignment horizontal="center" vertical="center"/>
    </xf>
    <xf numFmtId="169" fontId="150" fillId="33" borderId="105" xfId="45501" applyNumberFormat="true" applyFont="true" applyFill="true" applyBorder="true" applyAlignment="true">
      <alignment horizontal="center" vertical="center"/>
    </xf>
    <xf numFmtId="169" fontId="150" fillId="33" borderId="101" xfId="45500" applyNumberFormat="true" applyFont="true" applyFill="true" applyBorder="true" applyAlignment="true">
      <alignment horizontal="center" vertical="center"/>
    </xf>
    <xf numFmtId="169" fontId="150" fillId="33" borderId="99" xfId="45499" applyNumberFormat="true" applyFont="true" applyFill="true" applyBorder="true" applyAlignment="true">
      <alignment horizontal="center" vertical="center"/>
    </xf>
    <xf numFmtId="169" fontId="150" fillId="33" borderId="124" xfId="45500" applyNumberFormat="true" applyFont="true" applyFill="true" applyBorder="true" applyAlignment="true">
      <alignment horizontal="center" vertical="center"/>
    </xf>
    <xf numFmtId="169" fontId="150" fillId="33" borderId="125" xfId="45501" applyNumberFormat="true" applyFont="true" applyFill="true" applyBorder="true" applyAlignment="true">
      <alignment horizontal="center" vertical="center"/>
    </xf>
    <xf numFmtId="169" fontId="150" fillId="33" borderId="129" xfId="45500" applyNumberFormat="true" applyFont="true" applyFill="true" applyBorder="true" applyAlignment="true">
      <alignment horizontal="center" vertical="center"/>
    </xf>
    <xf numFmtId="169" fontId="150" fillId="33" borderId="106" xfId="45501" applyNumberFormat="true" applyFont="true" applyFill="true" applyBorder="true" applyAlignment="true">
      <alignment horizontal="center" vertical="center"/>
    </xf>
    <xf numFmtId="169" fontId="150" fillId="33" borderId="99" xfId="45500" applyNumberFormat="true" applyFont="true" applyFill="true" applyBorder="true" applyAlignment="true">
      <alignment horizontal="center" vertical="center"/>
    </xf>
    <xf numFmtId="169" fontId="150" fillId="33" borderId="99" xfId="45493" applyNumberFormat="true" applyFont="true" applyFill="true" applyBorder="true" applyAlignment="true">
      <alignment horizontal="center" vertical="center"/>
    </xf>
    <xf numFmtId="169" fontId="150" fillId="33" borderId="124" xfId="45494" applyNumberFormat="true" applyFont="true" applyFill="true" applyBorder="true" applyAlignment="true">
      <alignment horizontal="center" vertical="center"/>
    </xf>
    <xf numFmtId="169" fontId="150" fillId="33" borderId="125" xfId="45495" applyNumberFormat="true" applyFont="true" applyFill="true" applyBorder="true" applyAlignment="true">
      <alignment horizontal="center" vertical="center"/>
    </xf>
    <xf numFmtId="169" fontId="150" fillId="33" borderId="129" xfId="45494" applyNumberFormat="true" applyFont="true" applyFill="true" applyBorder="true" applyAlignment="true">
      <alignment horizontal="center" vertical="center"/>
    </xf>
    <xf numFmtId="169" fontId="150" fillId="33" borderId="106" xfId="45495" applyNumberFormat="true" applyFont="true" applyFill="true" applyBorder="true" applyAlignment="true">
      <alignment horizontal="center" vertical="center"/>
    </xf>
    <xf numFmtId="169" fontId="150" fillId="33" borderId="99" xfId="45494" applyNumberFormat="true" applyFont="true" applyFill="true" applyBorder="true" applyAlignment="true">
      <alignment horizontal="center" vertical="center"/>
    </xf>
    <xf numFmtId="169" fontId="150" fillId="33" borderId="101" xfId="45523" applyNumberFormat="true" applyFont="true" applyFill="true" applyBorder="true" applyAlignment="true">
      <alignment horizontal="center" vertical="center"/>
    </xf>
    <xf numFmtId="169" fontId="150" fillId="33" borderId="122" xfId="45524" applyNumberFormat="true" applyFont="true" applyFill="true" applyBorder="true" applyAlignment="true">
      <alignment horizontal="center" vertical="center"/>
    </xf>
    <xf numFmtId="169" fontId="150" fillId="33" borderId="123" xfId="45525" applyNumberFormat="true" applyFont="true" applyFill="true" applyBorder="true" applyAlignment="true">
      <alignment horizontal="center" vertical="center"/>
    </xf>
    <xf numFmtId="169" fontId="150" fillId="33" borderId="128" xfId="45524" applyNumberFormat="true" applyFont="true" applyFill="true" applyBorder="true" applyAlignment="true">
      <alignment horizontal="center" vertical="center"/>
    </xf>
    <xf numFmtId="169" fontId="150" fillId="33" borderId="105" xfId="45525" applyNumberFormat="true" applyFont="true" applyFill="true" applyBorder="true" applyAlignment="true">
      <alignment horizontal="center" vertical="center"/>
    </xf>
    <xf numFmtId="169" fontId="150" fillId="33" borderId="101" xfId="45524" applyNumberFormat="true" applyFont="true" applyFill="true" applyBorder="true" applyAlignment="true">
      <alignment horizontal="center" vertical="center"/>
    </xf>
    <xf numFmtId="169" fontId="150" fillId="33" borderId="99" xfId="45529" applyNumberFormat="true" applyFont="true" applyFill="true" applyBorder="true" applyAlignment="true">
      <alignment horizontal="center" vertical="center"/>
    </xf>
    <xf numFmtId="169" fontId="150" fillId="33" borderId="124" xfId="45530" applyNumberFormat="true" applyFont="true" applyFill="true" applyBorder="true" applyAlignment="true">
      <alignment horizontal="center" vertical="center"/>
    </xf>
    <xf numFmtId="169" fontId="150" fillId="33" borderId="125" xfId="45531" applyNumberFormat="true" applyFont="true" applyFill="true" applyBorder="true" applyAlignment="true">
      <alignment horizontal="center" vertical="center"/>
    </xf>
    <xf numFmtId="169" fontId="150" fillId="33" borderId="129" xfId="45530" applyNumberFormat="true" applyFont="true" applyFill="true" applyBorder="true" applyAlignment="true">
      <alignment horizontal="center" vertical="center"/>
    </xf>
    <xf numFmtId="169" fontId="150" fillId="33" borderId="106" xfId="45531" applyNumberFormat="true" applyFont="true" applyFill="true" applyBorder="true" applyAlignment="true">
      <alignment horizontal="center" vertical="center"/>
    </xf>
    <xf numFmtId="169" fontId="150" fillId="33" borderId="99" xfId="45530" applyNumberFormat="true" applyFont="true" applyFill="true" applyBorder="true" applyAlignment="true">
      <alignment horizontal="center" vertical="center"/>
    </xf>
    <xf numFmtId="169" fontId="150" fillId="33" borderId="99" xfId="45535" applyNumberFormat="true" applyFont="true" applyFill="true" applyBorder="true" applyAlignment="true">
      <alignment horizontal="center" vertical="center"/>
    </xf>
    <xf numFmtId="169" fontId="150" fillId="33" borderId="124" xfId="45536" applyNumberFormat="true" applyFont="true" applyFill="true" applyBorder="true" applyAlignment="true">
      <alignment horizontal="center" vertical="center"/>
    </xf>
    <xf numFmtId="169" fontId="150" fillId="33" borderId="125" xfId="45537" applyNumberFormat="true" applyFont="true" applyFill="true" applyBorder="true" applyAlignment="true">
      <alignment horizontal="center" vertical="center"/>
    </xf>
    <xf numFmtId="169" fontId="150" fillId="33" borderId="129" xfId="45536" applyNumberFormat="true" applyFont="true" applyFill="true" applyBorder="true" applyAlignment="true">
      <alignment horizontal="center" vertical="center"/>
    </xf>
    <xf numFmtId="169" fontId="150" fillId="33" borderId="106" xfId="45537" applyNumberFormat="true" applyFont="true" applyFill="true" applyBorder="true" applyAlignment="true">
      <alignment horizontal="center" vertical="center"/>
    </xf>
    <xf numFmtId="169" fontId="150" fillId="33" borderId="99" xfId="45536" applyNumberFormat="true" applyFont="true" applyFill="true" applyBorder="true" applyAlignment="true">
      <alignment horizontal="center" vertical="center"/>
    </xf>
    <xf numFmtId="169" fontId="150" fillId="33" borderId="101" xfId="45553" applyNumberFormat="true" applyFont="true" applyFill="true" applyBorder="true" applyAlignment="true">
      <alignment horizontal="center" vertical="center"/>
    </xf>
    <xf numFmtId="169" fontId="150" fillId="33" borderId="122" xfId="45554" applyNumberFormat="true" applyFont="true" applyFill="true" applyBorder="true" applyAlignment="true">
      <alignment horizontal="center" vertical="center"/>
    </xf>
    <xf numFmtId="169" fontId="150" fillId="33" borderId="123" xfId="45555" applyNumberFormat="true" applyFont="true" applyFill="true" applyBorder="true" applyAlignment="true">
      <alignment horizontal="center" vertical="center"/>
    </xf>
    <xf numFmtId="169" fontId="150" fillId="33" borderId="128" xfId="45554" applyNumberFormat="true" applyFont="true" applyFill="true" applyBorder="true" applyAlignment="true">
      <alignment horizontal="center" vertical="center"/>
    </xf>
    <xf numFmtId="169" fontId="150" fillId="33" borderId="105" xfId="45555" applyNumberFormat="true" applyFont="true" applyFill="true" applyBorder="true" applyAlignment="true">
      <alignment horizontal="center" vertical="center"/>
    </xf>
    <xf numFmtId="169" fontId="150" fillId="33" borderId="101" xfId="45554" applyNumberFormat="true" applyFont="true" applyFill="true" applyBorder="true" applyAlignment="true">
      <alignment horizontal="center" vertical="center"/>
    </xf>
    <xf numFmtId="169" fontId="150" fillId="33" borderId="99" xfId="45559" applyNumberFormat="true" applyFont="true" applyFill="true" applyBorder="true" applyAlignment="true">
      <alignment horizontal="center" vertical="center"/>
    </xf>
    <xf numFmtId="169" fontId="150" fillId="33" borderId="124" xfId="45560" applyNumberFormat="true" applyFont="true" applyFill="true" applyBorder="true" applyAlignment="true">
      <alignment horizontal="center" vertical="center"/>
    </xf>
    <xf numFmtId="169" fontId="150" fillId="33" borderId="125" xfId="45561" applyNumberFormat="true" applyFont="true" applyFill="true" applyBorder="true" applyAlignment="true">
      <alignment horizontal="center" vertical="center"/>
    </xf>
    <xf numFmtId="169" fontId="150" fillId="33" borderId="129" xfId="45560" applyNumberFormat="true" applyFont="true" applyFill="true" applyBorder="true" applyAlignment="true">
      <alignment horizontal="center" vertical="center"/>
    </xf>
    <xf numFmtId="169" fontId="150" fillId="33" borderId="106" xfId="45561" applyNumberFormat="true" applyFont="true" applyFill="true" applyBorder="true" applyAlignment="true">
      <alignment horizontal="center" vertical="center"/>
    </xf>
    <xf numFmtId="169" fontId="150" fillId="33" borderId="99" xfId="45560" applyNumberFormat="true" applyFont="true" applyFill="true" applyBorder="true" applyAlignment="true">
      <alignment horizontal="center" vertical="center"/>
    </xf>
    <xf numFmtId="169" fontId="150" fillId="33" borderId="104" xfId="45565" applyNumberFormat="true" applyFont="true" applyFill="true" applyBorder="true" applyAlignment="true">
      <alignment horizontal="center" vertical="center"/>
    </xf>
    <xf numFmtId="169" fontId="150" fillId="33" borderId="126" xfId="45566" applyNumberFormat="true" applyFont="true" applyFill="true" applyBorder="true" applyAlignment="true">
      <alignment horizontal="center" vertical="center"/>
    </xf>
    <xf numFmtId="169" fontId="150" fillId="33" borderId="127" xfId="45567" applyNumberFormat="true" applyFont="true" applyFill="true" applyBorder="true" applyAlignment="true">
      <alignment horizontal="center" vertical="center"/>
    </xf>
    <xf numFmtId="169" fontId="150" fillId="33" borderId="130" xfId="45566" applyNumberFormat="true" applyFont="true" applyFill="true" applyBorder="true" applyAlignment="true">
      <alignment horizontal="center" vertical="center"/>
    </xf>
    <xf numFmtId="169" fontId="150" fillId="33" borderId="107" xfId="45567" applyNumberFormat="true" applyFont="true" applyFill="true" applyBorder="true" applyAlignment="true">
      <alignment horizontal="center" vertical="center"/>
    </xf>
    <xf numFmtId="169" fontId="150" fillId="33" borderId="104" xfId="45566" applyNumberFormat="true" applyFont="true" applyFill="true" applyBorder="true" applyAlignment="true">
      <alignment horizontal="center" vertical="center"/>
    </xf>
    <xf numFmtId="169" fontId="150" fillId="33" borderId="101" xfId="45583" applyNumberFormat="true" applyFont="true" applyFill="true" applyBorder="true" applyAlignment="true">
      <alignment horizontal="center" vertical="center"/>
    </xf>
    <xf numFmtId="169" fontId="150" fillId="33" borderId="122" xfId="45584" applyNumberFormat="true" applyFont="true" applyFill="true" applyBorder="true" applyAlignment="true">
      <alignment horizontal="center" vertical="center"/>
    </xf>
    <xf numFmtId="169" fontId="150" fillId="33" borderId="123" xfId="45585" applyNumberFormat="true" applyFont="true" applyFill="true" applyBorder="true" applyAlignment="true">
      <alignment horizontal="center" vertical="center"/>
    </xf>
    <xf numFmtId="169" fontId="150" fillId="33" borderId="128" xfId="45584" applyNumberFormat="true" applyFont="true" applyFill="true" applyBorder="true" applyAlignment="true">
      <alignment horizontal="center" vertical="center"/>
    </xf>
    <xf numFmtId="169" fontId="150" fillId="33" borderId="105" xfId="45585" applyNumberFormat="true" applyFont="true" applyFill="true" applyBorder="true" applyAlignment="true">
      <alignment horizontal="center" vertical="center"/>
    </xf>
    <xf numFmtId="169" fontId="150" fillId="33" borderId="101" xfId="45584" applyNumberFormat="true" applyFont="true" applyFill="true" applyBorder="true" applyAlignment="true">
      <alignment horizontal="center" vertical="center"/>
    </xf>
    <xf numFmtId="169" fontId="150" fillId="33" borderId="99" xfId="45589" applyNumberFormat="true" applyFont="true" applyFill="true" applyBorder="true" applyAlignment="true">
      <alignment horizontal="center" vertical="center"/>
    </xf>
    <xf numFmtId="169" fontId="150" fillId="33" borderId="124" xfId="45590" applyNumberFormat="true" applyFont="true" applyFill="true" applyBorder="true" applyAlignment="true">
      <alignment horizontal="center" vertical="center"/>
    </xf>
    <xf numFmtId="169" fontId="150" fillId="33" borderId="125" xfId="45591" applyNumberFormat="true" applyFont="true" applyFill="true" applyBorder="true" applyAlignment="true">
      <alignment horizontal="center" vertical="center"/>
    </xf>
    <xf numFmtId="169" fontId="150" fillId="33" borderId="129" xfId="45590" applyNumberFormat="true" applyFont="true" applyFill="true" applyBorder="true" applyAlignment="true">
      <alignment horizontal="center" vertical="center"/>
    </xf>
    <xf numFmtId="169" fontId="150" fillId="33" borderId="106" xfId="45591" applyNumberFormat="true" applyFont="true" applyFill="true" applyBorder="true" applyAlignment="true">
      <alignment horizontal="center" vertical="center"/>
    </xf>
    <xf numFmtId="169" fontId="150" fillId="33" borderId="99" xfId="45590" applyNumberFormat="true" applyFont="true" applyFill="true" applyBorder="true" applyAlignment="true">
      <alignment horizontal="center" vertical="center"/>
    </xf>
    <xf numFmtId="168" fontId="150" fillId="33" borderId="99" xfId="45599" applyNumberFormat="true" applyFont="true" applyFill="true" applyBorder="true" applyAlignment="true">
      <alignment horizontal="center" vertical="center"/>
    </xf>
    <xf numFmtId="168" fontId="150" fillId="33" borderId="124" xfId="45600" applyNumberFormat="true" applyFont="true" applyFill="true" applyBorder="true" applyAlignment="true">
      <alignment horizontal="center" vertical="center"/>
    </xf>
    <xf numFmtId="168" fontId="150" fillId="33" borderId="125" xfId="45601" applyNumberFormat="true" applyFont="true" applyFill="true" applyBorder="true" applyAlignment="true">
      <alignment horizontal="center" vertical="center"/>
    </xf>
    <xf numFmtId="168" fontId="150" fillId="33" borderId="129" xfId="45600" applyNumberFormat="true" applyFont="true" applyFill="true" applyBorder="true" applyAlignment="true">
      <alignment horizontal="center" vertical="center"/>
    </xf>
    <xf numFmtId="168" fontId="150" fillId="33" borderId="106" xfId="45601" applyNumberFormat="true" applyFont="true" applyFill="true" applyBorder="true" applyAlignment="true">
      <alignment horizontal="center" vertical="center"/>
    </xf>
    <xf numFmtId="168" fontId="150" fillId="33" borderId="99" xfId="45600" applyNumberFormat="true" applyFont="true" applyFill="true" applyBorder="true" applyAlignment="true">
      <alignment horizontal="center" vertical="center"/>
    </xf>
    <xf numFmtId="168" fontId="150" fillId="33" borderId="99" xfId="45603" applyNumberFormat="true" applyFont="true" applyFill="true" applyBorder="true" applyAlignment="true">
      <alignment horizontal="center" vertical="center"/>
    </xf>
    <xf numFmtId="168" fontId="150" fillId="33" borderId="124" xfId="45604" applyNumberFormat="true" applyFont="true" applyFill="true" applyBorder="true" applyAlignment="true">
      <alignment horizontal="center" vertical="center"/>
    </xf>
    <xf numFmtId="168" fontId="150" fillId="33" borderId="125" xfId="45605" applyNumberFormat="true" applyFont="true" applyFill="true" applyBorder="true" applyAlignment="true">
      <alignment horizontal="center" vertical="center"/>
    </xf>
    <xf numFmtId="168" fontId="150" fillId="33" borderId="129" xfId="45604" applyNumberFormat="true" applyFont="true" applyFill="true" applyBorder="true" applyAlignment="true">
      <alignment horizontal="center" vertical="center"/>
    </xf>
    <xf numFmtId="168" fontId="150" fillId="33" borderId="106" xfId="45605" applyNumberFormat="true" applyFont="true" applyFill="true" applyBorder="true" applyAlignment="true">
      <alignment horizontal="center" vertical="center"/>
    </xf>
    <xf numFmtId="168" fontId="150" fillId="33" borderId="99" xfId="45604" applyNumberFormat="true" applyFont="true" applyFill="true" applyBorder="true" applyAlignment="true">
      <alignment horizontal="center" vertical="center"/>
    </xf>
    <xf numFmtId="168" fontId="150" fillId="33" borderId="99" xfId="45608" applyNumberFormat="true" applyFont="true" applyFill="true" applyBorder="true" applyAlignment="true">
      <alignment horizontal="center" vertical="center"/>
    </xf>
    <xf numFmtId="168" fontId="150" fillId="33" borderId="124" xfId="45609" applyNumberFormat="true" applyFont="true" applyFill="true" applyBorder="true" applyAlignment="true">
      <alignment horizontal="center" vertical="center"/>
    </xf>
    <xf numFmtId="168" fontId="150" fillId="33" borderId="125" xfId="45610" applyNumberFormat="true" applyFont="true" applyFill="true" applyBorder="true" applyAlignment="true">
      <alignment horizontal="center" vertical="center"/>
    </xf>
    <xf numFmtId="168" fontId="150" fillId="33" borderId="129" xfId="45609" applyNumberFormat="true" applyFont="true" applyFill="true" applyBorder="true" applyAlignment="true">
      <alignment horizontal="center" vertical="center"/>
    </xf>
    <xf numFmtId="168" fontId="150" fillId="33" borderId="106" xfId="45610" applyNumberFormat="true" applyFont="true" applyFill="true" applyBorder="true" applyAlignment="true">
      <alignment horizontal="center" vertical="center"/>
    </xf>
    <xf numFmtId="168" fontId="150" fillId="33" borderId="99" xfId="45609" applyNumberFormat="true" applyFont="true" applyFill="true" applyBorder="true" applyAlignment="true">
      <alignment horizontal="center" vertical="center"/>
    </xf>
    <xf numFmtId="169" fontId="150" fillId="33" borderId="104" xfId="45589" applyNumberFormat="true" applyFont="true" applyFill="true" applyBorder="true" applyAlignment="true">
      <alignment horizontal="center" vertical="center"/>
    </xf>
    <xf numFmtId="169" fontId="150" fillId="33" borderId="126" xfId="45590" applyNumberFormat="true" applyFont="true" applyFill="true" applyBorder="true" applyAlignment="true">
      <alignment horizontal="center" vertical="center"/>
    </xf>
    <xf numFmtId="169" fontId="150" fillId="33" borderId="127" xfId="45591" applyNumberFormat="true" applyFont="true" applyFill="true" applyBorder="true" applyAlignment="true">
      <alignment horizontal="center" vertical="center"/>
    </xf>
    <xf numFmtId="169" fontId="150" fillId="33" borderId="130" xfId="45590" applyNumberFormat="true" applyFont="true" applyFill="true" applyBorder="true" applyAlignment="true">
      <alignment horizontal="center" vertical="center"/>
    </xf>
    <xf numFmtId="169" fontId="150" fillId="33" borderId="107" xfId="45591" applyNumberFormat="true" applyFont="true" applyFill="true" applyBorder="true" applyAlignment="true">
      <alignment horizontal="center" vertical="center"/>
    </xf>
    <xf numFmtId="169" fontId="150" fillId="33" borderId="104" xfId="45590" applyNumberFormat="true" applyFont="true" applyFill="true" applyBorder="true" applyAlignment="true">
      <alignment horizontal="center" vertical="center"/>
    </xf>
    <xf numFmtId="169" fontId="150" fillId="33" borderId="101" xfId="45626" applyNumberFormat="true" applyFont="true" applyFill="true" applyBorder="true" applyAlignment="true">
      <alignment horizontal="center" vertical="center"/>
    </xf>
    <xf numFmtId="169" fontId="150" fillId="33" borderId="122" xfId="45627" applyNumberFormat="true" applyFont="true" applyFill="true" applyBorder="true" applyAlignment="true">
      <alignment horizontal="center" vertical="center"/>
    </xf>
    <xf numFmtId="169" fontId="150" fillId="33" borderId="123" xfId="45628" applyNumberFormat="true" applyFont="true" applyFill="true" applyBorder="true" applyAlignment="true">
      <alignment horizontal="center" vertical="center"/>
    </xf>
    <xf numFmtId="169" fontId="150" fillId="33" borderId="128" xfId="45627" applyNumberFormat="true" applyFont="true" applyFill="true" applyBorder="true" applyAlignment="true">
      <alignment horizontal="center" vertical="center"/>
    </xf>
    <xf numFmtId="169" fontId="150" fillId="33" borderId="105" xfId="45628" applyNumberFormat="true" applyFont="true" applyFill="true" applyBorder="true" applyAlignment="true">
      <alignment horizontal="center" vertical="center"/>
    </xf>
    <xf numFmtId="169" fontId="150" fillId="33" borderId="101" xfId="45627" applyNumberFormat="true" applyFont="true" applyFill="true" applyBorder="true" applyAlignment="true">
      <alignment horizontal="center" vertical="center"/>
    </xf>
    <xf numFmtId="169" fontId="150" fillId="33" borderId="99" xfId="45632" applyNumberFormat="true" applyFont="true" applyFill="true" applyBorder="true" applyAlignment="true">
      <alignment horizontal="center" vertical="center"/>
    </xf>
    <xf numFmtId="169" fontId="150" fillId="33" borderId="124" xfId="45633" applyNumberFormat="true" applyFont="true" applyFill="true" applyBorder="true" applyAlignment="true">
      <alignment horizontal="center" vertical="center"/>
    </xf>
    <xf numFmtId="169" fontId="150" fillId="33" borderId="125" xfId="45634" applyNumberFormat="true" applyFont="true" applyFill="true" applyBorder="true" applyAlignment="true">
      <alignment horizontal="center" vertical="center"/>
    </xf>
    <xf numFmtId="169" fontId="150" fillId="33" borderId="129" xfId="45633" applyNumberFormat="true" applyFont="true" applyFill="true" applyBorder="true" applyAlignment="true">
      <alignment horizontal="center" vertical="center"/>
    </xf>
    <xf numFmtId="169" fontId="150" fillId="33" borderId="106" xfId="45634" applyNumberFormat="true" applyFont="true" applyFill="true" applyBorder="true" applyAlignment="true">
      <alignment horizontal="center" vertical="center"/>
    </xf>
    <xf numFmtId="169" fontId="150" fillId="33" borderId="99" xfId="45633" applyNumberFormat="true" applyFont="true" applyFill="true" applyBorder="true" applyAlignment="true">
      <alignment horizontal="center" vertical="center"/>
    </xf>
    <xf numFmtId="169" fontId="150" fillId="33" borderId="99" xfId="45638" applyNumberFormat="true" applyFont="true" applyFill="true" applyBorder="true" applyAlignment="true">
      <alignment horizontal="center" vertical="center"/>
    </xf>
    <xf numFmtId="169" fontId="150" fillId="33" borderId="124" xfId="45639" applyNumberFormat="true" applyFont="true" applyFill="true" applyBorder="true" applyAlignment="true">
      <alignment horizontal="center" vertical="center"/>
    </xf>
    <xf numFmtId="169" fontId="150" fillId="33" borderId="125" xfId="45640" applyNumberFormat="true" applyFont="true" applyFill="true" applyBorder="true" applyAlignment="true">
      <alignment horizontal="center" vertical="center"/>
    </xf>
    <xf numFmtId="169" fontId="150" fillId="33" borderId="129" xfId="45639" applyNumberFormat="true" applyFont="true" applyFill="true" applyBorder="true" applyAlignment="true">
      <alignment horizontal="center" vertical="center"/>
    </xf>
    <xf numFmtId="169" fontId="150" fillId="33" borderId="106" xfId="45640" applyNumberFormat="true" applyFont="true" applyFill="true" applyBorder="true" applyAlignment="true">
      <alignment horizontal="center" vertical="center"/>
    </xf>
    <xf numFmtId="169" fontId="150" fillId="33" borderId="99" xfId="45639" applyNumberFormat="true" applyFont="true" applyFill="true" applyBorder="true" applyAlignment="true">
      <alignment horizontal="center" vertical="center"/>
    </xf>
    <xf numFmtId="168" fontId="150" fillId="33" borderId="99" xfId="45642" applyNumberFormat="true" applyFont="true" applyFill="true" applyBorder="true" applyAlignment="true">
      <alignment horizontal="center" vertical="center"/>
    </xf>
    <xf numFmtId="168" fontId="150" fillId="33" borderId="124" xfId="45643" applyNumberFormat="true" applyFont="true" applyFill="true" applyBorder="true" applyAlignment="true">
      <alignment horizontal="center" vertical="center"/>
    </xf>
    <xf numFmtId="168" fontId="150" fillId="33" borderId="125" xfId="45644" applyNumberFormat="true" applyFont="true" applyFill="true" applyBorder="true" applyAlignment="true">
      <alignment horizontal="center" vertical="center"/>
    </xf>
    <xf numFmtId="168" fontId="150" fillId="33" borderId="129" xfId="45643" applyNumberFormat="true" applyFont="true" applyFill="true" applyBorder="true" applyAlignment="true">
      <alignment horizontal="center" vertical="center"/>
    </xf>
    <xf numFmtId="168" fontId="150" fillId="33" borderId="106" xfId="45644" applyNumberFormat="true" applyFont="true" applyFill="true" applyBorder="true" applyAlignment="true">
      <alignment horizontal="center" vertical="center"/>
    </xf>
    <xf numFmtId="168" fontId="150" fillId="33" borderId="99" xfId="45643" applyNumberFormat="true" applyFont="true" applyFill="true" applyBorder="true" applyAlignment="true">
      <alignment horizontal="center" vertical="center"/>
    </xf>
    <xf numFmtId="168" fontId="150" fillId="33" borderId="99" xfId="45646" applyNumberFormat="true" applyFont="true" applyFill="true" applyBorder="true" applyAlignment="true">
      <alignment horizontal="center" vertical="center"/>
    </xf>
    <xf numFmtId="168" fontId="150" fillId="33" borderId="124" xfId="45647" applyNumberFormat="true" applyFont="true" applyFill="true" applyBorder="true" applyAlignment="true">
      <alignment horizontal="center" vertical="center"/>
    </xf>
    <xf numFmtId="168" fontId="150" fillId="33" borderId="125" xfId="45648" applyNumberFormat="true" applyFont="true" applyFill="true" applyBorder="true" applyAlignment="true">
      <alignment horizontal="center" vertical="center"/>
    </xf>
    <xf numFmtId="168" fontId="150" fillId="33" borderId="129" xfId="45647" applyNumberFormat="true" applyFont="true" applyFill="true" applyBorder="true" applyAlignment="true">
      <alignment horizontal="center" vertical="center"/>
    </xf>
    <xf numFmtId="168" fontId="150" fillId="33" borderId="106" xfId="45648" applyNumberFormat="true" applyFont="true" applyFill="true" applyBorder="true" applyAlignment="true">
      <alignment horizontal="center" vertical="center"/>
    </xf>
    <xf numFmtId="168" fontId="150" fillId="33" borderId="99" xfId="45647" applyNumberFormat="true" applyFont="true" applyFill="true" applyBorder="true" applyAlignment="true">
      <alignment horizontal="center" vertical="center"/>
    </xf>
    <xf numFmtId="168" fontId="150" fillId="33" borderId="99" xfId="45650" applyNumberFormat="true" applyFont="true" applyFill="true" applyBorder="true" applyAlignment="true">
      <alignment horizontal="center" vertical="center"/>
    </xf>
    <xf numFmtId="168" fontId="150" fillId="33" borderId="124" xfId="45651" applyNumberFormat="true" applyFont="true" applyFill="true" applyBorder="true" applyAlignment="true">
      <alignment horizontal="center" vertical="center"/>
    </xf>
    <xf numFmtId="168" fontId="150" fillId="33" borderId="125" xfId="45652" applyNumberFormat="true" applyFont="true" applyFill="true" applyBorder="true" applyAlignment="true">
      <alignment horizontal="center" vertical="center"/>
    </xf>
    <xf numFmtId="168" fontId="150" fillId="33" borderId="129" xfId="45651" applyNumberFormat="true" applyFont="true" applyFill="true" applyBorder="true" applyAlignment="true">
      <alignment horizontal="center" vertical="center"/>
    </xf>
    <xf numFmtId="168" fontId="150" fillId="33" borderId="106" xfId="45652" applyNumberFormat="true" applyFont="true" applyFill="true" applyBorder="true" applyAlignment="true">
      <alignment horizontal="center" vertical="center"/>
    </xf>
    <xf numFmtId="168" fontId="150" fillId="33" borderId="99" xfId="45651" applyNumberFormat="true" applyFont="true" applyFill="true" applyBorder="true" applyAlignment="true">
      <alignment horizontal="center" vertical="center"/>
    </xf>
    <xf numFmtId="0" fontId="151" fillId="26" borderId="105" xfId="45462" applyFont="true" applyFill="true" applyBorder="true" applyAlignment="true">
      <alignment horizontal="left" vertical="center"/>
    </xf>
    <xf numFmtId="0" fontId="151" fillId="26" borderId="106" xfId="45468" applyFont="true" applyFill="true" applyBorder="true" applyAlignment="true">
      <alignment horizontal="left" vertical="center"/>
    </xf>
    <xf numFmtId="0" fontId="151" fillId="26" borderId="107" xfId="45474" applyFont="true" applyFill="true" applyBorder="true" applyAlignment="true">
      <alignment horizontal="left" vertical="center"/>
    </xf>
    <xf numFmtId="0" fontId="151" fillId="26" borderId="105" xfId="45498" applyFont="true" applyFill="true" applyBorder="true" applyAlignment="true">
      <alignment horizontal="left" vertical="center"/>
    </xf>
    <xf numFmtId="0" fontId="151" fillId="26" borderId="106" xfId="45498" applyFont="true" applyFill="true" applyBorder="true" applyAlignment="true">
      <alignment horizontal="left" vertical="center"/>
    </xf>
    <xf numFmtId="0" fontId="151" fillId="26" borderId="105" xfId="45522" applyFont="true" applyFill="true" applyBorder="true" applyAlignment="true">
      <alignment horizontal="left" vertical="center"/>
    </xf>
    <xf numFmtId="0" fontId="151" fillId="26" borderId="106" xfId="45528" applyFont="true" applyFill="true" applyBorder="true" applyAlignment="true">
      <alignment horizontal="left" vertical="center"/>
    </xf>
    <xf numFmtId="0" fontId="151" fillId="0" borderId="106" xfId="45528" applyFont="true" applyFill="true" applyBorder="true" applyAlignment="true">
      <alignment horizontal="left" vertical="center"/>
    </xf>
    <xf numFmtId="0" fontId="151" fillId="0" borderId="106" xfId="45534" applyFont="true" applyFill="true" applyBorder="true" applyAlignment="true">
      <alignment horizontal="left" vertical="center"/>
    </xf>
    <xf numFmtId="0" fontId="151" fillId="26" borderId="105" xfId="45552" applyFont="true" applyFill="true" applyBorder="true" applyAlignment="true">
      <alignment horizontal="left" vertical="center"/>
    </xf>
    <xf numFmtId="0" fontId="151" fillId="26" borderId="106" xfId="45558" applyFont="true" applyFill="true" applyBorder="true" applyAlignment="true">
      <alignment horizontal="left" vertical="center"/>
    </xf>
    <xf numFmtId="0" fontId="151" fillId="26" borderId="107" xfId="45564" applyFont="true" applyFill="true" applyBorder="true" applyAlignment="true">
      <alignment horizontal="left" vertical="center"/>
    </xf>
    <xf numFmtId="0" fontId="151" fillId="26" borderId="105" xfId="45582" applyFont="true" applyFill="true" applyBorder="true" applyAlignment="true">
      <alignment horizontal="left" vertical="center"/>
    </xf>
    <xf numFmtId="0" fontId="151" fillId="26" borderId="106" xfId="45588" applyFont="true" applyFill="true" applyBorder="true" applyAlignment="true">
      <alignment horizontal="left" vertical="center"/>
    </xf>
    <xf numFmtId="0" fontId="151" fillId="26" borderId="105" xfId="45588" applyFont="true" applyFill="true" applyBorder="true" applyAlignment="true">
      <alignment horizontal="left" vertical="center"/>
    </xf>
    <xf numFmtId="0" fontId="151" fillId="26" borderId="107" xfId="45588" applyFont="true" applyFill="true" applyBorder="true" applyAlignment="true">
      <alignment horizontal="left" vertical="center"/>
    </xf>
    <xf numFmtId="0" fontId="24" fillId="3" borderId="133" xfId="19344" applyBorder="true" applyAlignment="true">
      <alignment vertical="center"/>
    </xf>
    <xf numFmtId="0" fontId="24" fillId="3" borderId="106" xfId="19344" applyBorder="true" applyAlignment="true">
      <alignment vertical="center"/>
    </xf>
    <xf numFmtId="0" fontId="151" fillId="0" borderId="106" xfId="45570" applyFont="true" applyFill="true" applyBorder="true" applyAlignment="true">
      <alignment horizontal="left" vertical="center"/>
    </xf>
    <xf numFmtId="0" fontId="151" fillId="0" borderId="106" xfId="45576" applyFont="true" applyFill="true" applyBorder="true" applyAlignment="true">
      <alignment horizontal="left" vertical="center"/>
    </xf>
    <xf numFmtId="0" fontId="151" fillId="0" borderId="106" xfId="45582" applyFont="true" applyFill="true" applyBorder="true" applyAlignment="true">
      <alignment horizontal="left" vertical="center"/>
    </xf>
    <xf numFmtId="0" fontId="151" fillId="0" borderId="106" xfId="45588" applyFont="true" applyFill="true" applyBorder="true" applyAlignment="true">
      <alignment horizontal="left" vertical="center"/>
    </xf>
    <xf numFmtId="0" fontId="151" fillId="0" borderId="106" xfId="45607" applyFont="true" applyFill="true" applyBorder="true" applyAlignment="true">
      <alignment horizontal="left" vertical="center"/>
    </xf>
    <xf numFmtId="0" fontId="151" fillId="0" borderId="107" xfId="45588" applyFont="true" applyFill="true" applyBorder="true" applyAlignment="true">
      <alignment horizontal="left" vertical="center"/>
    </xf>
    <xf numFmtId="0" fontId="151" fillId="26" borderId="105" xfId="45625" applyFont="true" applyFill="true" applyBorder="true" applyAlignment="true">
      <alignment horizontal="left" vertical="center"/>
    </xf>
    <xf numFmtId="0" fontId="151" fillId="26" borderId="106" xfId="45631" applyFont="true" applyFill="true" applyBorder="true" applyAlignment="true">
      <alignment horizontal="left" vertical="center"/>
    </xf>
    <xf numFmtId="0" fontId="151" fillId="26" borderId="107" xfId="45631" applyFont="true" applyFill="true" applyBorder="true" applyAlignment="true">
      <alignment horizontal="left" vertical="center"/>
    </xf>
    <xf numFmtId="0" fontId="151" fillId="26" borderId="105" xfId="45631" applyFont="true" applyFill="true" applyBorder="true" applyAlignment="true">
      <alignment horizontal="left" vertical="center"/>
    </xf>
    <xf numFmtId="0" fontId="151" fillId="26" borderId="106" xfId="45637" applyFont="true" applyFill="true" applyBorder="true" applyAlignment="true">
      <alignment horizontal="left" vertical="center"/>
    </xf>
    <xf numFmtId="0" fontId="151" fillId="0" borderId="106" xfId="45613" applyFont="true" applyFill="true" applyBorder="true" applyAlignment="true">
      <alignment horizontal="left" vertical="center"/>
    </xf>
    <xf numFmtId="0" fontId="151" fillId="0" borderId="106" xfId="45619" applyFont="true" applyFill="true" applyBorder="true" applyAlignment="true">
      <alignment horizontal="left" vertical="center"/>
    </xf>
    <xf numFmtId="0" fontId="151" fillId="0" borderId="106" xfId="45625" applyFont="true" applyFill="true" applyBorder="true" applyAlignment="true">
      <alignment horizontal="left" vertical="center"/>
    </xf>
    <xf numFmtId="0" fontId="151" fillId="0" borderId="106" xfId="45631" applyFont="true" applyFill="true" applyBorder="true" applyAlignment="true">
      <alignment horizontal="left" vertical="center"/>
    </xf>
    <xf numFmtId="0" fontId="151" fillId="0" borderId="106" xfId="45637" applyFont="true" applyFill="true" applyBorder="true" applyAlignment="true">
      <alignment horizontal="left" vertical="center"/>
    </xf>
    <xf numFmtId="0" fontId="115" fillId="3" borderId="10" xfId="40089" applyFont="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4" xfId="40072" applyNumberFormat="true" applyFont="true" applyFill="true" applyBorder="true" applyAlignment="true">
      <alignment horizontal="center" vertical="center"/>
    </xf>
    <xf numFmtId="168" fontId="181" fillId="28" borderId="135"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81" fillId="3" borderId="10" xfId="45453" applyFont="true" applyBorder="true" applyAlignment="true">
      <alignment horizontal="center" vertical="center"/>
    </xf>
    <xf numFmtId="0" fontId="181" fillId="3" borderId="10" xfId="45483" applyFont="true" applyBorder="true" applyAlignment="true">
      <alignment horizontal="center" vertical="center"/>
    </xf>
    <xf numFmtId="0" fontId="181" fillId="3" borderId="10" xfId="45513" applyFont="true" applyBorder="true" applyAlignment="true">
      <alignment horizontal="center" vertical="center"/>
    </xf>
    <xf numFmtId="0" fontId="181" fillId="3" borderId="10" xfId="45543" applyFont="true" applyBorder="true" applyAlignment="true">
      <alignment horizontal="center" vertical="center"/>
    </xf>
    <xf numFmtId="0" fontId="181" fillId="3" borderId="10" xfId="45573" applyFont="true" applyBorder="true" applyAlignment="true">
      <alignment horizontal="center" vertical="center"/>
    </xf>
    <xf numFmtId="0" fontId="181" fillId="3" borderId="10" xfId="45616" applyFont="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0" fontId="151" fillId="3" borderId="10" xfId="45452" applyFont="true" applyBorder="true" applyAlignment="true">
      <alignment horizontal="center" vertical="center"/>
    </xf>
    <xf numFmtId="0" fontId="151" fillId="3" borderId="10" xfId="45454" applyFont="true" applyBorder="true" applyAlignment="true">
      <alignment horizontal="center" vertical="center"/>
    </xf>
    <xf numFmtId="0" fontId="151" fillId="3" borderId="10" xfId="45482" applyFont="true" applyBorder="true" applyAlignment="true">
      <alignment horizontal="center" vertical="center"/>
    </xf>
    <xf numFmtId="0" fontId="151" fillId="3" borderId="10" xfId="45484" applyFont="true" applyBorder="true" applyAlignment="true">
      <alignment horizontal="center" vertical="center"/>
    </xf>
    <xf numFmtId="0" fontId="151" fillId="3" borderId="10" xfId="45512" applyFont="true" applyBorder="true" applyAlignment="true">
      <alignment horizontal="center" vertical="center"/>
    </xf>
    <xf numFmtId="0" fontId="151" fillId="3" borderId="10" xfId="45514" applyFont="true" applyBorder="true" applyAlignment="true">
      <alignment horizontal="center" vertical="center"/>
    </xf>
    <xf numFmtId="0" fontId="151" fillId="3" borderId="10" xfId="45542" applyFont="true" applyBorder="true" applyAlignment="true">
      <alignment horizontal="center" vertical="center"/>
    </xf>
    <xf numFmtId="0" fontId="151" fillId="3" borderId="10" xfId="45544" applyFont="true" applyBorder="true" applyAlignment="true">
      <alignment horizontal="center" vertical="center"/>
    </xf>
    <xf numFmtId="0" fontId="151" fillId="3" borderId="10" xfId="45572" applyFont="true" applyBorder="true" applyAlignment="true">
      <alignment horizontal="center" vertical="center"/>
    </xf>
    <xf numFmtId="0" fontId="151" fillId="3" borderId="10" xfId="45574" applyFont="true" applyBorder="true" applyAlignment="true">
      <alignment horizontal="center" vertical="center"/>
    </xf>
    <xf numFmtId="0" fontId="151" fillId="3" borderId="10" xfId="45615" applyFont="true" applyBorder="true" applyAlignment="true">
      <alignment horizontal="center" vertical="center"/>
    </xf>
    <xf numFmtId="0" fontId="151" fillId="3" borderId="10" xfId="45617" applyFont="true" applyBorder="true" applyAlignment="true">
      <alignment horizontal="center" vertical="center"/>
    </xf>
    <xf numFmtId="169" fontId="150" fillId="33" borderId="105" xfId="45466" applyNumberFormat="true" applyFont="true" applyFill="true" applyBorder="true" applyAlignment="true">
      <alignment horizontal="center" vertical="center"/>
    </xf>
    <xf numFmtId="169" fontId="150" fillId="33" borderId="106" xfId="45472" applyNumberFormat="true" applyFont="true" applyFill="true" applyBorder="true" applyAlignment="true">
      <alignment horizontal="center" vertical="center"/>
    </xf>
    <xf numFmtId="169" fontId="150" fillId="33" borderId="107" xfId="45478"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169" fontId="150" fillId="33" borderId="105" xfId="45502" applyNumberFormat="true" applyFont="true" applyFill="true" applyBorder="true" applyAlignment="true">
      <alignment horizontal="center" vertical="center"/>
    </xf>
    <xf numFmtId="169" fontId="150" fillId="33" borderId="106" xfId="45502" applyNumberFormat="true" applyFont="true" applyFill="true" applyBorder="true" applyAlignment="true">
      <alignment horizontal="center" vertical="center"/>
    </xf>
    <xf numFmtId="169" fontId="150" fillId="33" borderId="106" xfId="45496"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526" applyNumberFormat="true" applyFont="true" applyFill="true" applyBorder="true" applyAlignment="true">
      <alignment horizontal="center" vertical="center"/>
    </xf>
    <xf numFmtId="169" fontId="150" fillId="33" borderId="106" xfId="45532" applyNumberFormat="true" applyFont="true" applyFill="true" applyBorder="true" applyAlignment="true">
      <alignment horizontal="center" vertical="center"/>
    </xf>
    <xf numFmtId="169" fontId="150" fillId="33" borderId="106" xfId="45538" applyNumberFormat="true" applyFont="true" applyFill="true" applyBorder="true" applyAlignment="true">
      <alignment horizontal="center" vertical="center"/>
    </xf>
    <xf numFmtId="169" fontId="150" fillId="33" borderId="105" xfId="45556" applyNumberFormat="true" applyFont="true" applyFill="true" applyBorder="true" applyAlignment="true">
      <alignment horizontal="center" vertical="center"/>
    </xf>
    <xf numFmtId="169" fontId="150" fillId="33" borderId="106" xfId="45562" applyNumberFormat="true" applyFont="true" applyFill="true" applyBorder="true" applyAlignment="true">
      <alignment horizontal="center" vertical="center"/>
    </xf>
    <xf numFmtId="169" fontId="150" fillId="33" borderId="107" xfId="45568" applyNumberFormat="true" applyFont="true" applyFill="true" applyBorder="true" applyAlignment="true">
      <alignment horizontal="center" vertical="center"/>
    </xf>
    <xf numFmtId="169" fontId="150" fillId="33" borderId="105" xfId="45586" applyNumberFormat="true" applyFont="true" applyFill="true" applyBorder="true" applyAlignment="true">
      <alignment horizontal="center" vertical="center"/>
    </xf>
    <xf numFmtId="169" fontId="150" fillId="33" borderId="106" xfId="45592"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45574" applyFont="true" applyFill="true" applyBorder="true" applyAlignment="true">
      <alignment horizontal="center" vertical="center" wrapText="true"/>
    </xf>
    <xf numFmtId="0" fontId="151" fillId="33" borderId="106" xfId="45580" applyFont="true" applyFill="true" applyBorder="true" applyAlignment="true">
      <alignment horizontal="center" vertical="center" wrapText="true"/>
    </xf>
    <xf numFmtId="168" fontId="150" fillId="33" borderId="106" xfId="45602" applyNumberFormat="true" applyFont="true" applyFill="true" applyBorder="true" applyAlignment="true">
      <alignment horizontal="center" vertical="center"/>
    </xf>
    <xf numFmtId="168" fontId="150" fillId="33" borderId="106" xfId="45606" applyNumberFormat="true" applyFont="true" applyFill="true" applyBorder="true" applyAlignment="true">
      <alignment horizontal="center" vertical="center"/>
    </xf>
    <xf numFmtId="168" fontId="150" fillId="33" borderId="106" xfId="45611" applyNumberFormat="true" applyFont="true" applyFill="true" applyBorder="true" applyAlignment="true">
      <alignment horizontal="center" vertical="center"/>
    </xf>
    <xf numFmtId="168" fontId="150" fillId="33" borderId="106" xfId="19402" applyNumberFormat="true" applyFont="true" applyFill="true" applyBorder="true" applyAlignment="true">
      <alignment horizontal="center" vertical="center" wrapText="true"/>
    </xf>
    <xf numFmtId="169" fontId="150" fillId="33" borderId="107" xfId="45592" applyNumberFormat="true" applyFont="true" applyFill="true" applyBorder="true" applyAlignment="true">
      <alignment horizontal="center" vertical="center"/>
    </xf>
    <xf numFmtId="169" fontId="150" fillId="33" borderId="105" xfId="45629" applyNumberFormat="true" applyFont="true" applyFill="true" applyBorder="true" applyAlignment="true">
      <alignment horizontal="center" vertical="center"/>
    </xf>
    <xf numFmtId="169" fontId="150" fillId="33" borderId="106" xfId="45635" applyNumberFormat="true" applyFont="true" applyFill="true" applyBorder="true" applyAlignment="true">
      <alignment horizontal="center" vertical="center"/>
    </xf>
    <xf numFmtId="169" fontId="150" fillId="33" borderId="106" xfId="45641" applyNumberFormat="true" applyFont="true" applyFill="true" applyBorder="true" applyAlignment="true">
      <alignment horizontal="center" vertical="center"/>
    </xf>
    <xf numFmtId="0" fontId="151" fillId="33" borderId="106" xfId="45617" applyFont="true" applyFill="true" applyBorder="true" applyAlignment="true">
      <alignment horizontal="center" vertical="center" wrapText="true"/>
    </xf>
    <xf numFmtId="0" fontId="151" fillId="33" borderId="106" xfId="45623" applyFont="true" applyFill="true" applyBorder="true" applyAlignment="true">
      <alignment horizontal="center" vertical="center" wrapText="true"/>
    </xf>
    <xf numFmtId="168" fontId="150" fillId="33" borderId="106" xfId="45645" applyNumberFormat="true" applyFont="true" applyFill="true" applyBorder="true" applyAlignment="true">
      <alignment horizontal="center" vertical="center"/>
    </xf>
    <xf numFmtId="168" fontId="150" fillId="33" borderId="106" xfId="45649" applyNumberFormat="true" applyFont="true" applyFill="true" applyBorder="true" applyAlignment="true">
      <alignment horizontal="center" vertical="center"/>
    </xf>
    <xf numFmtId="168" fontId="150" fillId="33" borderId="106" xfId="45653"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169" fontId="150" fillId="33" borderId="105" xfId="44971" applyNumberFormat="true" applyFont="true" applyFill="true" applyBorder="true" applyAlignment="true">
      <alignment horizontal="center" vertical="center"/>
    </xf>
    <xf numFmtId="169" fontId="150" fillId="33" borderId="106" xfId="44971" applyNumberFormat="true" applyFont="true" applyFill="true" applyBorder="true" applyAlignment="true">
      <alignment horizontal="center" vertical="center"/>
    </xf>
    <xf numFmtId="169" fontId="150" fillId="33" borderId="106" xfId="44965" applyNumberFormat="true" applyFont="true" applyFill="true" applyBorder="true" applyAlignment="true">
      <alignment horizontal="center" vertical="center"/>
    </xf>
    <xf numFmtId="169" fontId="181" fillId="33" borderId="106" xfId="44971" applyNumberFormat="true" applyFont="true" applyFill="true" applyBorder="true" applyAlignment="true">
      <alignment horizontal="center" vertical="center"/>
    </xf>
    <xf numFmtId="169" fontId="150" fillId="33" borderId="105" xfId="44995" applyNumberFormat="true" applyFont="true" applyFill="true" applyBorder="true" applyAlignment="true">
      <alignment horizontal="center" vertical="center"/>
    </xf>
    <xf numFmtId="169" fontId="150" fillId="33" borderId="106" xfId="45001" applyNumberFormat="true" applyFont="true" applyFill="true" applyBorder="true" applyAlignment="true">
      <alignment horizontal="center" vertical="center"/>
    </xf>
    <xf numFmtId="169" fontId="150" fillId="33" borderId="106" xfId="45007" applyNumberFormat="true" applyFont="true" applyFill="true" applyBorder="true" applyAlignment="true">
      <alignment horizontal="center" vertical="center"/>
    </xf>
    <xf numFmtId="169" fontId="150" fillId="33" borderId="105" xfId="45046" applyNumberFormat="true" applyFont="true" applyFill="true" applyBorder="true" applyAlignment="true">
      <alignment horizontal="center" vertical="center"/>
    </xf>
    <xf numFmtId="169" fontId="150" fillId="33" borderId="106" xfId="45052" applyNumberFormat="true" applyFont="true" applyFill="true" applyBorder="true" applyAlignment="true">
      <alignment horizontal="center" vertical="center"/>
    </xf>
    <xf numFmtId="0" fontId="151" fillId="33" borderId="106" xfId="45034" applyFont="true" applyFill="true" applyBorder="true" applyAlignment="true">
      <alignment horizontal="center" vertical="center" wrapText="true"/>
    </xf>
    <xf numFmtId="0" fontId="151" fillId="33" borderId="106" xfId="45040" applyFont="true" applyFill="true" applyBorder="true" applyAlignment="true">
      <alignment horizontal="center" vertical="center" wrapText="true"/>
    </xf>
    <xf numFmtId="168" fontId="150" fillId="33" borderId="106" xfId="45062" applyNumberFormat="true" applyFont="true" applyFill="true" applyBorder="true" applyAlignment="true">
      <alignment horizontal="center" vertical="center"/>
    </xf>
    <xf numFmtId="168" fontId="150" fillId="33" borderId="106" xfId="45066" applyNumberFormat="true" applyFont="true" applyFill="true" applyBorder="true" applyAlignment="true">
      <alignment horizontal="center" vertical="center"/>
    </xf>
    <xf numFmtId="168" fontId="150" fillId="33" borderId="106" xfId="45070" applyNumberFormat="true" applyFont="true" applyFill="true" applyBorder="true" applyAlignment="true">
      <alignment horizontal="center" vertical="center"/>
    </xf>
    <xf numFmtId="169" fontId="181" fillId="33" borderId="105" xfId="45088" applyNumberFormat="true" applyFont="true" applyFill="true" applyBorder="true" applyAlignment="true">
      <alignment horizontal="center" vertical="center"/>
    </xf>
    <xf numFmtId="169" fontId="181" fillId="33" borderId="106" xfId="45094" applyNumberFormat="true" applyFont="true" applyFill="true" applyBorder="true" applyAlignment="true">
      <alignment horizontal="center" vertical="center"/>
    </xf>
    <xf numFmtId="169" fontId="181" fillId="33" borderId="106" xfId="45100" applyNumberFormat="true" applyFont="true" applyFill="true" applyBorder="true" applyAlignment="true">
      <alignment horizontal="center" vertical="center"/>
    </xf>
    <xf numFmtId="0" fontId="151" fillId="33" borderId="106" xfId="45076" applyFont="true" applyFill="true" applyBorder="true" applyAlignment="true">
      <alignment horizontal="center" vertical="center" wrapText="true"/>
    </xf>
    <xf numFmtId="0" fontId="151" fillId="33" borderId="106" xfId="45082" applyFont="true" applyFill="true" applyBorder="true" applyAlignment="true">
      <alignment horizontal="center" vertical="center" wrapText="true"/>
    </xf>
    <xf numFmtId="168" fontId="150" fillId="33" borderId="106" xfId="45104" applyNumberFormat="true" applyFont="true" applyFill="true" applyBorder="true" applyAlignment="true">
      <alignment horizontal="center" vertical="center"/>
    </xf>
    <xf numFmtId="168" fontId="150" fillId="33" borderId="106" xfId="45108" applyNumberFormat="true" applyFont="true" applyFill="true" applyBorder="true" applyAlignment="true">
      <alignment horizontal="center" vertical="center"/>
    </xf>
    <xf numFmtId="168" fontId="150" fillId="33" borderId="106" xfId="45112" applyNumberFormat="true" applyFont="true" applyFill="true" applyBorder="true" applyAlignment="true">
      <alignment horizontal="center" vertical="center"/>
    </xf>
    <xf numFmtId="169" fontId="181" fillId="0" borderId="10" xfId="40250"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151" fillId="26" borderId="99" xfId="44942" applyFont="true" applyFill="true" applyBorder="true" applyAlignment="true">
      <alignment horizontal="left" vertical="center" wrapText="true"/>
    </xf>
    <xf numFmtId="0" fontId="151" fillId="26" borderId="104" xfId="44945"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52" applyFont="true" applyBorder="true" applyAlignment="true">
      <alignment horizontal="center" vertical="center" wrapText="true"/>
    </xf>
    <xf numFmtId="0" fontId="151" fillId="3" borderId="52" xfId="44951" applyFont="true" applyBorder="true" applyAlignment="true">
      <alignment horizontal="center" vertical="center" wrapText="true"/>
    </xf>
    <xf numFmtId="0" fontId="151" fillId="3" borderId="53" xfId="44952" applyFont="true" applyBorder="true" applyAlignment="true">
      <alignment horizontal="center" vertical="center" wrapText="true"/>
    </xf>
    <xf numFmtId="0" fontId="151" fillId="3" borderId="3" xfId="44952" applyFont="true" applyBorder="true" applyAlignment="true">
      <alignment horizontal="center" vertical="center" wrapText="true"/>
    </xf>
    <xf numFmtId="0" fontId="151" fillId="3" borderId="53" xfId="44953" applyFont="true" applyBorder="true" applyAlignment="true">
      <alignment horizontal="center" vertical="center" wrapText="true"/>
    </xf>
    <xf numFmtId="0" fontId="151" fillId="26" borderId="99" xfId="44966"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2" applyFont="true" applyBorder="true" applyAlignment="true">
      <alignment horizontal="center" vertical="center" wrapText="true"/>
    </xf>
    <xf numFmtId="0" fontId="151" fillId="26" borderId="101" xfId="44939"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0" xfId="45033" applyFont="true" applyBorder="true" applyAlignment="true">
      <alignment horizontal="center" vertical="center" wrapText="true"/>
    </xf>
    <xf numFmtId="0" fontId="151" fillId="3" borderId="52" xfId="45032" applyFont="true" applyBorder="true" applyAlignment="true">
      <alignment horizontal="center" vertical="center" wrapText="true"/>
    </xf>
    <xf numFmtId="0" fontId="151" fillId="3" borderId="53" xfId="45033" applyFont="true" applyBorder="true" applyAlignment="true">
      <alignment horizontal="center" vertical="center" wrapText="true"/>
    </xf>
    <xf numFmtId="0" fontId="151" fillId="3" borderId="3" xfId="45033" applyFont="true" applyBorder="true" applyAlignment="true">
      <alignment horizontal="center" vertical="center" wrapText="true"/>
    </xf>
    <xf numFmtId="0" fontId="151" fillId="3" borderId="53" xfId="45034" applyFont="true" applyBorder="true" applyAlignment="true">
      <alignment horizontal="center" vertical="center" wrapText="true"/>
    </xf>
    <xf numFmtId="0" fontId="151" fillId="26" borderId="101" xfId="45041" applyFont="true" applyFill="true" applyBorder="true" applyAlignment="true">
      <alignment horizontal="left" vertical="center" wrapText="true"/>
    </xf>
    <xf numFmtId="0" fontId="151" fillId="26" borderId="99" xfId="45047" applyFont="true" applyFill="true" applyBorder="true" applyAlignment="true">
      <alignment horizontal="left" vertical="center" wrapText="true"/>
    </xf>
    <xf numFmtId="0" fontId="151" fillId="26" borderId="104" xfId="45047"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101" xfId="45020" applyFont="true" applyFill="true" applyBorder="true" applyAlignment="true">
      <alignment horizontal="left" vertical="center" wrapText="true"/>
    </xf>
    <xf numFmtId="0" fontId="151" fillId="26" borderId="99" xfId="45023" applyFont="true" applyFill="true" applyBorder="true" applyAlignment="true">
      <alignment horizontal="left" vertical="center" wrapText="true"/>
    </xf>
    <xf numFmtId="0" fontId="151" fillId="26" borderId="104" xfId="45026"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3" xfId="44982" applyFont="true" applyBorder="true" applyAlignment="true">
      <alignment horizontal="center" vertical="center" wrapText="true"/>
    </xf>
    <xf numFmtId="0" fontId="151" fillId="3" borderId="52" xfId="44981" applyFont="true" applyBorder="true" applyAlignment="true">
      <alignment horizontal="center" vertical="center" wrapText="true"/>
    </xf>
    <xf numFmtId="0" fontId="151" fillId="3" borderId="53" xfId="44983" applyFont="true" applyBorder="true" applyAlignment="true">
      <alignment horizontal="center" vertical="center" wrapText="true"/>
    </xf>
    <xf numFmtId="0" fontId="151" fillId="26" borderId="101" xfId="44990" applyFont="true" applyFill="true" applyBorder="true" applyAlignment="true">
      <alignment horizontal="left" vertical="center" wrapText="true"/>
    </xf>
    <xf numFmtId="0" fontId="151" fillId="26" borderId="99" xfId="44996"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12" applyFont="true" applyBorder="true" applyAlignment="true">
      <alignment horizontal="center" vertical="center" wrapText="true"/>
    </xf>
    <xf numFmtId="0" fontId="151" fillId="3" borderId="52" xfId="45011" applyFont="true" applyBorder="true" applyAlignment="true">
      <alignment horizontal="center" vertical="center" wrapText="true"/>
    </xf>
    <xf numFmtId="0" fontId="151" fillId="3" borderId="53" xfId="45012" applyFont="true" applyBorder="true" applyAlignment="true">
      <alignment horizontal="center" vertical="center" wrapText="true"/>
    </xf>
    <xf numFmtId="0" fontId="151" fillId="3" borderId="1" xfId="45012" applyFont="true" applyBorder="true" applyAlignment="true">
      <alignment horizontal="center" vertical="center" wrapText="true"/>
    </xf>
    <xf numFmtId="0" fontId="151" fillId="3" borderId="81" xfId="45011" applyFont="true" applyBorder="true" applyAlignment="true">
      <alignment horizontal="center" vertical="center" wrapText="true"/>
    </xf>
    <xf numFmtId="0" fontId="151" fillId="3" borderId="82" xfId="45013" applyFont="true" applyBorder="true" applyAlignment="true">
      <alignment horizontal="center"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82" applyFont="true" applyBorder="true" applyAlignment="true">
      <alignment horizontal="center" vertical="center" wrapText="true"/>
    </xf>
    <xf numFmtId="0" fontId="151" fillId="3" borderId="53" xfId="44982" applyFont="true" applyBorder="true" applyAlignment="true">
      <alignment horizontal="center" vertical="center" wrapText="true"/>
    </xf>
    <xf numFmtId="0" fontId="151" fillId="26" borderId="59" xfId="45122" applyFont="true" applyFill="true" applyBorder="true" applyAlignment="true">
      <alignment horizontal="left" vertical="top" wrapText="true"/>
    </xf>
    <xf numFmtId="0" fontId="151" fillId="26" borderId="60" xfId="45125" applyFont="true" applyFill="true" applyBorder="true" applyAlignment="true">
      <alignment horizontal="left" vertical="top" wrapText="true"/>
    </xf>
    <xf numFmtId="0" fontId="150" fillId="3" borderId="10" xfId="45128" applyFont="true" applyAlignment="true">
      <alignment horizontal="left" vertical="top" wrapText="true"/>
    </xf>
    <xf numFmtId="0" fontId="150" fillId="3" borderId="10" xfId="45129" applyFont="true" applyAlignment="true">
      <alignment horizontal="left" vertical="top" wrapText="true"/>
    </xf>
    <xf numFmtId="0" fontId="150" fillId="3" borderId="10" xfId="45130" applyFont="true" applyAlignment="true">
      <alignment horizontal="left" vertical="top" wrapText="true"/>
    </xf>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75" applyFont="true" applyBorder="true" applyAlignment="true">
      <alignment horizontal="center" vertical="center" wrapText="true"/>
    </xf>
    <xf numFmtId="0" fontId="151" fillId="3" borderId="52" xfId="45074" applyFont="true" applyBorder="true" applyAlignment="true">
      <alignment horizontal="center" vertical="center" wrapText="true"/>
    </xf>
    <xf numFmtId="0" fontId="151" fillId="3" borderId="53" xfId="45075" applyFont="true" applyBorder="true" applyAlignment="true">
      <alignment horizontal="center" vertical="center" wrapText="true"/>
    </xf>
    <xf numFmtId="0" fontId="151" fillId="3" borderId="1" xfId="45075" applyFont="true" applyBorder="true" applyAlignment="true">
      <alignment horizontal="center" vertical="center" wrapText="true"/>
    </xf>
    <xf numFmtId="0" fontId="151" fillId="3" borderId="81" xfId="45074" applyFont="true" applyBorder="true" applyAlignment="true">
      <alignment horizontal="center" vertical="center" wrapText="true"/>
    </xf>
    <xf numFmtId="0" fontId="151" fillId="3" borderId="82" xfId="45076" applyFont="true" applyBorder="true" applyAlignment="true">
      <alignment horizontal="center" vertical="center" wrapText="true"/>
    </xf>
    <xf numFmtId="0" fontId="151" fillId="26" borderId="101" xfId="45083" applyFont="true" applyFill="true" applyBorder="true" applyAlignment="true">
      <alignment horizontal="left" vertical="center" wrapText="true"/>
    </xf>
    <xf numFmtId="0" fontId="151" fillId="26" borderId="99" xfId="45089" applyFont="true" applyFill="true" applyBorder="true" applyAlignment="true">
      <alignment horizontal="left" vertical="center" wrapText="true"/>
    </xf>
    <xf numFmtId="0" fontId="151" fillId="26" borderId="104" xfId="45095" applyFont="true" applyFill="true" applyBorder="true" applyAlignment="true">
      <alignment horizontal="left" vertical="center"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24" fillId="3" borderId="10" xfId="34367"/>
    <xf numFmtId="0" fontId="158" fillId="3" borderId="10" xfId="45113" applyFont="true" applyAlignment="true">
      <alignment horizontal="center" vertical="center" wrapText="true"/>
    </xf>
    <xf numFmtId="0" fontId="158" fillId="3" borderId="10" xfId="45114" applyFont="true" applyAlignment="true">
      <alignment horizontal="center" vertical="center" wrapText="true"/>
    </xf>
    <xf numFmtId="0" fontId="158" fillId="3" borderId="10" xfId="45115" applyFont="true" applyAlignment="true">
      <alignment horizontal="center" vertical="center" wrapText="true"/>
    </xf>
    <xf numFmtId="0" fontId="178" fillId="3" borderId="57" xfId="45116" applyFont="true" applyBorder="true" applyAlignment="true">
      <alignment horizontal="left" wrapText="true"/>
    </xf>
    <xf numFmtId="0" fontId="178" fillId="3" borderId="57" xfId="45117" applyFont="true" applyBorder="true" applyAlignment="true">
      <alignment horizontal="left" wrapText="true"/>
    </xf>
    <xf numFmtId="0" fontId="24" fillId="15" borderId="10" xfId="19344" applyFill="true" applyAlignment="true">
      <alignment vertical="top" wrapText="true"/>
    </xf>
    <xf numFmtId="0" fontId="24" fillId="3" borderId="10" xfId="19344" applyAlignment="true">
      <alignment wrapText="true"/>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49" applyFont="true" applyAlignment="true">
      <alignment horizontal="right" vertical="top" wrapText="true"/>
    </xf>
    <xf numFmtId="0" fontId="151" fillId="3" borderId="52" xfId="45150" applyFont="true" applyBorder="true" applyAlignment="true">
      <alignment horizontal="right" vertical="top" wrapText="true"/>
    </xf>
    <xf numFmtId="0" fontId="151" fillId="3" borderId="53" xfId="45151" applyFont="true" applyBorder="true" applyAlignment="true">
      <alignment horizontal="right" vertical="top" wrapText="true"/>
    </xf>
    <xf numFmtId="0" fontId="151" fillId="3" borderId="10" xfId="45164" applyFont="true" applyAlignment="true">
      <alignment horizontal="right" vertical="top" wrapText="true"/>
    </xf>
    <xf numFmtId="0" fontId="151" fillId="3" borderId="52" xfId="45165" applyFont="true" applyBorder="true" applyAlignment="true">
      <alignment horizontal="right" vertical="top" wrapText="true"/>
    </xf>
    <xf numFmtId="0" fontId="151" fillId="3" borderId="53" xfId="45166" applyFont="true" applyBorder="true" applyAlignment="true">
      <alignment horizontal="right" vertical="top" wrapText="true"/>
    </xf>
    <xf numFmtId="0" fontId="151" fillId="3" borderId="10" xfId="45158" applyFont="true" applyAlignment="true">
      <alignment horizontal="right" vertical="top" wrapText="true"/>
    </xf>
    <xf numFmtId="0" fontId="151" fillId="3" borderId="52" xfId="45159" applyFont="true" applyBorder="true" applyAlignment="true">
      <alignment horizontal="right" vertical="top" wrapText="true"/>
    </xf>
    <xf numFmtId="0" fontId="151" fillId="3" borderId="53" xfId="45160" applyFont="true" applyBorder="true" applyAlignment="true">
      <alignment horizontal="right" vertical="top" wrapText="true"/>
    </xf>
    <xf numFmtId="0" fontId="151" fillId="26" borderId="104" xfId="40067"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58" xfId="40049" applyFont="true" applyFill="true" applyBorder="true" applyAlignment="true">
      <alignment horizontal="left" vertical="center" wrapText="true"/>
    </xf>
    <xf numFmtId="0" fontId="151" fillId="26" borderId="101" xfId="44966"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47" applyFont="true" applyFill="true" applyBorder="true" applyAlignment="true">
      <alignment horizontal="left" vertical="center" wrapText="true"/>
    </xf>
    <xf numFmtId="0" fontId="151" fillId="26" borderId="60" xfId="45053" applyFont="true" applyFill="true" applyBorder="true" applyAlignment="true">
      <alignment horizontal="left"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3" borderId="3" xfId="45213" applyFont="true" applyBorder="true" applyAlignment="true">
      <alignment horizontal="center" vertical="center" wrapText="true"/>
    </xf>
    <xf numFmtId="0" fontId="151" fillId="3" borderId="52" xfId="45212" applyFont="true" applyBorder="true" applyAlignment="true">
      <alignment horizontal="center" vertical="center" wrapText="true"/>
    </xf>
    <xf numFmtId="0" fontId="151" fillId="3" borderId="53" xfId="45213" applyFont="true" applyBorder="true" applyAlignment="true">
      <alignment horizontal="center" vertical="center" wrapText="true"/>
    </xf>
    <xf numFmtId="0" fontId="151" fillId="3" borderId="1" xfId="45186" applyFont="true" applyBorder="true" applyAlignment="true">
      <alignment horizontal="center" vertical="center" wrapText="true"/>
    </xf>
    <xf numFmtId="0" fontId="151" fillId="3" borderId="81" xfId="45185" applyFont="true" applyBorder="true" applyAlignment="true">
      <alignment horizontal="center" vertical="center" wrapText="true"/>
    </xf>
    <xf numFmtId="0" fontId="151" fillId="3" borderId="82" xfId="45186" applyFont="true" applyBorder="true" applyAlignment="true">
      <alignment horizontal="center" vertical="center" wrapText="true"/>
    </xf>
    <xf numFmtId="0" fontId="151" fillId="26" borderId="101" xfId="45194" applyFont="true" applyFill="true" applyBorder="true" applyAlignment="true">
      <alignment horizontal="left" vertical="center" wrapText="true"/>
    </xf>
    <xf numFmtId="0" fontId="151" fillId="26" borderId="99" xfId="45199" applyFont="true" applyFill="true" applyBorder="true" applyAlignment="true">
      <alignment horizontal="left" vertical="center" wrapText="true"/>
    </xf>
    <xf numFmtId="0" fontId="151" fillId="26" borderId="104" xfId="45204" applyFont="true" applyFill="true" applyBorder="true" applyAlignment="true">
      <alignment horizontal="left" vertical="center" wrapText="true"/>
    </xf>
    <xf numFmtId="0" fontId="151" fillId="3" borderId="10" xfId="45186" applyFont="true" applyBorder="true" applyAlignment="true">
      <alignment horizontal="center" vertical="center" wrapText="true"/>
    </xf>
    <xf numFmtId="0" fontId="151" fillId="3" borderId="52" xfId="45185" applyFont="true" applyBorder="true" applyAlignment="true">
      <alignment horizontal="center" vertical="center" wrapText="true"/>
    </xf>
    <xf numFmtId="0" fontId="151" fillId="3" borderId="53" xfId="45186" applyFont="true" applyBorder="true" applyAlignment="true">
      <alignment horizontal="center" vertical="center" wrapText="true"/>
    </xf>
    <xf numFmtId="0" fontId="151" fillId="3" borderId="10" xfId="45213" applyFont="true" applyBorder="true" applyAlignment="true">
      <alignment horizontal="center" vertical="center" wrapText="true"/>
    </xf>
    <xf numFmtId="0" fontId="151" fillId="3" borderId="10" xfId="45342" applyFont="true" applyBorder="true" applyAlignment="true">
      <alignment horizontal="center" vertical="center" wrapText="true"/>
    </xf>
    <xf numFmtId="0" fontId="151" fillId="3" borderId="52" xfId="45341" applyFont="true" applyBorder="true" applyAlignment="true">
      <alignment horizontal="center" vertical="center" wrapText="true"/>
    </xf>
    <xf numFmtId="0" fontId="151" fillId="3" borderId="53" xfId="45342" applyFont="true" applyBorder="true" applyAlignment="true">
      <alignment horizontal="center" vertical="center" wrapText="true"/>
    </xf>
    <xf numFmtId="0" fontId="151" fillId="3" borderId="101" xfId="45296" applyFont="true" applyBorder="true" applyAlignment="true">
      <alignment horizontal="left" vertical="center"/>
    </xf>
    <xf numFmtId="0" fontId="151" fillId="3" borderId="105" xfId="45297" applyFont="true" applyBorder="true" applyAlignment="true">
      <alignment horizontal="left" vertical="center"/>
    </xf>
    <xf numFmtId="0" fontId="151" fillId="3" borderId="99" xfId="45302" applyFont="true" applyBorder="true" applyAlignment="true">
      <alignment horizontal="left" vertical="center"/>
    </xf>
    <xf numFmtId="0" fontId="151" fillId="3" borderId="106" xfId="45303" applyFont="true" applyBorder="true" applyAlignment="true">
      <alignment horizontal="left" vertical="center"/>
    </xf>
    <xf numFmtId="0" fontId="151" fillId="33" borderId="99" xfId="45298" applyFont="true" applyFill="true" applyBorder="true" applyAlignment="true">
      <alignment horizontal="center" vertical="center" wrapText="true"/>
    </xf>
    <xf numFmtId="0" fontId="151" fillId="33" borderId="124" xfId="45299" applyFont="true" applyFill="true" applyBorder="true" applyAlignment="true">
      <alignment horizontal="center" vertical="center" wrapText="true"/>
    </xf>
    <xf numFmtId="0" fontId="151" fillId="33" borderId="125" xfId="45300" applyFont="true" applyFill="true" applyBorder="true" applyAlignment="true">
      <alignment horizontal="center" vertical="center" wrapText="true"/>
    </xf>
    <xf numFmtId="0" fontId="151" fillId="33" borderId="129" xfId="45300" applyFont="true" applyFill="true" applyBorder="true" applyAlignment="true">
      <alignment horizontal="center" vertical="center" wrapText="true"/>
    </xf>
    <xf numFmtId="0" fontId="151" fillId="33" borderId="106" xfId="45300" applyFont="true" applyFill="true" applyBorder="true" applyAlignment="true">
      <alignment horizontal="center" vertical="center" wrapText="true"/>
    </xf>
    <xf numFmtId="0" fontId="151" fillId="33" borderId="99" xfId="45300" applyFont="true" applyFill="true" applyBorder="true" applyAlignment="true">
      <alignment horizontal="center" vertical="center" wrapText="true"/>
    </xf>
    <xf numFmtId="0" fontId="151" fillId="26" borderId="99" xfId="45308" applyFont="true" applyFill="true" applyBorder="true" applyAlignment="true">
      <alignment horizontal="left" vertical="center"/>
    </xf>
    <xf numFmtId="0" fontId="151" fillId="26" borderId="99" xfId="45314" applyFont="true" applyFill="true" applyBorder="true" applyAlignment="true">
      <alignment horizontal="left" vertical="center"/>
    </xf>
    <xf numFmtId="0" fontId="151" fillId="26" borderId="99" xfId="45320" applyFont="true" applyFill="true" applyBorder="true" applyAlignment="true">
      <alignment horizontal="left" vertical="center"/>
    </xf>
    <xf numFmtId="0" fontId="151" fillId="3" borderId="10" xfId="45300" applyFont="true" applyBorder="true" applyAlignment="true">
      <alignment horizontal="center" vertical="center" wrapText="true"/>
    </xf>
    <xf numFmtId="0" fontId="151" fillId="3" borderId="52" xfId="45299" applyFont="true" applyBorder="true" applyAlignment="true">
      <alignment horizontal="center" vertical="center" wrapText="true"/>
    </xf>
    <xf numFmtId="0" fontId="151" fillId="3" borderId="53" xfId="45300" applyFont="true" applyBorder="true" applyAlignment="true">
      <alignment horizontal="center" vertical="center" wrapText="true"/>
    </xf>
    <xf numFmtId="0" fontId="151" fillId="3" borderId="3" xfId="45300" applyFont="true" applyBorder="true" applyAlignment="true">
      <alignment horizontal="center" vertical="center" wrapText="true"/>
    </xf>
    <xf numFmtId="0" fontId="151" fillId="26" borderId="101" xfId="45308" applyFont="true" applyFill="true" applyBorder="true" applyAlignment="true">
      <alignment horizontal="left" vertical="center"/>
    </xf>
    <xf numFmtId="0" fontId="151" fillId="26" borderId="104" xfId="45314" applyFont="true" applyFill="true" applyBorder="true" applyAlignment="true">
      <alignment horizontal="left" vertical="center"/>
    </xf>
    <xf numFmtId="0" fontId="151" fillId="15" borderId="99" xfId="45314" applyFont="true" applyFill="true" applyBorder="true" applyAlignment="true">
      <alignment horizontal="left" vertical="center"/>
    </xf>
    <xf numFmtId="0" fontId="151" fillId="15" borderId="99" xfId="45320" applyFont="true" applyFill="true" applyBorder="true" applyAlignment="true">
      <alignment horizontal="left" vertical="center"/>
    </xf>
    <xf numFmtId="0" fontId="151" fillId="26" borderId="99" xfId="40235" applyFont="true" applyFill="true" applyBorder="true" applyAlignment="true">
      <alignment horizontal="left" vertical="center"/>
    </xf>
    <xf numFmtId="0" fontId="151" fillId="26" borderId="99" xfId="40247" applyFont="true" applyFill="true" applyBorder="true" applyAlignment="true">
      <alignment horizontal="left" vertical="center"/>
    </xf>
    <xf numFmtId="0" fontId="151" fillId="26" borderId="101" xfId="45281" applyFont="true" applyFill="true" applyBorder="true" applyAlignment="true">
      <alignment horizontal="left" vertical="center" wrapText="true"/>
    </xf>
    <xf numFmtId="0" fontId="151" fillId="26" borderId="99" xfId="45286" applyFont="true" applyFill="true" applyBorder="true" applyAlignment="true">
      <alignment horizontal="left" vertical="center" wrapText="true"/>
    </xf>
    <xf numFmtId="0" fontId="151" fillId="26" borderId="104" xfId="45291" applyFont="true" applyFill="true" applyBorder="true" applyAlignment="true">
      <alignment horizontal="left" vertical="center" wrapText="true"/>
    </xf>
    <xf numFmtId="0" fontId="158" fillId="3" borderId="10" xfId="45380" applyFont="true" applyAlignment="true">
      <alignment horizontal="center" vertical="center" wrapText="true"/>
    </xf>
    <xf numFmtId="0" fontId="158" fillId="3" borderId="10" xfId="45381" applyFont="true" applyAlignment="true">
      <alignment horizontal="center" vertical="center" wrapText="true"/>
    </xf>
    <xf numFmtId="0" fontId="158" fillId="3" borderId="10" xfId="45382" applyFont="true" applyAlignment="true">
      <alignment horizontal="center" vertical="center" wrapText="true"/>
    </xf>
    <xf numFmtId="0" fontId="178" fillId="3" borderId="57" xfId="45383" applyFont="true" applyBorder="true" applyAlignment="true">
      <alignment horizontal="left" wrapText="true"/>
    </xf>
    <xf numFmtId="0" fontId="178" fillId="3" borderId="57" xfId="45384" applyFont="true" applyBorder="true" applyAlignment="true">
      <alignment horizontal="left" wrapText="true"/>
    </xf>
    <xf numFmtId="0" fontId="151" fillId="26" borderId="59" xfId="45389" applyFont="true" applyFill="true" applyBorder="true" applyAlignment="true">
      <alignment horizontal="left" vertical="top" wrapText="true"/>
    </xf>
    <xf numFmtId="0" fontId="151" fillId="26" borderId="60" xfId="45392" applyFont="true" applyFill="true" applyBorder="true" applyAlignment="true">
      <alignment horizontal="left" vertical="top" wrapText="true"/>
    </xf>
    <xf numFmtId="0" fontId="150" fillId="3" borderId="10" xfId="45395" applyFont="true" applyAlignment="true">
      <alignment horizontal="left" vertical="top" wrapText="true"/>
    </xf>
    <xf numFmtId="0" fontId="150" fillId="3" borderId="10" xfId="45396" applyFont="true" applyAlignment="true">
      <alignment horizontal="left" vertical="top" wrapText="true"/>
    </xf>
    <xf numFmtId="0" fontId="150" fillId="3" borderId="10" xfId="45397" applyFont="true" applyAlignment="true">
      <alignment horizontal="left" vertical="top" wrapText="true"/>
    </xf>
    <xf numFmtId="0" fontId="151" fillId="3" borderId="1" xfId="45342" applyFont="true" applyBorder="true" applyAlignment="true">
      <alignment horizontal="center" vertical="center" wrapText="true"/>
    </xf>
    <xf numFmtId="0" fontId="151" fillId="3" borderId="81" xfId="45341" applyFont="true" applyBorder="true" applyAlignment="true">
      <alignment horizontal="center" vertical="center" wrapText="true"/>
    </xf>
    <xf numFmtId="0" fontId="151" fillId="3" borderId="82" xfId="45342" applyFont="true" applyBorder="true" applyAlignment="true">
      <alignment horizontal="center" vertical="center" wrapText="true"/>
    </xf>
    <xf numFmtId="0" fontId="151" fillId="26" borderId="101" xfId="45350" applyFont="true" applyFill="true" applyBorder="true" applyAlignment="true">
      <alignment horizontal="left" vertical="center" wrapText="true"/>
    </xf>
    <xf numFmtId="0" fontId="151" fillId="26" borderId="99" xfId="45356" applyFont="true" applyFill="true" applyBorder="true" applyAlignment="true">
      <alignment horizontal="left" vertical="center" wrapText="true"/>
    </xf>
    <xf numFmtId="0" fontId="151" fillId="26" borderId="104" xfId="45362" applyFont="true" applyFill="true" applyBorder="true" applyAlignment="true">
      <alignment horizontal="left" vertical="center" wrapText="true"/>
    </xf>
    <xf numFmtId="0" fontId="151" fillId="3" borderId="10" xfId="45416" applyFont="true" applyAlignment="true">
      <alignment horizontal="right" vertical="top" wrapText="true"/>
    </xf>
    <xf numFmtId="0" fontId="151" fillId="3" borderId="52" xfId="45417" applyFont="true" applyBorder="true" applyAlignment="true">
      <alignment horizontal="right" vertical="top" wrapText="true"/>
    </xf>
    <xf numFmtId="0" fontId="151" fillId="3" borderId="53" xfId="45418" applyFont="true" applyBorder="true" applyAlignment="true">
      <alignment horizontal="right" vertical="top" wrapText="true"/>
    </xf>
    <xf numFmtId="0" fontId="151" fillId="3" borderId="10" xfId="45419" applyFont="true" applyAlignment="true">
      <alignment horizontal="right" vertical="top" wrapText="true"/>
    </xf>
    <xf numFmtId="0" fontId="151" fillId="3" borderId="52" xfId="45420" applyFont="true" applyBorder="true" applyAlignment="true">
      <alignment horizontal="right" vertical="top" wrapText="true"/>
    </xf>
    <xf numFmtId="0" fontId="151" fillId="3" borderId="53" xfId="45421" applyFont="true" applyBorder="true" applyAlignment="true">
      <alignment horizontal="right" vertical="top" wrapText="true"/>
    </xf>
    <xf numFmtId="0" fontId="151" fillId="3" borderId="10" xfId="45422" applyFont="true" applyAlignment="true">
      <alignment horizontal="right" vertical="top" wrapText="true"/>
    </xf>
    <xf numFmtId="0" fontId="151" fillId="3" borderId="52" xfId="45423" applyFont="true" applyBorder="true" applyAlignment="true">
      <alignment horizontal="right" vertical="top" wrapText="true"/>
    </xf>
    <xf numFmtId="0" fontId="151" fillId="3" borderId="53" xfId="45424" applyFont="true" applyBorder="true" applyAlignment="true">
      <alignment horizontal="right" vertical="top" wrapText="true"/>
    </xf>
    <xf numFmtId="0" fontId="151" fillId="26" borderId="101" xfId="45251" applyFont="true" applyFill="true" applyBorder="true" applyAlignment="true">
      <alignment horizontal="left" vertical="center" wrapText="true"/>
    </xf>
    <xf numFmtId="0" fontId="151" fillId="26" borderId="99" xfId="45257" applyFont="true" applyFill="true" applyBorder="true" applyAlignment="true">
      <alignment horizontal="left" vertical="center" wrapText="true"/>
    </xf>
    <xf numFmtId="0" fontId="151" fillId="3" borderId="10" xfId="45273" applyFont="true" applyBorder="true" applyAlignment="true">
      <alignment horizontal="center" vertical="center" wrapText="true"/>
    </xf>
    <xf numFmtId="0" fontId="151" fillId="3" borderId="52" xfId="45272" applyFont="true" applyBorder="true" applyAlignment="true">
      <alignment horizontal="center" vertical="center" wrapText="true"/>
    </xf>
    <xf numFmtId="0" fontId="151" fillId="3" borderId="53" xfId="45273" applyFont="true" applyBorder="true" applyAlignment="true">
      <alignment horizontal="center" vertical="center" wrapText="true"/>
    </xf>
    <xf numFmtId="0" fontId="151" fillId="3" borderId="1" xfId="45273" applyFont="true" applyBorder="true" applyAlignment="true">
      <alignment horizontal="center" vertical="center" wrapText="true"/>
    </xf>
    <xf numFmtId="0" fontId="151" fillId="3" borderId="81" xfId="45272" applyFont="true" applyBorder="true" applyAlignment="true">
      <alignment horizontal="center" vertical="center" wrapText="true"/>
    </xf>
    <xf numFmtId="0" fontId="151" fillId="3" borderId="82" xfId="45273" applyFont="true" applyBorder="true" applyAlignment="true">
      <alignment horizontal="center" vertical="center" wrapText="true"/>
    </xf>
    <xf numFmtId="0" fontId="151" fillId="3" borderId="10" xfId="45243" applyFont="true" applyBorder="true" applyAlignment="true">
      <alignment horizontal="center" vertical="center" wrapText="true"/>
    </xf>
    <xf numFmtId="0" fontId="151" fillId="3" borderId="52" xfId="45242" applyFont="true" applyBorder="true" applyAlignment="true">
      <alignment horizontal="center" vertical="center" wrapText="true"/>
    </xf>
    <xf numFmtId="0" fontId="151" fillId="3" borderId="53" xfId="45243" applyFont="true" applyBorder="true" applyAlignment="true">
      <alignment horizontal="center" vertical="center" wrapText="true"/>
    </xf>
    <xf numFmtId="0" fontId="151" fillId="3" borderId="3" xfId="45243" applyFont="true" applyBorder="true" applyAlignment="true">
      <alignment horizontal="center" vertical="center" wrapText="true"/>
    </xf>
    <xf numFmtId="0" fontId="151" fillId="26" borderId="101" xfId="45227" applyFont="true" applyFill="true" applyBorder="true" applyAlignment="true">
      <alignment horizontal="left" vertical="center" wrapText="true"/>
    </xf>
    <xf numFmtId="0" fontId="151" fillId="26" borderId="99" xfId="45227" applyFont="true" applyFill="true" applyBorder="true" applyAlignment="true">
      <alignment horizontal="left" vertical="center" wrapText="true"/>
    </xf>
    <xf numFmtId="0" fontId="151" fillId="26" borderId="99" xfId="45497" applyFont="true" applyFill="true" applyBorder="true" applyAlignment="true">
      <alignment horizontal="left" vertical="center" wrapText="true"/>
    </xf>
    <xf numFmtId="0" fontId="151" fillId="3" borderId="10" xfId="45483" applyFont="true" applyBorder="true" applyAlignment="true">
      <alignment horizontal="center" vertical="center" wrapText="true"/>
    </xf>
    <xf numFmtId="0" fontId="151" fillId="3" borderId="52" xfId="45482" applyFont="true" applyBorder="true" applyAlignment="true">
      <alignment horizontal="center" vertical="center" wrapText="true"/>
    </xf>
    <xf numFmtId="0" fontId="151" fillId="3" borderId="53" xfId="45483" applyFont="true" applyBorder="true" applyAlignment="true">
      <alignment horizontal="center" vertical="center" wrapText="true"/>
    </xf>
    <xf numFmtId="0" fontId="151" fillId="3" borderId="10" xfId="45453" applyFont="true" applyBorder="true" applyAlignment="true">
      <alignment horizontal="center" vertical="center" wrapText="true"/>
    </xf>
    <xf numFmtId="0" fontId="151" fillId="3" borderId="52" xfId="45452" applyFont="true" applyBorder="true" applyAlignment="true">
      <alignment horizontal="center" vertical="center" wrapText="true"/>
    </xf>
    <xf numFmtId="0" fontId="151" fillId="3" borderId="53" xfId="45453" applyFont="true" applyBorder="true" applyAlignment="true">
      <alignment horizontal="center" vertical="center" wrapText="true"/>
    </xf>
    <xf numFmtId="0" fontId="151" fillId="3" borderId="3" xfId="45483" applyFont="true" applyBorder="true" applyAlignment="true">
      <alignment horizontal="center" vertical="center" wrapText="true"/>
    </xf>
    <xf numFmtId="0" fontId="151" fillId="3" borderId="1" xfId="45453" applyFont="true" applyBorder="true" applyAlignment="true">
      <alignment horizontal="center" vertical="center" wrapText="true"/>
    </xf>
    <xf numFmtId="0" fontId="151" fillId="3" borderId="81" xfId="45452" applyFont="true" applyBorder="true" applyAlignment="true">
      <alignment horizontal="center" vertical="center" wrapText="true"/>
    </xf>
    <xf numFmtId="0" fontId="151" fillId="3" borderId="82" xfId="45453" applyFont="true" applyBorder="true" applyAlignment="true">
      <alignment horizontal="center" vertical="center" wrapText="true"/>
    </xf>
    <xf numFmtId="0" fontId="151" fillId="26" borderId="101" xfId="45461" applyFont="true" applyFill="true" applyBorder="true" applyAlignment="true">
      <alignment horizontal="left" vertical="center" wrapText="true"/>
    </xf>
    <xf numFmtId="0" fontId="151" fillId="26" borderId="99" xfId="45467" applyFont="true" applyFill="true" applyBorder="true" applyAlignment="true">
      <alignment horizontal="left" vertical="center" wrapText="true"/>
    </xf>
    <xf numFmtId="0" fontId="151" fillId="26" borderId="104" xfId="45473" applyFont="true" applyFill="true" applyBorder="true" applyAlignment="true">
      <alignment horizontal="left" vertical="center" wrapText="true"/>
    </xf>
    <xf numFmtId="0" fontId="151" fillId="3" borderId="10" xfId="45616" applyFont="true" applyBorder="true" applyAlignment="true">
      <alignment horizontal="center" vertical="center" wrapText="true"/>
    </xf>
    <xf numFmtId="0" fontId="151" fillId="3" borderId="52" xfId="45615" applyFont="true" applyBorder="true" applyAlignment="true">
      <alignment horizontal="center" vertical="center" wrapText="true"/>
    </xf>
    <xf numFmtId="0" fontId="151" fillId="3" borderId="53" xfId="45616" applyFont="true" applyBorder="true" applyAlignment="true">
      <alignment horizontal="center" vertical="center" wrapText="true"/>
    </xf>
    <xf numFmtId="0" fontId="151" fillId="3" borderId="1" xfId="45616" applyFont="true" applyBorder="true" applyAlignment="true">
      <alignment horizontal="center" vertical="center" wrapText="true"/>
    </xf>
    <xf numFmtId="0" fontId="151" fillId="3" borderId="81" xfId="45615" applyFont="true" applyBorder="true" applyAlignment="true">
      <alignment horizontal="center" vertical="center" wrapText="true"/>
    </xf>
    <xf numFmtId="0" fontId="151" fillId="3" borderId="82" xfId="45616" applyFont="true" applyBorder="true" applyAlignment="true">
      <alignment horizontal="center" vertical="center" wrapText="true"/>
    </xf>
    <xf numFmtId="0" fontId="151" fillId="26" borderId="101" xfId="45624" applyFont="true" applyFill="true" applyBorder="true" applyAlignment="true">
      <alignment horizontal="left" vertical="center" wrapText="true"/>
    </xf>
    <xf numFmtId="0" fontId="151" fillId="26" borderId="99" xfId="45630" applyFont="true" applyFill="true" applyBorder="true" applyAlignment="true">
      <alignment horizontal="left" vertical="center" wrapText="true"/>
    </xf>
    <xf numFmtId="0" fontId="151" fillId="26" borderId="104" xfId="45630" applyFont="true" applyFill="true" applyBorder="true" applyAlignment="true">
      <alignment horizontal="left" vertical="center" wrapText="true"/>
    </xf>
    <xf numFmtId="0" fontId="151" fillId="26" borderId="101" xfId="45581" applyFont="true" applyFill="true" applyBorder="true" applyAlignment="true">
      <alignment horizontal="left" vertical="center" wrapText="true"/>
    </xf>
    <xf numFmtId="0" fontId="151" fillId="26" borderId="99" xfId="45587" applyFont="true" applyFill="true" applyBorder="true" applyAlignment="true">
      <alignment horizontal="left" vertical="center" wrapText="true"/>
    </xf>
    <xf numFmtId="0" fontId="151" fillId="26" borderId="101" xfId="45587" applyFont="true" applyFill="true" applyBorder="true" applyAlignment="true">
      <alignment horizontal="left" vertical="center" wrapText="true"/>
    </xf>
    <xf numFmtId="0" fontId="151" fillId="26" borderId="104" xfId="45587"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99" xfId="45557" applyFont="true" applyFill="true" applyBorder="true" applyAlignment="true">
      <alignment horizontal="left" vertical="center" wrapText="true"/>
    </xf>
    <xf numFmtId="0" fontId="151" fillId="26" borderId="104" xfId="45563" applyFont="true" applyFill="true" applyBorder="true" applyAlignment="true">
      <alignment horizontal="left" vertical="center" wrapText="true"/>
    </xf>
    <xf numFmtId="0" fontId="151" fillId="3" borderId="10" xfId="45573" applyFont="true" applyBorder="true" applyAlignment="true">
      <alignment horizontal="center" vertical="center" wrapText="true"/>
    </xf>
    <xf numFmtId="0" fontId="151" fillId="3" borderId="52" xfId="45572" applyFont="true" applyBorder="true" applyAlignment="true">
      <alignment horizontal="center" vertical="center" wrapText="true"/>
    </xf>
    <xf numFmtId="0" fontId="151" fillId="3" borderId="53" xfId="45573" applyFont="true" applyBorder="true" applyAlignment="true">
      <alignment horizontal="center" vertical="center" wrapText="true"/>
    </xf>
    <xf numFmtId="0" fontId="151" fillId="3" borderId="3" xfId="45573" applyFont="true" applyBorder="true" applyAlignment="true">
      <alignment horizontal="center" vertical="center" wrapText="true"/>
    </xf>
    <xf numFmtId="0" fontId="151" fillId="3" borderId="10" xfId="45543" applyFont="true" applyBorder="true" applyAlignment="true">
      <alignment horizontal="center" vertical="center" wrapText="true"/>
    </xf>
    <xf numFmtId="0" fontId="151" fillId="3" borderId="52" xfId="45542" applyFont="true" applyBorder="true" applyAlignment="true">
      <alignment horizontal="center" vertical="center" wrapText="true"/>
    </xf>
    <xf numFmtId="0" fontId="151" fillId="3" borderId="53" xfId="45543" applyFont="true" applyBorder="true" applyAlignment="true">
      <alignment horizontal="center" vertical="center" wrapText="true"/>
    </xf>
    <xf numFmtId="0" fontId="151" fillId="3" borderId="1" xfId="45543" applyFont="true" applyBorder="true" applyAlignment="true">
      <alignment horizontal="center" vertical="center" wrapText="true"/>
    </xf>
    <xf numFmtId="0" fontId="151" fillId="3" borderId="81" xfId="45542" applyFont="true" applyBorder="true" applyAlignment="true">
      <alignment horizontal="center" vertical="center" wrapText="true"/>
    </xf>
    <xf numFmtId="0" fontId="151" fillId="3" borderId="82" xfId="45543" applyFont="true" applyBorder="true" applyAlignment="true">
      <alignment horizontal="center" vertical="center" wrapText="true"/>
    </xf>
    <xf numFmtId="0" fontId="151" fillId="26" borderId="101" xfId="45551" applyFont="true" applyFill="true" applyBorder="true" applyAlignment="true">
      <alignment horizontal="left" vertical="center" wrapText="true"/>
    </xf>
    <xf numFmtId="0" fontId="158" fillId="3" borderId="10" xfId="45654" applyFont="true" applyAlignment="true">
      <alignment horizontal="center" vertical="center" wrapText="true"/>
    </xf>
    <xf numFmtId="0" fontId="158" fillId="3" borderId="10" xfId="45655" applyFont="true" applyAlignment="true">
      <alignment horizontal="center" vertical="center" wrapText="true"/>
    </xf>
    <xf numFmtId="0" fontId="158" fillId="3" borderId="10" xfId="45656" applyFont="true" applyAlignment="true">
      <alignment horizontal="center" vertical="center" wrapText="true"/>
    </xf>
    <xf numFmtId="0" fontId="178" fillId="3" borderId="57" xfId="45657" applyFont="true" applyBorder="true" applyAlignment="true">
      <alignment horizontal="left" wrapText="true"/>
    </xf>
    <xf numFmtId="0" fontId="178" fillId="3" borderId="57" xfId="45658" applyFont="true" applyBorder="true" applyAlignment="true">
      <alignment horizontal="left" wrapText="true"/>
    </xf>
    <xf numFmtId="0" fontId="151" fillId="26" borderId="59" xfId="45663" applyFont="true" applyFill="true" applyBorder="true" applyAlignment="true">
      <alignment horizontal="left" vertical="top" wrapText="true"/>
    </xf>
    <xf numFmtId="0" fontId="151" fillId="26" borderId="60" xfId="45666" applyFont="true" applyFill="true" applyBorder="true" applyAlignment="true">
      <alignment horizontal="left" vertical="top" wrapText="true"/>
    </xf>
    <xf numFmtId="0" fontId="150" fillId="3" borderId="10" xfId="45669" applyFont="true" applyAlignment="true">
      <alignment horizontal="left" vertical="top" wrapText="true"/>
    </xf>
    <xf numFmtId="0" fontId="150" fillId="3" borderId="10" xfId="45670" applyFont="true" applyAlignment="true">
      <alignment horizontal="left" vertical="top" wrapText="true"/>
    </xf>
    <xf numFmtId="0" fontId="150" fillId="3" borderId="10" xfId="45671" applyFont="true" applyAlignment="true">
      <alignment horizontal="left" vertical="top" wrapText="true"/>
    </xf>
    <xf numFmtId="0" fontId="151" fillId="26" borderId="101" xfId="45630" applyFont="true" applyFill="true" applyBorder="true" applyAlignment="true">
      <alignment horizontal="left" vertical="center" wrapText="true"/>
    </xf>
    <xf numFmtId="0" fontId="151" fillId="26" borderId="99" xfId="45636" applyFont="true" applyFill="true" applyBorder="true" applyAlignment="true">
      <alignment horizontal="left" vertical="center" wrapText="true"/>
    </xf>
    <xf numFmtId="0" fontId="151" fillId="3" borderId="10" xfId="45690" applyFont="true" applyAlignment="true">
      <alignment horizontal="right" vertical="top" wrapText="true"/>
    </xf>
    <xf numFmtId="0" fontId="151" fillId="3" borderId="52" xfId="45691" applyFont="true" applyBorder="true" applyAlignment="true">
      <alignment horizontal="right" vertical="top" wrapText="true"/>
    </xf>
    <xf numFmtId="0" fontId="151" fillId="3" borderId="53" xfId="45692" applyFont="true" applyBorder="true" applyAlignment="true">
      <alignment horizontal="right" vertical="top" wrapText="true"/>
    </xf>
    <xf numFmtId="0" fontId="151" fillId="3" borderId="10" xfId="45699" applyFont="true" applyAlignment="true">
      <alignment horizontal="right" vertical="top" wrapText="true"/>
    </xf>
    <xf numFmtId="0" fontId="151" fillId="3" borderId="52" xfId="45700" applyFont="true" applyBorder="true" applyAlignment="true">
      <alignment horizontal="right" vertical="top" wrapText="true"/>
    </xf>
    <xf numFmtId="0" fontId="151" fillId="3" borderId="53" xfId="45701" applyFont="true" applyBorder="true" applyAlignment="true">
      <alignment horizontal="right" vertical="top" wrapText="true"/>
    </xf>
    <xf numFmtId="0" fontId="151" fillId="3" borderId="10" xfId="45702" applyFont="true" applyAlignment="true">
      <alignment horizontal="right" vertical="top" wrapText="true"/>
    </xf>
    <xf numFmtId="0" fontId="151" fillId="3" borderId="52" xfId="45703" applyFont="true" applyBorder="true" applyAlignment="true">
      <alignment horizontal="right" vertical="top" wrapText="true"/>
    </xf>
    <xf numFmtId="0" fontId="151" fillId="3" borderId="53" xfId="45704" applyFont="true" applyBorder="true" applyAlignment="true">
      <alignment horizontal="right" vertical="top" wrapText="true"/>
    </xf>
    <xf numFmtId="0" fontId="151" fillId="26" borderId="101" xfId="45521" applyFont="true" applyFill="true" applyBorder="true" applyAlignment="true">
      <alignment horizontal="left" vertical="center" wrapText="true"/>
    </xf>
    <xf numFmtId="0" fontId="151" fillId="26" borderId="99" xfId="45527" applyFont="true" applyFill="true" applyBorder="true" applyAlignment="true">
      <alignment horizontal="left" vertical="center" wrapText="true"/>
    </xf>
    <xf numFmtId="0" fontId="151" fillId="3" borderId="10" xfId="45513" applyFont="true" applyBorder="true" applyAlignment="true">
      <alignment horizontal="center" vertical="center" wrapText="true"/>
    </xf>
    <xf numFmtId="0" fontId="151" fillId="3" borderId="52" xfId="45512" applyFont="true" applyBorder="true" applyAlignment="true">
      <alignment horizontal="center" vertical="center" wrapText="true"/>
    </xf>
    <xf numFmtId="0" fontId="151" fillId="3" borderId="53" xfId="45513" applyFont="true" applyBorder="true" applyAlignment="true">
      <alignment horizontal="center" vertical="center" wrapText="true"/>
    </xf>
    <xf numFmtId="0" fontId="151" fillId="3" borderId="3" xfId="45513" applyFont="true" applyBorder="true" applyAlignment="true">
      <alignment horizontal="center" vertical="center" wrapText="true"/>
    </xf>
    <xf numFmtId="0" fontId="151" fillId="26" borderId="101" xfId="45497" applyFont="true" applyFill="true" applyBorder="true" applyAlignment="true">
      <alignment horizontal="left" vertical="center" wrapText="true"/>
    </xf>
    <xf numFmtId="0" fontId="151" fillId="26" borderId="59" xfId="45587" applyFont="true" applyFill="true" applyBorder="true" applyAlignment="true">
      <alignment horizontal="left" vertical="center" wrapText="true"/>
    </xf>
    <xf numFmtId="0" fontId="151" fillId="26" borderId="60" xfId="45593" applyFont="true" applyFill="true" applyBorder="true" applyAlignment="true">
      <alignment horizontal="left" vertical="center" wrapText="true"/>
    </xf>
    <xf numFmtId="0" fontId="151" fillId="26" borderId="59" xfId="45630" applyFont="true" applyFill="true" applyBorder="true" applyAlignment="true">
      <alignment horizontal="left" vertical="center" wrapText="true"/>
    </xf>
    <xf numFmtId="0" fontId="151" fillId="26" borderId="60" xfId="45636" applyFont="true" applyFill="true" applyBorder="true" applyAlignment="true">
      <alignment horizontal="left" vertical="center" wrapText="true"/>
    </xf>
  </cellXfs>
  <cellStyles count="4572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3836044940" xfId="45672" xr:uid="{7077235E-CD7A-402E-A6CE-2463C9B82000}"/>
    <cellStyle name="style1543836045349" xfId="45675" xr:uid="{6F8C21A3-C2A6-4448-9A24-E538BB382321}"/>
    <cellStyle name="style1543836046142" xfId="45678" xr:uid="{CFE67BC4-2134-4BCC-924C-EA5A2D290438}"/>
    <cellStyle name="style1543836046285" xfId="45681" xr:uid="{B9BC35A2-893E-4FBB-B4DB-C13714D3EBCF}"/>
    <cellStyle name="style1543836046467" xfId="45684" xr:uid="{EA058395-79F2-4D4D-AC5B-9C274A8CB561}"/>
    <cellStyle name="style1543836046844" xfId="45685" xr:uid="{B7B3DE89-8CF6-4FB6-B022-BA3368CE1D7B}"/>
    <cellStyle name="style1543836047726" xfId="45691" xr:uid="{7D410FC2-811E-4011-9409-D0CFFEF78871}"/>
    <cellStyle name="style1543836047898" xfId="45692" xr:uid="{74E255A0-00DB-458D-BF94-6EFA1D4A4660}"/>
    <cellStyle name="style1543836048143" xfId="45690" xr:uid="{2BA7345A-EED2-489E-BB62-5E4B606D7B72}"/>
    <cellStyle name="style1543836048337" xfId="45693" xr:uid="{3ED9C0A1-D107-46AF-8880-451B7DE5382A}"/>
    <cellStyle name="style1543836048515" xfId="45694" xr:uid="{EB99506D-BCFC-4F26-B63D-953A56377534}"/>
    <cellStyle name="style1543836048684" xfId="45695" xr:uid="{3175131D-479E-4A78-A127-B85223F9D416}"/>
    <cellStyle name="style1543836049170" xfId="45696" xr:uid="{90DD09E5-6E7A-4D8E-B096-F1CF81ECA0A2}"/>
    <cellStyle name="style1543836049354" xfId="45697" xr:uid="{AF5A35A2-C1B4-471D-B60E-2764C4A683E9}"/>
    <cellStyle name="style1543836049542" xfId="45698" xr:uid="{B2930911-F42E-46C4-9F2D-3BA4E4CC483F}"/>
    <cellStyle name="style1543836049873" xfId="45717" xr:uid="{40C68758-6034-4DD1-8A03-92C38E1CDBC3}"/>
    <cellStyle name="style1543836050010" xfId="45718" xr:uid="{FDBF0C2F-7393-4E2A-84D1-5D3C240177E6}"/>
    <cellStyle name="style1543836054060" xfId="45673" xr:uid="{0857D0F8-66C0-465E-89BD-90D0D48D2FEE}"/>
    <cellStyle name="style1543836054360" xfId="45676" xr:uid="{FE56E73B-A902-4863-A130-C33C27456775}"/>
    <cellStyle name="style1543836054867" xfId="45679" xr:uid="{4128B18B-D900-4541-9CDD-751B96D01D82}"/>
    <cellStyle name="style1543836054991" xfId="45682" xr:uid="{117A9F16-D853-4AF1-9975-8A9464133636}"/>
    <cellStyle name="style1543836055114" xfId="45686" xr:uid="{C9BC4AEF-E0E0-4AF2-A935-E19256974472}"/>
    <cellStyle name="style1543836055363" xfId="45688" xr:uid="{601FBFB5-75FE-4009-B143-22806452A81F}"/>
    <cellStyle name="style1543836055823" xfId="45700" xr:uid="{02320A3F-B841-4E12-BB8F-5332DB640ACD}"/>
    <cellStyle name="style1543836055982" xfId="45701" xr:uid="{78E078AC-7C74-43A1-8201-A02CEDBC37BF}"/>
    <cellStyle name="style1543836056116" xfId="45699" xr:uid="{2E3A55A6-99C1-4E65-9D59-329DCD7DB294}"/>
    <cellStyle name="style1543836056260" xfId="45705" xr:uid="{AB66FD01-9DFC-4D77-BF05-ED8EC8CF71F2}"/>
    <cellStyle name="style1543836056394" xfId="45706" xr:uid="{D8F525C4-D064-4A1B-8A65-70559DCA0075}"/>
    <cellStyle name="style1543836056535" xfId="45707" xr:uid="{7505B9E2-9B60-447F-B02D-BBBF9712D62A}"/>
    <cellStyle name="style1543836057003" xfId="45711" xr:uid="{5DB4A21C-8D77-42E2-BA65-4900EB7DFFF0}"/>
    <cellStyle name="style1543836057164" xfId="45712" xr:uid="{CD22AF20-423F-4BBA-8013-C2107425729C}"/>
    <cellStyle name="style1543836057303" xfId="45713" xr:uid="{9A699613-0E0A-4EC2-BA73-1615CABA284E}"/>
    <cellStyle name="style1543836057494" xfId="45719" xr:uid="{6D90F26A-41C4-43F5-AA37-8F4F7D31FEF7}"/>
    <cellStyle name="style1543836057621" xfId="45721" xr:uid="{79FA964B-ED84-4A51-88FC-1829EBD5EAAE}"/>
    <cellStyle name="style1543836060954" xfId="45674" xr:uid="{6657AEE9-3CD3-4F54-825B-89B4097FF94F}"/>
    <cellStyle name="style1543836061198" xfId="45677" xr:uid="{187F14BC-12B2-44E2-90B5-4731412FD794}"/>
    <cellStyle name="style1543836061674" xfId="45680" xr:uid="{5E7600AB-B7E2-4541-AB57-2292BDACE415}"/>
    <cellStyle name="style1543836061768" xfId="45683" xr:uid="{B6C9A7F6-8151-4862-B0C8-D94914FBF5D7}"/>
    <cellStyle name="style1543836061878" xfId="45687" xr:uid="{D803E62D-3E94-4102-B3E3-F975FAD11425}"/>
    <cellStyle name="style1543836062125" xfId="45689" xr:uid="{1A27B8D6-CA74-4ABF-9AA0-B9AB90137DDE}"/>
    <cellStyle name="style1543836062496" xfId="45703" xr:uid="{32530598-E4AD-47E3-8797-0679969EC055}"/>
    <cellStyle name="style1543836062668" xfId="45704" xr:uid="{70F0F9E3-D469-42D9-9180-CE5FCA389F64}"/>
    <cellStyle name="style1543836062799" xfId="45702" xr:uid="{EC8BB598-2B5B-4A72-AE66-4A1F3ADF6EBD}"/>
    <cellStyle name="style1543836062936" xfId="45708" xr:uid="{79741B2F-5634-4EA5-BC49-0BBFCF99392F}"/>
    <cellStyle name="style1543836063075" xfId="45709" xr:uid="{1E02C447-77A8-46D6-A79E-EFC2B409F553}"/>
    <cellStyle name="style1543836063213" xfId="45710" xr:uid="{30C891DB-9475-4CD6-8B5E-DC3697CC031F}"/>
    <cellStyle name="style1543836063528" xfId="45714" xr:uid="{FC7993DA-60DA-4706-B4A6-610109503A71}"/>
    <cellStyle name="style1543836063640" xfId="45715" xr:uid="{F68A029E-BF05-4FCA-A7E4-6ECE23BDC0EC}"/>
    <cellStyle name="style1543836063749" xfId="45716" xr:uid="{0AD58BD6-173F-415F-8CB1-CCB52D8B3C0E}"/>
    <cellStyle name="style1543836063913" xfId="45720" xr:uid="{E5C7CA86-4B99-40AF-827F-6BE2175AE11A}"/>
    <cellStyle name="style1543836064011" xfId="45722" xr:uid="{63B439A5-E82D-49A0-9994-299E70B3EBFF}"/>
    <cellStyle name="style1543837395796" xfId="45449" xr:uid="{18FC5CE0-C4E0-4427-8CB0-1C7F53F82E36}"/>
    <cellStyle name="style1543837395983" xfId="45450" xr:uid="{18935149-4886-4E63-A9FA-56B727A47B65}"/>
    <cellStyle name="style1543837396144" xfId="45455" xr:uid="{4040DC29-69B4-41D9-90CB-278ABB3E083A}"/>
    <cellStyle name="style1543837396274" xfId="45456" xr:uid="{C5E4B0B8-99AE-4BC0-A006-7C29CF62654F}"/>
    <cellStyle name="style1543837396542" xfId="45452" xr:uid="{5E554C6E-4080-4198-8D04-3147212B2AFF}"/>
    <cellStyle name="style1543837396666" xfId="45453" xr:uid="{1B075043-B372-4918-9BD2-F5B13BCC9B68}"/>
    <cellStyle name="style1543837396812" xfId="45451" xr:uid="{C2967895-E1DE-472B-9EDA-031CD5A784D1}"/>
    <cellStyle name="style1543837397011" xfId="45454" xr:uid="{9D2B15C5-43F4-4EA8-A358-F48D34896A39}"/>
    <cellStyle name="style1543837397223" xfId="45457" xr:uid="{B9CB5C76-9597-4D41-995D-3925B1192879}"/>
    <cellStyle name="style1543837397374" xfId="45458" xr:uid="{D937D67C-BEE4-44AA-A0E8-134A1F92EA27}"/>
    <cellStyle name="style1543837397508" xfId="45459" xr:uid="{63E725BA-3FB6-4827-9D18-63D1446B72D7}"/>
    <cellStyle name="style1543837397635" xfId="45460" xr:uid="{0BBA18AF-E14D-4D6F-AD87-8D77B754C8DE}"/>
    <cellStyle name="style1543837397761" xfId="45461" xr:uid="{95659CF7-2779-4C8B-8B22-1B90E27DA51F}"/>
    <cellStyle name="style1543837397906" xfId="45467" xr:uid="{AC57B497-C13F-4A96-80B6-C74B080646C2}"/>
    <cellStyle name="style1543837398030" xfId="45462" xr:uid="{47BDDB69-88D6-4AD0-BB83-B956D858C3C4}"/>
    <cellStyle name="style1543837398195" xfId="45468" xr:uid="{8D34CC44-CE19-459F-BDC9-6F90F305923F}"/>
    <cellStyle name="style1543837398328" xfId="45473" xr:uid="{DAFD830A-6B33-4667-96A7-1306BD8C4A7F}"/>
    <cellStyle name="style1543837398456" xfId="45474" xr:uid="{28064D85-61E0-42D0-8AF7-CFAF1DE87D08}"/>
    <cellStyle name="style1543837398589" xfId="45463" xr:uid="{3B0813B4-2B10-4D56-84E0-440E97130365}"/>
    <cellStyle name="style1543837398714" xfId="45464" xr:uid="{125ECEFD-4BD6-4FA1-9BDE-7DCE65760407}"/>
    <cellStyle name="style1543837398838" xfId="45465" xr:uid="{8D25503D-A460-4791-B140-CC20C3C4AEC1}"/>
    <cellStyle name="style1543837398963" xfId="45466" xr:uid="{BE28E048-585E-46A4-9638-0380E615EC25}"/>
    <cellStyle name="style1543837399094" xfId="45469" xr:uid="{A0BE2893-CD51-4002-A948-2E567AF9F628}"/>
    <cellStyle name="style1543837399237" xfId="45470" xr:uid="{A9F1EA36-58E0-49BD-A03F-29182287A6D0}"/>
    <cellStyle name="style1543837399366" xfId="45471" xr:uid="{6DEAE952-1630-4617-83C8-65E61DB48060}"/>
    <cellStyle name="style1543837399494" xfId="45472" xr:uid="{4DDA5D3A-7FC6-412A-BEB8-91873BE9C425}"/>
    <cellStyle name="style1543837399648" xfId="45475" xr:uid="{F1BC6FAA-A920-49C6-B6B8-792096EC60A0}"/>
    <cellStyle name="style1543837399800" xfId="45476" xr:uid="{938AF042-4B1A-4A0F-BC41-45196E274D98}"/>
    <cellStyle name="style1543837399939" xfId="45477" xr:uid="{C875E2C2-F5AF-4E88-AF9E-9C58C659D576}"/>
    <cellStyle name="style1543837400071" xfId="45478" xr:uid="{0E438159-4274-41A2-B117-7B605DBEC7D2}"/>
    <cellStyle name="style1543837791935" xfId="45479" xr:uid="{894448CA-3624-40B5-9AE2-D3D16EA50CEA}"/>
    <cellStyle name="style1543837792100" xfId="45480" xr:uid="{27E7F34D-A146-4219-8F69-0FB59202336E}"/>
    <cellStyle name="style1543837792255" xfId="45485" xr:uid="{55826B35-4E62-41E7-9099-DE4DB52B8629}"/>
    <cellStyle name="style1543837792362" xfId="45486" xr:uid="{07692193-5CAC-4DC4-B8A4-862B3766E311}"/>
    <cellStyle name="style1543837792576" xfId="45482" xr:uid="{96C27E86-AFC6-4D1B-B376-6A3258040699}"/>
    <cellStyle name="style1543837792685" xfId="45483" xr:uid="{7307807E-8960-4A33-9116-DE6DD7DEDC3D}"/>
    <cellStyle name="style1543837792793" xfId="45481" xr:uid="{A47B2DEF-9349-4FD1-88DD-1FE77AFD6FD0}"/>
    <cellStyle name="style1543837792908" xfId="45484" xr:uid="{24886330-AE89-4103-B32D-442F6623B033}"/>
    <cellStyle name="style1543837793024" xfId="45487" xr:uid="{653998EB-9A2A-44BA-BF43-2A9CEF0C9C96}"/>
    <cellStyle name="style1543837793133" xfId="45488" xr:uid="{C2B0B6D8-3E4C-410A-AAD4-3BAA349C1477}"/>
    <cellStyle name="style1543837793284" xfId="45489" xr:uid="{024C16F8-811B-4BE7-96B1-A11DA0FB4159}"/>
    <cellStyle name="style1543837793432" xfId="45490" xr:uid="{A3E7DC8C-8181-465D-A29D-C586FA21E433}"/>
    <cellStyle name="style1543837793556" xfId="45491" xr:uid="{3AC3D63D-2B8D-4251-BC11-F1096F6D7257}"/>
    <cellStyle name="style1543837793674" xfId="45497" xr:uid="{464E2AD4-1813-4384-9BE2-2EF188634C7C}"/>
    <cellStyle name="style1543837793792" xfId="45492" xr:uid="{9E83B72A-E929-4027-AC1C-995B21AD3F50}"/>
    <cellStyle name="style1543837793907" xfId="45498" xr:uid="{51601CCB-CFEB-4B27-9701-46CCF9736B3B}"/>
    <cellStyle name="style1543837794020" xfId="45503" xr:uid="{7BB7420B-BF33-4C44-BCDC-F31528787E19}"/>
    <cellStyle name="style1543837794126" xfId="45504" xr:uid="{3C55548C-925E-4F66-9A33-B78A12CABE42}"/>
    <cellStyle name="style1543837794250" xfId="45493" xr:uid="{4D38762D-4FF3-4E7C-98E5-294768152B32}"/>
    <cellStyle name="style1543837794359" xfId="45494" xr:uid="{8EFF79E1-37B1-4BD2-ACBF-435AE0EF073D}"/>
    <cellStyle name="style1543837794467" xfId="45495" xr:uid="{69E8B722-4EC1-4E5F-AE0E-3EAD270F876A}"/>
    <cellStyle name="style1543837794575" xfId="45496" xr:uid="{449C2A52-6537-4AFF-A5E1-ED15926FA7F7}"/>
    <cellStyle name="style1543837794684" xfId="45499" xr:uid="{1DE215E9-D515-4E23-84B8-C325BA6635E3}"/>
    <cellStyle name="style1543837794794" xfId="45500" xr:uid="{72EA13F7-B90F-4B37-9FCD-B11F6B482C26}"/>
    <cellStyle name="style1543837794901" xfId="45501" xr:uid="{F0D12D9E-1FC9-4D9A-9C48-091F0060E7B5}"/>
    <cellStyle name="style1543837795010" xfId="45502" xr:uid="{ACE59C80-0894-4434-AAB5-DA7C2A9453B6}"/>
    <cellStyle name="style1543837795161" xfId="45505" xr:uid="{9379A092-E690-4E69-8C7D-57356807AAFB}"/>
    <cellStyle name="style1543837795292" xfId="45506" xr:uid="{B04A1F9A-06B4-4544-BCC3-778A41A6524C}"/>
    <cellStyle name="style1543837795401" xfId="45507" xr:uid="{4D8B0B6D-B18D-4B62-BA6E-6CBE4520CC6A}"/>
    <cellStyle name="style1543837795509" xfId="45508" xr:uid="{26A994D4-3279-42C7-81AF-0B87C02B4710}"/>
    <cellStyle name="style1543837797548" xfId="45509" xr:uid="{761A62F8-3866-4F25-BB1A-C787C4EAB997}"/>
    <cellStyle name="style1543837797683" xfId="45510" xr:uid="{1FFF015A-9DF3-4CCC-8A74-5B1909DD03BA}"/>
    <cellStyle name="style1543837797800" xfId="45515" xr:uid="{661D55F8-C77D-453D-8D60-125C65C6B0BD}"/>
    <cellStyle name="style1543837797920" xfId="45516" xr:uid="{79F0E16F-EDAD-4507-8E78-1D1120F9F471}"/>
    <cellStyle name="style1543837798143" xfId="45512" xr:uid="{B7C331DC-DA21-4139-BC06-F1C614B1AE6B}"/>
    <cellStyle name="style1543837798254" xfId="45513" xr:uid="{50741634-7877-4CDF-9D4B-D581F024F0D0}"/>
    <cellStyle name="style1543837798382" xfId="45511" xr:uid="{A4692FCE-8E68-43CC-9074-F3E3C55E8D34}"/>
    <cellStyle name="style1543837798501" xfId="45514" xr:uid="{C634E97C-3334-44B7-BC3F-D33FB9D5558C}"/>
    <cellStyle name="style1543837798613" xfId="45517" xr:uid="{406918C0-0B64-4626-905B-DBB34031523D}"/>
    <cellStyle name="style1543837798720" xfId="45518" xr:uid="{18070D25-8AA1-458A-8366-2420C8B532BC}"/>
    <cellStyle name="style1543837798830" xfId="45519" xr:uid="{F1681002-A7D4-4CB8-832A-5D54C714B79E}"/>
    <cellStyle name="style1543837798939" xfId="45520" xr:uid="{D9146715-6581-4AB9-ACF2-40BF2598D56D}"/>
    <cellStyle name="style1543837799047" xfId="45521" xr:uid="{03B85AC0-3C20-475F-AC99-DFB95A0B4BE2}"/>
    <cellStyle name="style1543837799167" xfId="45527" xr:uid="{A2C91BC4-CCAE-46B3-B1A3-BC51BDF6C4B8}"/>
    <cellStyle name="style1543837799282" xfId="45522" xr:uid="{82CC739E-1C9A-49FF-959E-3FECE30449B8}"/>
    <cellStyle name="style1543837799389" xfId="45528" xr:uid="{88D095A6-8093-47EA-A3E2-16BCB8F860A3}"/>
    <cellStyle name="style1543837799507" xfId="45533" xr:uid="{DFB30E70-154D-4FE1-ACE0-99133D04957C}"/>
    <cellStyle name="style1543837799615" xfId="45534" xr:uid="{60D43485-F780-4C2C-9698-04C1368B7DBD}"/>
    <cellStyle name="style1543837799739" xfId="45523" xr:uid="{F0A7940C-61AE-4571-9471-0582B81A641A}"/>
    <cellStyle name="style1543837799863" xfId="45524" xr:uid="{FF763F3B-11FC-4BA8-B168-D41234D97A11}"/>
    <cellStyle name="style1543837799971" xfId="45525" xr:uid="{0E1AE801-54AC-4DC7-86B4-0AC3D96ED956}"/>
    <cellStyle name="style1543837800105" xfId="45526" xr:uid="{5D7F15C8-F5CE-40A1-A160-E31DD9517835}"/>
    <cellStyle name="style1543837800230" xfId="45529" xr:uid="{4CC783E7-A4E1-4800-BE85-32E9BE7B39B2}"/>
    <cellStyle name="style1543837800356" xfId="45530" xr:uid="{F3B9702B-F456-4130-A1F6-D4AAB2614634}"/>
    <cellStyle name="style1543837800502" xfId="45531" xr:uid="{45AC8C35-A339-4761-8362-823933DE38DC}"/>
    <cellStyle name="style1543837800637" xfId="45532" xr:uid="{0C1F3EF0-395B-44AC-83A5-9E4C5C8A0C37}"/>
    <cellStyle name="style1543837800836" xfId="45535" xr:uid="{3C423F32-3761-4B87-A22D-C172D7B8D0EC}"/>
    <cellStyle name="style1543837800957" xfId="45536" xr:uid="{B7E31C5D-D5EF-4BC7-AB30-CEE2B2CA9895}"/>
    <cellStyle name="style1543837801082" xfId="45537" xr:uid="{1F18E2C4-000A-4939-A047-B201846D6C0E}"/>
    <cellStyle name="style1543837801203" xfId="45538" xr:uid="{DC83CC86-A9F1-497F-BD53-D46BDA64C930}"/>
    <cellStyle name="style1543837803838" xfId="45539" xr:uid="{ED270DED-2EB1-4A69-AE23-78207A9A0528}"/>
    <cellStyle name="style1543837803977" xfId="45540" xr:uid="{0F355B98-CD7E-4512-86AD-554BD9CCA6D4}"/>
    <cellStyle name="style1543837804104" xfId="45545" xr:uid="{7E4A3C4B-7945-4CEF-8676-E2A83A894172}"/>
    <cellStyle name="style1543837804259" xfId="45546" xr:uid="{AC9DE221-294B-4002-B243-A8634167B431}"/>
    <cellStyle name="style1543837804500" xfId="45542" xr:uid="{F0A9CFDF-DD9C-4F9D-80D3-06639E5F1C7A}"/>
    <cellStyle name="style1543837804611" xfId="45543" xr:uid="{9B7B8630-6A03-4B38-B1A7-15E5E2298E0A}"/>
    <cellStyle name="style1543837804718" xfId="45541" xr:uid="{DCAB164B-5AA7-41F7-B144-BDB415E2A06A}"/>
    <cellStyle name="style1543837804830" xfId="45544" xr:uid="{4B70D5E2-C300-4827-AA39-D8B7EA4EB6A7}"/>
    <cellStyle name="style1543837804947" xfId="45547" xr:uid="{4EA7358D-ACB6-4D79-ABDC-2163FFBADCAA}"/>
    <cellStyle name="style1543837805054" xfId="45548" xr:uid="{F5072C5D-25AD-4CAC-AB73-694761A97C27}"/>
    <cellStyle name="style1543837805166" xfId="45549" xr:uid="{4C2B9DB8-B74B-4D31-B4CA-D0A13CF192BD}"/>
    <cellStyle name="style1543837805276" xfId="45550" xr:uid="{17E6AB84-AE3A-4414-9A25-2C26D2CA05C9}"/>
    <cellStyle name="style1543837805407" xfId="45551" xr:uid="{5210966F-7762-4A3B-9FB6-C982D5273F0D}"/>
    <cellStyle name="style1543837805550" xfId="45557" xr:uid="{9DC6A58A-20E1-447A-AE79-EF710A86E082}"/>
    <cellStyle name="style1543837805660" xfId="45552" xr:uid="{66BFC760-A683-4452-8A73-1E2EC59DAC6F}"/>
    <cellStyle name="style1543837805767" xfId="45558" xr:uid="{E17FA367-3B94-4AD5-A084-CFC25288DAF7}"/>
    <cellStyle name="style1543837805877" xfId="45563" xr:uid="{F2908C4F-1493-4CAD-A3B7-6E69E8E7438B}"/>
    <cellStyle name="style1543837805985" xfId="45564" xr:uid="{A9AF9F90-A053-46E8-8E89-BBF307A390D8}"/>
    <cellStyle name="style1543837806094" xfId="45553" xr:uid="{2D4910E9-A12F-4591-92E3-EE8039EFB672}"/>
    <cellStyle name="style1543837806210" xfId="45554" xr:uid="{6955ECB1-F8FD-4565-9A33-F7E45042D21E}"/>
    <cellStyle name="style1543837806318" xfId="45555" xr:uid="{C293E5D6-1616-48A7-BFBA-DC30BF965E0E}"/>
    <cellStyle name="style1543837806429" xfId="45556" xr:uid="{EED86D96-A759-42C7-A5E4-AA8FE9669524}"/>
    <cellStyle name="style1543837806537" xfId="45559" xr:uid="{3FA2F2AF-F000-4365-88E4-454F546069F8}"/>
    <cellStyle name="style1543837806644" xfId="45560" xr:uid="{A37C6646-3A5D-4FDB-951B-B54336018256}"/>
    <cellStyle name="style1543837806755" xfId="45561" xr:uid="{61B6B66D-D0F0-47CC-B39E-04A05330A74B}"/>
    <cellStyle name="style1543837806876" xfId="45562" xr:uid="{2F0787C1-9EB0-4820-9689-F781D35C471C}"/>
    <cellStyle name="style1543837807008" xfId="45565" xr:uid="{69D34270-DEBE-43D1-BFA7-7795B85CB446}"/>
    <cellStyle name="style1543837807133" xfId="45566" xr:uid="{5FC80CA5-8C33-4D0E-AFD2-2FF71E4D0225}"/>
    <cellStyle name="style1543837807254" xfId="45567" xr:uid="{4C39B10F-6626-46D6-8BE3-70CA802ED377}"/>
    <cellStyle name="style1543837807389" xfId="45568" xr:uid="{8F101A28-D71B-403E-91C5-65939278DCB0}"/>
    <cellStyle name="style1543837810246" xfId="45569" xr:uid="{CE17632F-03F0-4BC3-9764-5B87BEFD715B}"/>
    <cellStyle name="style1543837810434" xfId="45570" xr:uid="{9B0199B0-22C8-4984-9E62-A84A27447A3F}"/>
    <cellStyle name="style1543837810555" xfId="45575" xr:uid="{AF0D66C9-19B2-4368-9A94-8BEFED72BE2E}"/>
    <cellStyle name="style1543837810680" xfId="45576" xr:uid="{D77CA099-B743-483E-A2DA-73F8E9F8E5A9}"/>
    <cellStyle name="style1543837810977" xfId="45572" xr:uid="{7F4C3EB0-943D-4093-B370-0E5E4CA3FDF7}"/>
    <cellStyle name="style1543837811099" xfId="45573" xr:uid="{E98ADCBD-E0F8-4BC1-AD54-5C0ABE6F1950}"/>
    <cellStyle name="style1543837811234" xfId="45571" xr:uid="{F10BDF40-CCDF-4383-B442-A0D6F6E0D84F}"/>
    <cellStyle name="style1543837811378" xfId="45574" xr:uid="{C796F796-8A01-4317-BC39-0291ABEEA107}"/>
    <cellStyle name="style1543837811507" xfId="45577" xr:uid="{5CC900E8-84AB-40EB-84A3-B1457C49AA9F}"/>
    <cellStyle name="style1543837811633" xfId="45578" xr:uid="{7DC5EA4E-0D22-43FD-AFAF-8E21B4FC7E0E}"/>
    <cellStyle name="style1543837811763" xfId="45579" xr:uid="{FE63CE1B-3592-4A35-8D70-4EFA6EDDBE3A}"/>
    <cellStyle name="style1543837811965" xfId="45580" xr:uid="{30A8AE41-ABE5-4886-B878-FC2F43CF3FEC}"/>
    <cellStyle name="style1543837812129" xfId="45581" xr:uid="{78642DAD-2A64-4F35-9484-898DE3D87415}"/>
    <cellStyle name="style1543837812250" xfId="45587" xr:uid="{9B0A7F30-DE4B-48D6-85D7-EE1F492EF0F6}"/>
    <cellStyle name="style1543837812357" xfId="45582" xr:uid="{BC5335CD-7209-406F-AB92-BB720BDCA953}"/>
    <cellStyle name="style1543837812471" xfId="45588" xr:uid="{1FB32DFF-AC4A-4070-94C2-BB6A3662BB63}"/>
    <cellStyle name="style1543837812583" xfId="45593" xr:uid="{92021D0D-B4A7-4834-9A64-BC07C156F34A}"/>
    <cellStyle name="style1543837812691" xfId="45607" xr:uid="{2AEA3386-9413-465C-8B76-9D6366753F0D}"/>
    <cellStyle name="style1543837812799" xfId="45594" xr:uid="{07238B1B-2093-477B-92F0-7504E1A7BCF7}"/>
    <cellStyle name="style1543837812898" xfId="45583" xr:uid="{803389A5-E892-4FFB-A752-F7AFE8AAB93C}"/>
    <cellStyle name="style1543837813033" xfId="45584" xr:uid="{74FF5C78-DAAB-4660-8660-612E8B261864}"/>
    <cellStyle name="style1543837813142" xfId="45585" xr:uid="{C86A9BA7-0F84-4928-891B-606F1795BF0F}"/>
    <cellStyle name="style1543837813252" xfId="45586" xr:uid="{A5A839A6-F19F-414B-ABDD-85F7897B419B}"/>
    <cellStyle name="style1543837813361" xfId="45589" xr:uid="{4915BCEF-E0B2-4526-A103-F9E3F6B39343}"/>
    <cellStyle name="style1543837813466" xfId="45590" xr:uid="{3C083014-1833-415B-9619-109727313C36}"/>
    <cellStyle name="style1543837813572" xfId="45591" xr:uid="{F7990082-8F8A-4050-B108-4630B3A2859A}"/>
    <cellStyle name="style1543837813680" xfId="45592" xr:uid="{15BE66B7-26C3-487E-AD0A-8858B02E35DD}"/>
    <cellStyle name="style1543837813841" xfId="45595" xr:uid="{78D80B47-BFD7-479D-B3E2-DCA67ECDCF5C}"/>
    <cellStyle name="style1543837813948" xfId="45596" xr:uid="{8DFDE8E7-F8ED-42C3-9E16-C445A528A33F}"/>
    <cellStyle name="style1543837814069" xfId="45597" xr:uid="{5F1429CD-86EB-4CD2-8BFE-3B6D62474B22}"/>
    <cellStyle name="style1543837814186" xfId="45598" xr:uid="{AE6CA1BD-6081-4168-B49E-803E419C0757}"/>
    <cellStyle name="style1543837814311" xfId="45599" xr:uid="{08B7A40F-D3B6-4F29-AEED-E8E366C3ABEC}"/>
    <cellStyle name="style1543837814405" xfId="45600" xr:uid="{D43F21D1-B205-4730-9140-A53B14A12F08}"/>
    <cellStyle name="style1543837814497" xfId="45601" xr:uid="{BCF22863-6B3F-4D50-8874-E1328C0AAC1A}"/>
    <cellStyle name="style1543837814590" xfId="45602" xr:uid="{1E8CEF4D-5275-4A51-A5BB-41A8AC9FB638}"/>
    <cellStyle name="style1543837814683" xfId="45603" xr:uid="{21CEEB64-6090-409B-AD36-423E82BF817B}"/>
    <cellStyle name="style1543837814777" xfId="45604" xr:uid="{FDF75A06-8A25-4A24-93A4-3074CECE7D0C}"/>
    <cellStyle name="style1543837814873" xfId="45605" xr:uid="{0564F78D-3D37-4951-88D4-EE3A9521567D}"/>
    <cellStyle name="style1543837814967" xfId="45606" xr:uid="{C2940DA1-FFB5-4CDB-8DBF-C3ABA64D5167}"/>
    <cellStyle name="style1543837815099" xfId="45608" xr:uid="{31D13117-715F-4475-8E93-1B11EB12A8AD}"/>
    <cellStyle name="style1543837815196" xfId="45609" xr:uid="{BB1DA40C-A23A-4B2D-8915-7A9471289042}"/>
    <cellStyle name="style1543837815288" xfId="45610" xr:uid="{2682DD36-E40B-4765-A064-D9BC0773A354}"/>
    <cellStyle name="style1543837815383" xfId="45611" xr:uid="{95E7E7CD-6C03-4385-AD49-890D2111A5D4}"/>
    <cellStyle name="style1543837817900" xfId="45612" xr:uid="{8C7C2D21-84AF-4F73-9505-445128247592}"/>
    <cellStyle name="style1543837818014" xfId="45613" xr:uid="{709BB4F7-FC52-4797-89B8-A59660886B71}"/>
    <cellStyle name="style1543837818123" xfId="45618" xr:uid="{93ADA8F4-B092-4E81-8E40-4BAA3B2B99A2}"/>
    <cellStyle name="style1543837818234" xfId="45619" xr:uid="{5AAA3F6C-0AAB-4A2E-A347-3AF75DDE0B6E}"/>
    <cellStyle name="style1543837818447" xfId="45615" xr:uid="{2C599B2F-D024-43F2-93E5-0C89DEAE530A}"/>
    <cellStyle name="style1543837818554" xfId="45616" xr:uid="{32414EC7-AC71-4BFA-AFAF-D94B28F792A1}"/>
    <cellStyle name="style1543837818661" xfId="45614" xr:uid="{2C0DAB34-EB96-45FD-9A97-184E2C739C0A}"/>
    <cellStyle name="style1543837818771" xfId="45617" xr:uid="{F8E2735D-FD17-4AB4-92C1-F03E62593C8E}"/>
    <cellStyle name="style1543837818879" xfId="45620" xr:uid="{D8ACD379-9C35-45C2-8B7D-4FC0D5D71DC4}"/>
    <cellStyle name="style1543837818995" xfId="45621" xr:uid="{6E291955-6D79-439E-9C92-24103E4B82FA}"/>
    <cellStyle name="style1543837819103" xfId="45622" xr:uid="{43FF3B6B-4E0E-4EEE-A475-569431BDA87D}"/>
    <cellStyle name="style1543837819218" xfId="45623" xr:uid="{46805EF1-5510-4DA7-B96E-96A6D23FAC73}"/>
    <cellStyle name="style1543837819325" xfId="45624" xr:uid="{D0D590AB-0B99-4557-9903-9CBF8DB95250}"/>
    <cellStyle name="style1543837819467" xfId="45630" xr:uid="{19B3889A-D8C3-402C-B8D1-16B0C998B4C7}"/>
    <cellStyle name="style1543837819616" xfId="45625" xr:uid="{3D933829-7CE6-42AA-87A6-A77111564F97}"/>
    <cellStyle name="style1543837819741" xfId="45631" xr:uid="{20A03A50-73CF-4AC8-9DB8-A8160AC41274}"/>
    <cellStyle name="style1543837819851" xfId="45636" xr:uid="{BDE7B03E-769C-4B0A-B5E5-07A3C0BDF629}"/>
    <cellStyle name="style1543837819958" xfId="45637" xr:uid="{A66BE802-389E-4208-9C22-3CA500788BF7}"/>
    <cellStyle name="style1543837820084" xfId="45626" xr:uid="{50B88FF3-3664-4CAB-87CA-BAC1E5701C33}"/>
    <cellStyle name="style1543837820217" xfId="45627" xr:uid="{9E05C872-9C82-43A6-A04E-5BB5E7EC0646}"/>
    <cellStyle name="style1543837820351" xfId="45628" xr:uid="{6696F52E-F017-4DAC-BB75-873D9C756ADE}"/>
    <cellStyle name="style1543837820465" xfId="45629" xr:uid="{F0D9EABA-05F6-4B1B-BAA3-3A6F62773BE8}"/>
    <cellStyle name="style1543837820572" xfId="45632" xr:uid="{42F6D200-12EB-4A11-9FF8-49B866818D3C}"/>
    <cellStyle name="style1543837820680" xfId="45633" xr:uid="{25A2E63A-8E90-4E13-81B2-3169EA8923BA}"/>
    <cellStyle name="style1543837820788" xfId="45634" xr:uid="{07019186-712A-47F2-BB39-04C2A9884B73}"/>
    <cellStyle name="style1543837820900" xfId="45635" xr:uid="{5ED12628-4A25-4E08-9197-E87A6AFDA168}"/>
    <cellStyle name="style1543837821017" xfId="45638" xr:uid="{1C9386C4-9D27-427F-B3E1-BC6FFC9817D8}"/>
    <cellStyle name="style1543837821125" xfId="45639" xr:uid="{A7FFC970-C8B2-4C2E-A405-FC5A3D80A25B}"/>
    <cellStyle name="style1543837821243" xfId="45640" xr:uid="{52B92299-453F-454E-A02C-92BE0512CEF5}"/>
    <cellStyle name="style1543837821352" xfId="45641" xr:uid="{F30F246A-341E-4E81-9ABB-8C9204FEE87B}"/>
    <cellStyle name="style1543837821472" xfId="45642" xr:uid="{2E979AF0-58C5-4371-BBFD-4D1422ED3476}"/>
    <cellStyle name="style1543837821563" xfId="45643" xr:uid="{089D4246-1AD8-47DC-9C0B-70F024E55095}"/>
    <cellStyle name="style1543837821666" xfId="45644" xr:uid="{7AED3DF2-8B12-4AB0-9F43-E0A38BA85558}"/>
    <cellStyle name="style1543837821761" xfId="45645" xr:uid="{46C6A5D3-3349-42C0-AC10-CD5A425C79F8}"/>
    <cellStyle name="style1543837821855" xfId="45646" xr:uid="{C78BF495-C167-49D6-8E1B-316E4835E6E8}"/>
    <cellStyle name="style1543837821946" xfId="45647" xr:uid="{BE926850-3B5A-4FB0-87BC-2C24242A184D}"/>
    <cellStyle name="style1543837822039" xfId="45648" xr:uid="{799F9D9B-D7BA-452C-991B-7789C57A1B44}"/>
    <cellStyle name="style1543837822136" xfId="45649" xr:uid="{12FCB07E-F669-4161-82F6-FC463973B3F9}"/>
    <cellStyle name="style1543837822244" xfId="45650" xr:uid="{FB566271-466B-4A33-8EE5-FFF3432C8E70}"/>
    <cellStyle name="style1543837822338" xfId="45651" xr:uid="{DA6F1764-0C1A-4FEA-9E9E-6238344EC2E8}"/>
    <cellStyle name="style1543837822431" xfId="45652" xr:uid="{BF18357F-2157-4FBC-BC23-B2D6A073FC3F}"/>
    <cellStyle name="style1543837822524" xfId="45653" xr:uid="{B8499765-4D9C-42BF-A78D-FC581EE8242F}"/>
    <cellStyle name="style1543837824852" xfId="45655" xr:uid="{2445B9F7-6881-419B-9898-894613FDB90D}"/>
    <cellStyle name="style1543837824976" xfId="45656" xr:uid="{A5B463FA-4092-4411-B2DA-C56FC06FE543}"/>
    <cellStyle name="style1543837825084" xfId="45654" xr:uid="{F5B611D6-6BE7-462F-B507-D8F6FFE5015F}"/>
    <cellStyle name="style1543837825214" xfId="45657" xr:uid="{7153187E-44F4-469E-B8F2-960445A363C4}"/>
    <cellStyle name="style1543837825336" xfId="45658" xr:uid="{FEDBF040-55F8-42B0-8403-F0025C5462ED}"/>
    <cellStyle name="style1543837825470" xfId="45659" xr:uid="{18225051-5C8B-48EF-B953-F018AB9EA47C}"/>
    <cellStyle name="style1543837825593" xfId="45660" xr:uid="{18860841-E560-4DC1-8622-8C763DB05E30}"/>
    <cellStyle name="style1543837825708" xfId="45661" xr:uid="{679F0A8B-3886-45FC-9119-1EAF06BDD7FF}"/>
    <cellStyle name="style1543837825816" xfId="45663" xr:uid="{F840586C-0F7B-4A42-8AD5-1CE8A25996BD}"/>
    <cellStyle name="style1543837825924" xfId="45664" xr:uid="{9357F1B0-AF1E-4442-B3E1-3276A5D8A62D}"/>
    <cellStyle name="style1543837826033" xfId="45666" xr:uid="{1EDE887C-2D2C-4D20-B4FD-1089F363326A}"/>
    <cellStyle name="style1543837826145" xfId="45667" xr:uid="{82FCCF6F-FD55-47AF-BB95-D14E1C953E7D}"/>
    <cellStyle name="style1543837826255" xfId="45662" xr:uid="{0308E958-3A8C-420D-84E0-BD8D08069DB0}"/>
    <cellStyle name="style1543837826377" xfId="45665" xr:uid="{E3BE8E4D-15DB-4A42-B7B0-310850BE6DB8}"/>
    <cellStyle name="style1543837826498" xfId="45668" xr:uid="{02E7E9C7-DE71-4B98-A138-127C32A3AA6B}"/>
    <cellStyle name="style1543837826742" xfId="45670" xr:uid="{2D31D8FC-5F46-464D-B349-78ACFC303C32}"/>
    <cellStyle name="style1543837826871" xfId="45671" xr:uid="{F1F1E179-E52D-488B-B8A8-98D43DD2FE0D}"/>
    <cellStyle name="style1543837827002" xfId="45669" xr:uid="{33BF4AD4-D5DD-43D3-BADB-18D95A273999}"/>
    <cellStyle name="style1543847928284" xfId="45398" xr:uid="{C2A988BF-B002-4DB2-B8E2-0F6DB6136223}"/>
    <cellStyle name="style1543847928536" xfId="45401" xr:uid="{DCCB296D-5CD1-4087-800C-DACE7F0E7299}"/>
    <cellStyle name="style1543847929132" xfId="45404" xr:uid="{41004186-7A90-494E-8985-5D2F8DC74F85}"/>
    <cellStyle name="style1543847929233" xfId="45407" xr:uid="{EFCE8BE6-C15B-4CD9-A817-5BBF3895BD55}"/>
    <cellStyle name="style1543847929344" xfId="45410" xr:uid="{9514B853-BDD2-45C7-976A-051026509DE6}"/>
    <cellStyle name="style1543847929578" xfId="45413" xr:uid="{1B73508E-7B25-446A-B1CA-A0AEB084F4B5}"/>
    <cellStyle name="style1543847929954" xfId="45417" xr:uid="{CC4E7060-FB9F-44BF-B601-287B17BF4640}"/>
    <cellStyle name="style1543847930095" xfId="45418" xr:uid="{268C6949-CE55-4EA1-B5F3-72A004F596B8}"/>
    <cellStyle name="style1543847930219" xfId="45416" xr:uid="{190F0BD8-F865-4D4F-855E-274361990056}"/>
    <cellStyle name="style1543847930343" xfId="45425" xr:uid="{056A26FF-1E94-4EDE-A5AE-A67A60CE4DFE}"/>
    <cellStyle name="style1543847930467" xfId="45426" xr:uid="{FC5DDCA8-BFBA-4311-8EAF-DEB3279EE7BC}"/>
    <cellStyle name="style1543847930593" xfId="45427" xr:uid="{0D52F14B-6E68-4651-ADF4-841B97EAE527}"/>
    <cellStyle name="style1543847930959" xfId="45434" xr:uid="{28A28B9B-4966-4C61-87D8-EAE1BFAA00ED}"/>
    <cellStyle name="style1543847931101" xfId="45435" xr:uid="{CF4CC5E1-8DB1-4BA4-83A9-9DDB63891F5D}"/>
    <cellStyle name="style1543847931224" xfId="45436" xr:uid="{91AF1E0B-B21A-49BC-BC15-5CAAF4E8BCE2}"/>
    <cellStyle name="style1543847931387" xfId="45443" xr:uid="{09F7419D-72B7-407F-9083-EB492112AF7E}"/>
    <cellStyle name="style1543847931482" xfId="45446" xr:uid="{8B55DA80-64FC-4565-80DB-E7553CFDD69A}"/>
    <cellStyle name="style1543847934724" xfId="45399" xr:uid="{2C21A00B-DC1F-4E1B-82CC-524A51E61FE1}"/>
    <cellStyle name="style1543847934946" xfId="45402" xr:uid="{047980F7-1866-426F-83A3-F7C5BF94D9BC}"/>
    <cellStyle name="style1543847935489" xfId="45405" xr:uid="{97310AC9-C121-4B54-AEC5-28DAE12E053D}"/>
    <cellStyle name="style1543847935583" xfId="45408" xr:uid="{E42CACBB-B4DC-4BA1-A70A-E6FCE0C47779}"/>
    <cellStyle name="style1543847935687" xfId="45411" xr:uid="{B296A0E9-C183-4489-B297-6B10058AD7F4}"/>
    <cellStyle name="style1543847935901" xfId="45414" xr:uid="{4A7A9E8D-33EB-46B0-AA0D-41D1D8FCA89F}"/>
    <cellStyle name="style1543847936260" xfId="45420" xr:uid="{24F314F7-718A-419E-B6F9-2D49E6E0728B}"/>
    <cellStyle name="style1543847936368" xfId="45421" xr:uid="{3E3BE902-99D4-45D7-A459-78A9441791C7}"/>
    <cellStyle name="style1543847936476" xfId="45419" xr:uid="{4E8C2916-B303-4B80-BAD5-FB9304D072D0}"/>
    <cellStyle name="style1543847936583" xfId="45428" xr:uid="{1109AFFC-55E1-43C4-B797-0E395593CBFD}"/>
    <cellStyle name="style1543847936692" xfId="45429" xr:uid="{82D949FD-647C-4FBF-A628-34E0832493AD}"/>
    <cellStyle name="style1543847936800" xfId="45430" xr:uid="{4A156BE5-0908-4CD5-BC09-F61F23446ABD}"/>
    <cellStyle name="style1543847937119" xfId="45437" xr:uid="{5ED79FF9-2EE7-4E06-8C15-4FC87280508A}"/>
    <cellStyle name="style1543847937229" xfId="45438" xr:uid="{350F74ED-F368-4880-B338-CD015417D0DD}"/>
    <cellStyle name="style1543847937338" xfId="45439" xr:uid="{7C4ABB91-842F-4666-B02F-EC7961E84B94}"/>
    <cellStyle name="style1543847937504" xfId="45444" xr:uid="{ED2285AE-BF23-4873-A543-12258C888318}"/>
    <cellStyle name="style1543847937598" xfId="45447" xr:uid="{086F6590-E0FE-42B7-AF9C-521AD55385EA}"/>
    <cellStyle name="style1543847940598" xfId="45400" xr:uid="{2C16ED0C-27A2-4494-9F48-0CFB8A487A5F}"/>
    <cellStyle name="style1543847940814" xfId="45403" xr:uid="{B29C0C40-6F6C-4408-BC44-AE9B9439175D}"/>
    <cellStyle name="style1543847941284" xfId="45406" xr:uid="{268E344D-9CAB-4C92-BED8-1F28C04DA70C}"/>
    <cellStyle name="style1543847941377" xfId="45409" xr:uid="{98CF51D1-605D-4F4B-AC74-921EE5EE0363}"/>
    <cellStyle name="style1543847941479" xfId="45412" xr:uid="{8947D78A-37C7-4F65-8D5F-6CAD18785D9F}"/>
    <cellStyle name="style1543847941765" xfId="45415" xr:uid="{F702D1E6-9F44-44BD-A9C9-3F791941FAD7}"/>
    <cellStyle name="style1543847942138" xfId="45423" xr:uid="{0AB7717B-4683-4F70-B8F6-6ADC9CA22328}"/>
    <cellStyle name="style1543847942246" xfId="45424" xr:uid="{07D293A1-38CB-423D-9D40-B5759FAD4F58}"/>
    <cellStyle name="style1543847942354" xfId="45422" xr:uid="{E01BE01F-780D-4AC8-BCC4-DB15599A6505}"/>
    <cellStyle name="style1543847942461" xfId="45431" xr:uid="{F5420F80-0DF9-4EED-B0F4-DA777F3ACDA2}"/>
    <cellStyle name="style1543847942570" xfId="45432" xr:uid="{B5295272-0885-44D1-ABA4-397C001EB6CB}"/>
    <cellStyle name="style1543847942684" xfId="45433" xr:uid="{A6F0822A-642A-4825-B6D9-0D5BAE77E2D5}"/>
    <cellStyle name="style1543847942995" xfId="45440" xr:uid="{7ECA1244-8FC3-46CD-A471-3DB68ACD84D8}"/>
    <cellStyle name="style1543847943114" xfId="45441" xr:uid="{6BC58A8A-F138-4A69-A9F3-C4D3DE7AAF3D}"/>
    <cellStyle name="style1543847943223" xfId="45442" xr:uid="{F7A8F15F-E77D-4EA6-9A33-A880CD12EA4F}"/>
    <cellStyle name="style1543847943376" xfId="45445" xr:uid="{2646B4F3-96C9-44D8-8E08-591C292EB840}"/>
    <cellStyle name="style1543847943469" xfId="45448" xr:uid="{2965DA79-F32D-4DFF-A9B4-9B8851E7B55A}"/>
    <cellStyle name="style1543848019046" xfId="45182" xr:uid="{F2D7122A-AC35-434A-A449-CF2DCB3FED0D}"/>
    <cellStyle name="style1543848019193" xfId="45183" xr:uid="{ACC9D8D4-726B-42B3-9F1F-C70F62EC38A4}"/>
    <cellStyle name="style1543848019322" xfId="45188" xr:uid="{EC12F441-843B-4F0C-A20B-2EC4946B5FA1}"/>
    <cellStyle name="style1543848019448" xfId="45189" xr:uid="{20C73D77-986B-446D-9E8F-723ED1994C7D}"/>
    <cellStyle name="style1543848019700" xfId="45185" xr:uid="{0E7D436F-3D09-41F7-B042-CF9EF0E10369}"/>
    <cellStyle name="style1543848019826" xfId="45186" xr:uid="{A7DF0767-4964-41F6-85D2-B21002B21F30}"/>
    <cellStyle name="style1543848019950" xfId="45184" xr:uid="{19DFDE6C-C679-411C-B639-8ECC33F0D178}"/>
    <cellStyle name="style1543848020087" xfId="45187" xr:uid="{53253151-8B90-4202-9D4F-7B0A42827B35}"/>
    <cellStyle name="style1543848020261" xfId="45190" xr:uid="{558326CD-28B3-4FC1-820E-6349D0E703B5}"/>
    <cellStyle name="style1543848020438" xfId="45191" xr:uid="{8D7864EF-23C0-4E81-AA17-58C9ADF24F07}"/>
    <cellStyle name="style1543848020576" xfId="45192" xr:uid="{F0FB94B8-BDAE-4462-88BD-A44007D263A5}"/>
    <cellStyle name="style1543848020709" xfId="45193" xr:uid="{C5688681-9840-4354-8739-F7089E3E4298}"/>
    <cellStyle name="style1543848020832" xfId="45194" xr:uid="{93D9452D-46CA-4766-8F93-00D4D9898945}"/>
    <cellStyle name="style1543848020992" xfId="45199" xr:uid="{D22BBBAF-62AD-4C1C-9CDB-0450C83C96D9}"/>
    <cellStyle name="style1543848021133" xfId="45195" xr:uid="{E0CD85CE-8AB7-4308-91B9-0CD206BA9945}"/>
    <cellStyle name="style1543848021309" xfId="45200" xr:uid="{27B768A8-D8CB-4442-840B-E60A7E1D7F0A}"/>
    <cellStyle name="style1543848021483" xfId="45204" xr:uid="{CF447A8C-1E44-4FA5-A9F7-91A76EFA3E57}"/>
    <cellStyle name="style1543848021609" xfId="45205" xr:uid="{13915F56-C406-4815-8B33-BCA005B9926B}"/>
    <cellStyle name="style1543848021737" xfId="45196" xr:uid="{6363CF91-944B-4A87-B66D-09890A61D435}"/>
    <cellStyle name="style1543848021860" xfId="45197" xr:uid="{1322325E-3F22-4F3F-BAD1-40608A3328C4}"/>
    <cellStyle name="style1543848022118" xfId="45198" xr:uid="{ACDF5BE5-A090-4D28-9F87-56EABE5BE9A0}"/>
    <cellStyle name="style1543848022266" xfId="45201" xr:uid="{8B7B36D2-6499-4772-B3E9-4BE635F63680}"/>
    <cellStyle name="style1543848022397" xfId="45202" xr:uid="{43A5C3AF-E347-406F-ADFA-083E321983B7}"/>
    <cellStyle name="style1543848022650" xfId="45203" xr:uid="{5E9483B9-8ED9-4214-9B64-AF6659C8D721}"/>
    <cellStyle name="style1543848022812" xfId="45206" xr:uid="{757AB12D-D9D0-49F4-B345-7991417A1580}"/>
    <cellStyle name="style1543848022935" xfId="45207" xr:uid="{F10D5527-ED3E-495B-80AC-9FDA9E5546A4}"/>
    <cellStyle name="style1543848023194" xfId="45208" xr:uid="{68DB3184-9880-4783-B9D9-6583F65FEEB8}"/>
    <cellStyle name="style1543848026014" xfId="45209" xr:uid="{AA9F75B7-E0E1-4940-AA02-86DEC86DAB5A}"/>
    <cellStyle name="style1543848026137" xfId="45210" xr:uid="{B5256B7F-5481-47CE-A61B-BE1B29D1C1C4}"/>
    <cellStyle name="style1543848026246" xfId="45215" xr:uid="{AC78D845-9C85-4190-9221-0848EA9B4147}"/>
    <cellStyle name="style1543848026356" xfId="45216" xr:uid="{C0FDE78A-DA1F-4222-B355-425DFFED1E68}"/>
    <cellStyle name="style1543848026572" xfId="45212" xr:uid="{145CE122-46A3-4F41-B493-69FC17501E1B}"/>
    <cellStyle name="style1543848026679" xfId="45213" xr:uid="{257B08C6-E05E-4A4A-A0F5-1E172A7BE045}"/>
    <cellStyle name="style1543848026787" xfId="45211" xr:uid="{FC562DB9-6FA7-4EB5-B01E-304B3AD50E3B}"/>
    <cellStyle name="style1543848026899" xfId="45214" xr:uid="{E0251DC4-EB5C-4990-8FCD-C40FE379E7D9}"/>
    <cellStyle name="style1543848027011" xfId="45217" xr:uid="{C91A1CF2-CD14-48E3-968B-41600C779647}"/>
    <cellStyle name="style1543848027133" xfId="45218" xr:uid="{718D2501-7227-4DCA-9E5C-87116E5330A0}"/>
    <cellStyle name="style1543848027240" xfId="45219" xr:uid="{D639F06D-C8AE-406E-8A1A-4B3839E2A311}"/>
    <cellStyle name="style1543848027358" xfId="45220" xr:uid="{02BD89CB-A662-4EB7-A3A1-63141BEE9D18}"/>
    <cellStyle name="style1543848027468" xfId="45221" xr:uid="{0BC4A96B-6091-46F4-8033-387496540042}"/>
    <cellStyle name="style1543848027633" xfId="45227" xr:uid="{EF3CE035-BAC8-4D1C-90CD-295A15DE45B2}"/>
    <cellStyle name="style1543848027787" xfId="45222" xr:uid="{2BAD356B-7A74-40F1-BB8F-086BC65798FD}"/>
    <cellStyle name="style1543848027921" xfId="45228" xr:uid="{DA5B8E2F-1955-4730-851B-CA1757699DCD}"/>
    <cellStyle name="style1543848028038" xfId="45233" xr:uid="{28DCB87E-1221-4687-B0E8-1482F8111830}"/>
    <cellStyle name="style1543848028150" xfId="45234" xr:uid="{7352EFF5-8208-4D2D-BB1D-E582309DCBFC}"/>
    <cellStyle name="style1543848028261" xfId="45223" xr:uid="{6AB0A553-D2EF-4705-B40A-8C98CA4CDD84}"/>
    <cellStyle name="style1543848028373" xfId="45224" xr:uid="{C19B5C5F-606A-44FF-8CE8-F01CB318F8D3}"/>
    <cellStyle name="style1543848028481" xfId="45225" xr:uid="{F35A1A2C-7527-410A-A9AA-E9FE98464539}"/>
    <cellStyle name="style1543848028594" xfId="45226" xr:uid="{1A943FF1-E215-43C3-91D9-70EACC517A4E}"/>
    <cellStyle name="style1543848028704" xfId="45229" xr:uid="{13401AFA-1072-4A41-8A79-29DEF242B0A1}"/>
    <cellStyle name="style1543848028813" xfId="45230" xr:uid="{889C14B7-16C0-410A-8835-A12DB42F4994}"/>
    <cellStyle name="style1543848028920" xfId="45231" xr:uid="{7D8E0106-5E2E-4FD2-A34E-1C8B3F283B11}"/>
    <cellStyle name="style1543848029037" xfId="45232" xr:uid="{C4AA5A10-AAC9-4379-B888-002AB5B5C3D2}"/>
    <cellStyle name="style1543848029252" xfId="45235" xr:uid="{5D1FAA61-EB06-4957-A558-4A0AB141E94B}"/>
    <cellStyle name="style1543848029363" xfId="45236" xr:uid="{4B0BF7ED-0B5E-4E1D-957B-01CA1A53FDAD}"/>
    <cellStyle name="style1543848029471" xfId="45237" xr:uid="{DE249B4D-B3A0-444E-91F9-9DD271151CB2}"/>
    <cellStyle name="style1543848029585" xfId="45238" xr:uid="{F851FAE1-05A5-4136-9640-5EBE38A34EEE}"/>
    <cellStyle name="style1543848032689" xfId="45239" xr:uid="{988E4A5D-C565-448E-B041-D4CE623DB371}"/>
    <cellStyle name="style1543848032807" xfId="45240" xr:uid="{A6A84582-8629-478D-835F-152290503AEC}"/>
    <cellStyle name="style1543848032915" xfId="45245" xr:uid="{A938A839-6758-4D21-ADB8-C95D69CB6D4D}"/>
    <cellStyle name="style1543848033023" xfId="45246" xr:uid="{AAE12ECA-3898-4304-9D0E-1B16EEF7C716}"/>
    <cellStyle name="style1543848033250" xfId="45242" xr:uid="{AFBFD968-3589-4F0F-B920-E08317E2C328}"/>
    <cellStyle name="style1543848033358" xfId="45243" xr:uid="{EC934975-167D-4504-9B04-AC5B032E1C60}"/>
    <cellStyle name="style1543848033465" xfId="45241" xr:uid="{0DA47D86-43CB-433B-9EF2-37A3688FA59D}"/>
    <cellStyle name="style1543848033577" xfId="45244" xr:uid="{71C3FA2F-E241-4A73-957A-4CFF47DDEDC8}"/>
    <cellStyle name="style1543848033693" xfId="45247" xr:uid="{CA2CC969-96D3-41F3-B77E-A0A633285F7A}"/>
    <cellStyle name="style1543848033808" xfId="45248" xr:uid="{12C36132-E721-4D7D-B177-02F1C8DEA5AD}"/>
    <cellStyle name="style1543848033922" xfId="45249" xr:uid="{5DF79662-3AB8-4DD4-9FB6-D5A3F492A774}"/>
    <cellStyle name="style1543848034042" xfId="45250" xr:uid="{F77B4645-B0B5-47EE-BDC8-E568A801DA3C}"/>
    <cellStyle name="style1543848034153" xfId="45251" xr:uid="{FED6BA32-346C-4E36-846F-12518FC46631}"/>
    <cellStyle name="style1543848034309" xfId="45257" xr:uid="{E4101F36-587F-4327-A46A-908E40601C56}"/>
    <cellStyle name="style1543848034454" xfId="45252" xr:uid="{2DCE7748-7B08-4ED1-BBA7-B9111AC2335A}"/>
    <cellStyle name="style1543848034580" xfId="45258" xr:uid="{CA4B639E-E8EC-4A4B-8A6A-27B129BB7868}"/>
    <cellStyle name="style1543848034692" xfId="45263" xr:uid="{2C59E441-63BC-4DB9-98D4-99FF6C2F188A}"/>
    <cellStyle name="style1543848034800" xfId="45264" xr:uid="{8AFBFEB6-5C2E-49E6-AE6F-35C1CB08FBFB}"/>
    <cellStyle name="style1543848034911" xfId="45253" xr:uid="{377D343D-C6BD-4490-A5A7-577639943690}"/>
    <cellStyle name="style1543848035031" xfId="45254" xr:uid="{E53346A1-37B7-481C-8C33-D5A2B25D6F5B}"/>
    <cellStyle name="style1543848035148" xfId="45255" xr:uid="{6F050CFA-DDFC-4C37-99E9-8D5D1657527B}"/>
    <cellStyle name="style1543848035261" xfId="45256" xr:uid="{BF2C2B65-2111-4985-A20D-37D662C309C3}"/>
    <cellStyle name="style1543848035376" xfId="45259" xr:uid="{33762E2D-D273-468E-BBC1-294990736AEB}"/>
    <cellStyle name="style1543848035484" xfId="45260" xr:uid="{482D49CD-5E88-4B48-8AB6-5034177A69EB}"/>
    <cellStyle name="style1543848035591" xfId="45261" xr:uid="{6951DBD9-23B5-43FF-8519-C93669E74FB1}"/>
    <cellStyle name="style1543848035705" xfId="45262" xr:uid="{622D7DB3-5855-40D3-86C9-451736BF800C}"/>
    <cellStyle name="style1543848035893" xfId="45265" xr:uid="{BD3904B4-A55D-4EB2-8420-537E3D8D7861}"/>
    <cellStyle name="style1543848036024" xfId="45266" xr:uid="{AEDE08E0-87B1-4105-A89A-BE150E6E4088}"/>
    <cellStyle name="style1543848036140" xfId="45267" xr:uid="{5D29D8E0-FF6F-4779-BD11-8090D1EB355B}"/>
    <cellStyle name="style1543848036252" xfId="45268" xr:uid="{A508E8CB-A038-49FD-9DC4-8A406C596F79}"/>
    <cellStyle name="style1543848040313" xfId="45269" xr:uid="{41A86B89-D958-408E-BEBA-3564AA11000E}"/>
    <cellStyle name="style1543848040440" xfId="45270" xr:uid="{FDD108B6-5D8B-4655-87B4-4829FA7CE492}"/>
    <cellStyle name="style1543848040550" xfId="45275" xr:uid="{A311DF0C-699D-4EC4-B3B4-79AD11B66620}"/>
    <cellStyle name="style1543848040660" xfId="45276" xr:uid="{2D54BCE2-31CA-498A-B2B1-E004940D5154}"/>
    <cellStyle name="style1543848040877" xfId="45272" xr:uid="{2CC897C0-DB2A-4ABC-8468-20FA66013940}"/>
    <cellStyle name="style1543848041017" xfId="45273" xr:uid="{120311FB-AF18-416B-ABF6-C5ABA81412DE}"/>
    <cellStyle name="style1543848041176" xfId="45271" xr:uid="{F7AB5E50-984A-4E8A-AA2B-C2B449C0B602}"/>
    <cellStyle name="style1543848041310" xfId="45274" xr:uid="{094BF81D-EF84-43C2-B5D3-1E8CA70F2974}"/>
    <cellStyle name="style1543848041420" xfId="45277" xr:uid="{87E8897C-D811-480D-90E1-156FA5B5CB2B}"/>
    <cellStyle name="style1543848041527" xfId="45278" xr:uid="{1E963B91-B843-41FE-A44A-B79DB9685DFC}"/>
    <cellStyle name="style1543848041636" xfId="45279" xr:uid="{72A184F5-20B2-4493-8187-5D94FFE3A578}"/>
    <cellStyle name="style1543848041757" xfId="45280" xr:uid="{8C4A8129-5F42-48F1-9806-2AF4D9587B08}"/>
    <cellStyle name="style1543848041865" xfId="45281" xr:uid="{3E142A3D-8837-4053-9A9D-1C6325B11CDD}"/>
    <cellStyle name="style1543848041982" xfId="45286" xr:uid="{69B5D6B2-2036-4CFD-87BF-EB1485C67332}"/>
    <cellStyle name="style1543848042094" xfId="45282" xr:uid="{77D09E4C-2501-4482-8F11-8CFF50B0FCB4}"/>
    <cellStyle name="style1543848042206" xfId="45287" xr:uid="{E6D41FA4-B678-47C4-BEE5-FF57D76C5BEA}"/>
    <cellStyle name="style1543848042318" xfId="45291" xr:uid="{D845EE8E-39F2-466D-94ED-5ACCC1B2D022}"/>
    <cellStyle name="style1543848042431" xfId="45292" xr:uid="{73FC9989-F9B7-47DE-A416-13FAC9767DA9}"/>
    <cellStyle name="style1543848042542" xfId="45283" xr:uid="{0D12FE28-CE40-4A0C-8ED5-2DB1A881CD71}"/>
    <cellStyle name="style1543848042650" xfId="45284" xr:uid="{9723DDCE-0119-4CC2-8E8D-0760A815C20C}"/>
    <cellStyle name="style1543848042871" xfId="45285" xr:uid="{1570B5DD-C3E8-4B48-99F9-90798E410A89}"/>
    <cellStyle name="style1543848042982" xfId="45288" xr:uid="{8661D6FC-9210-4AD3-BDFB-D64395DB5CEF}"/>
    <cellStyle name="style1543848043097" xfId="45289" xr:uid="{8BF7D7C8-92BE-424F-BF6E-FF197AF60D3B}"/>
    <cellStyle name="style1543848043328" xfId="45290" xr:uid="{D617108C-C4B5-4520-85A6-341B05901358}"/>
    <cellStyle name="style1543848043471" xfId="45293" xr:uid="{F9CE987A-6B2F-4D3B-8815-F0BF9C7C6FB2}"/>
    <cellStyle name="style1543848043590" xfId="45294" xr:uid="{B68CF231-1E42-462D-B91F-1C4D7F1DDDF1}"/>
    <cellStyle name="style1543848043825" xfId="45295" xr:uid="{6A66DD52-77FC-4E24-AF25-F5F12E9B8231}"/>
    <cellStyle name="style1543848046940" xfId="45296" xr:uid="{8063C81C-20D3-40E6-884D-44B9F89AEE80}"/>
    <cellStyle name="style1543848047136" xfId="45297" xr:uid="{612769A9-72C1-4A6A-B167-091F1BCCA0BA}"/>
    <cellStyle name="style1543848047252" xfId="45302" xr:uid="{4B119743-0E37-4AE8-ACE2-C993852F73DB}"/>
    <cellStyle name="style1543848047371" xfId="45303" xr:uid="{8A538DD2-03F0-4215-ADB4-D73FC2978811}"/>
    <cellStyle name="style1543848047595" xfId="45299" xr:uid="{A496C436-301F-428A-B249-636345D37CFD}"/>
    <cellStyle name="style1543848047703" xfId="45300" xr:uid="{70529B25-D7A3-41C0-8D64-96297ED7969F}"/>
    <cellStyle name="style1543848047816" xfId="45298" xr:uid="{54D0941E-D1DE-4823-89DD-00D1EDE02C3F}"/>
    <cellStyle name="style1543848047964" xfId="45301" xr:uid="{E0AECC4F-E2D2-4DF9-B8C6-3DD55B4F260E}"/>
    <cellStyle name="style1543848048113" xfId="45304" xr:uid="{EB09F6DB-B8B7-467F-B3F8-B924A1EC70B6}"/>
    <cellStyle name="style1543848048246" xfId="45305" xr:uid="{C5A23219-5EAF-4E13-87E4-CDEEB34BC27E}"/>
    <cellStyle name="style1543848048359" xfId="45306" xr:uid="{A811E3BD-01AA-41A0-8308-370ED9E7CE09}"/>
    <cellStyle name="style1543848048478" xfId="45307" xr:uid="{D63E3F9A-7922-4FAC-BB21-2F869115CD7C}"/>
    <cellStyle name="style1543848048590" xfId="45308" xr:uid="{C3BE1646-83E7-42AA-A35B-63EB799CBD7D}"/>
    <cellStyle name="style1543848048708" xfId="45314" xr:uid="{B5A6D743-2DDB-4605-91DC-0401E8F974FC}"/>
    <cellStyle name="style1543848048818" xfId="45309" xr:uid="{FB2D8472-AE98-4D1F-970D-E2EA828F095D}"/>
    <cellStyle name="style1543848048924" xfId="45315" xr:uid="{0416C7D0-FBF7-4D1F-8032-32D6F8023884}"/>
    <cellStyle name="style1543848049034" xfId="45320" xr:uid="{CA949040-EDAD-47A3-B069-ACC361E54F94}"/>
    <cellStyle name="style1543848049152" xfId="45321" xr:uid="{421826A5-F2CD-41FC-86FD-7CF9D67960D5}"/>
    <cellStyle name="style1543848049268" xfId="45310" xr:uid="{B7879123-86A9-4F0F-A1C2-83B705DCD521}"/>
    <cellStyle name="style1543848049391" xfId="45311" xr:uid="{0A0BEAC9-717F-4936-9526-2F1315A12E98}"/>
    <cellStyle name="style1543848049504" xfId="45312" xr:uid="{2BC1693A-2517-42D2-8801-46F2DCA31B72}"/>
    <cellStyle name="style1543848049622" xfId="45313" xr:uid="{30C736CD-354F-4ED2-8749-E64DB16D405D}"/>
    <cellStyle name="style1543848049738" xfId="45316" xr:uid="{D8AFACF9-3725-4349-AD0C-7574A309D9FE}"/>
    <cellStyle name="style1543848049847" xfId="45317" xr:uid="{9B1597E0-42E6-41BD-BB9B-5F6AFEF4368F}"/>
    <cellStyle name="style1543848049955" xfId="45318" xr:uid="{CF0C03FE-8168-487A-8CCB-269238089B70}"/>
    <cellStyle name="style1543848050092" xfId="45319" xr:uid="{2C008504-CEF6-4872-B5F7-FB83AF178438}"/>
    <cellStyle name="style1543848050281" xfId="45322" xr:uid="{97E539EA-FEB4-4993-BB6F-A37EE1F83B00}"/>
    <cellStyle name="style1543848050393" xfId="45323" xr:uid="{B0D4DD31-A186-416E-B67F-461BF61AA8E6}"/>
    <cellStyle name="style1543848050506" xfId="45324" xr:uid="{36BD6E45-D203-4356-9528-56519D280FD5}"/>
    <cellStyle name="style1543848050619" xfId="45325" xr:uid="{5C1875F7-A4A8-4A02-9174-E043D83FBF7F}"/>
    <cellStyle name="style1543848050759" xfId="45326" xr:uid="{369B73E2-8049-4169-B719-413863B4012D}"/>
    <cellStyle name="style1543848050857" xfId="45327" xr:uid="{91731EFD-3F72-472A-A583-EF395F87E736}"/>
    <cellStyle name="style1543848050956" xfId="45328" xr:uid="{F168374F-552B-4E9B-B580-B5A93F607EEC}"/>
    <cellStyle name="style1543848051079" xfId="45329" xr:uid="{5AC1CE4E-5DA4-42B1-B764-1FE1E0E48CAA}"/>
    <cellStyle name="style1543848051173" xfId="45330" xr:uid="{4570854F-7947-477A-AB5E-B25A215BEAC4}"/>
    <cellStyle name="style1543848051267" xfId="45331" xr:uid="{245E989B-0FC3-44BC-9825-B1101A494F22}"/>
    <cellStyle name="style1543848051364" xfId="45332" xr:uid="{97468B6F-0177-47BD-A5E7-C9E1D89E76E2}"/>
    <cellStyle name="style1543848051466" xfId="45333" xr:uid="{61D0BD40-AA5B-4069-AEB3-82F1EBE18258}"/>
    <cellStyle name="style1543848051588" xfId="45334" xr:uid="{7E0506E7-4F8C-4AC1-B213-6EB420ADEC7D}"/>
    <cellStyle name="style1543848051682" xfId="45335" xr:uid="{0BFA5737-6FEC-47F3-ACDC-6E2CA262E15B}"/>
    <cellStyle name="style1543848051774" xfId="45336" xr:uid="{6660809A-EE12-4623-9B82-7FBE9C419910}"/>
    <cellStyle name="style1543848051874" xfId="45337" xr:uid="{EBEF063D-2E83-4ED4-93E7-7AA4F52EA802}"/>
    <cellStyle name="style1543848055264" xfId="45338" xr:uid="{ED34AB64-FF2E-4319-87C4-AF3701310A75}"/>
    <cellStyle name="style1543848055421" xfId="45339" xr:uid="{BDB4870C-BAF8-4EDA-BBC8-A10880041F6A}"/>
    <cellStyle name="style1543848055530" xfId="45344" xr:uid="{672E36AD-E252-497E-839D-2C8260206E6A}"/>
    <cellStyle name="style1543848055648" xfId="45345" xr:uid="{8BD4042B-45BC-493F-8713-97742B125474}"/>
    <cellStyle name="style1543848055870" xfId="45341" xr:uid="{3605D57C-915B-4E0F-ADB4-4D9696491FF9}"/>
    <cellStyle name="style1543848055977" xfId="45342" xr:uid="{AB945672-331B-47EF-843B-1C07D533E7AE}"/>
    <cellStyle name="style1543848056091" xfId="45340" xr:uid="{C10E3DE7-3141-41B6-B44D-135BE7E8F53F}"/>
    <cellStyle name="style1543848056249" xfId="45343" xr:uid="{C3D4BD82-5259-44DF-8C98-777C765A588A}"/>
    <cellStyle name="style1543848056391" xfId="45346" xr:uid="{1A88A1CD-F88A-42AA-95F1-27DEC2BBD59D}"/>
    <cellStyle name="style1543848056514" xfId="45347" xr:uid="{82501083-E054-4671-AE28-6BB8C917E805}"/>
    <cellStyle name="style1543848056623" xfId="45348" xr:uid="{77EFDC95-4BCE-4D50-93CC-E1A2F607B67E}"/>
    <cellStyle name="style1543848056741" xfId="45349" xr:uid="{16AA904F-1B43-414B-8844-C8D9FBF6FFA4}"/>
    <cellStyle name="style1543848056848" xfId="45350" xr:uid="{6D6B03CA-BA2B-4D28-BFF1-E78DBD9F9026}"/>
    <cellStyle name="style1543848056966" xfId="45356" xr:uid="{DDF97C33-BE6A-4D40-A0B3-6F4B9BC9D452}"/>
    <cellStyle name="style1543848057086" xfId="45362" xr:uid="{402A7A1D-3B64-4A63-8822-45A09DF488A3}"/>
    <cellStyle name="style1543848057196" xfId="45351" xr:uid="{2D539F12-A208-48C6-AEFB-2798ACF72048}"/>
    <cellStyle name="style1543848057303" xfId="45357" xr:uid="{E5588F89-5B16-437A-A4B8-3C0BFF38C028}"/>
    <cellStyle name="style1543848057417" xfId="45363" xr:uid="{A374BA58-9447-4B65-8027-BFA1A94D4E01}"/>
    <cellStyle name="style1543848057527" xfId="45352" xr:uid="{EBE01948-3F32-4181-9DA5-4BD7DFDBC245}"/>
    <cellStyle name="style1543848057635" xfId="45353" xr:uid="{63455CA3-0410-478A-ABDD-B4C79EF35F69}"/>
    <cellStyle name="style1543848057741" xfId="45354" xr:uid="{11A6481E-A322-41CA-8983-28CBDB5F29C9}"/>
    <cellStyle name="style1543848057855" xfId="45355" xr:uid="{73F9B093-CF8C-4F0A-8EE1-56CD592FEB7D}"/>
    <cellStyle name="style1543848057968" xfId="45358" xr:uid="{AD65104B-9BC7-4B75-A3ED-36B59A7075DA}"/>
    <cellStyle name="style1543848058084" xfId="45359" xr:uid="{C1768226-FF89-46D0-9CDD-56F9BAAA3F46}"/>
    <cellStyle name="style1543848058192" xfId="45360" xr:uid="{CD5B3245-88CE-4E85-8E9E-93A06EEDB172}"/>
    <cellStyle name="style1543848058304" xfId="45361" xr:uid="{ACC12903-C30D-4DCB-A0B8-ED1332115313}"/>
    <cellStyle name="style1543848058419" xfId="45364" xr:uid="{63C3B71F-2EA6-4EEC-90A2-43C1D5426877}"/>
    <cellStyle name="style1543848058526" xfId="45365" xr:uid="{F5FE7F75-BCF6-4747-AA7D-BEFF08486670}"/>
    <cellStyle name="style1543848058633" xfId="45366" xr:uid="{01528FDB-172C-4BD8-BA2A-C4CE9EE8A05E}"/>
    <cellStyle name="style1543848058754" xfId="45367" xr:uid="{44FE20E3-9F97-4F65-94B0-4F36EAD3FBE5}"/>
    <cellStyle name="style1543848058884" xfId="45368" xr:uid="{862E402A-7CF4-4BC8-AC4F-D5177E0A9349}"/>
    <cellStyle name="style1543848058977" xfId="45369" xr:uid="{2782921B-3A10-45AF-8C1B-AEAD9BFA6BC6}"/>
    <cellStyle name="style1543848059074" xfId="45370" xr:uid="{5B5F1D75-680D-4F36-87F7-A0F42152D2AD}"/>
    <cellStyle name="style1543848059171" xfId="45371" xr:uid="{C0FC4A22-1A30-422D-9DD0-16FC6B80AAA0}"/>
    <cellStyle name="style1543848059264" xfId="45372" xr:uid="{AF370D65-164D-4C33-A2DF-FA07CC75F9C9}"/>
    <cellStyle name="style1543848059362" xfId="45373" xr:uid="{7569D774-EFCB-48FB-94E6-A221B6F4FF3F}"/>
    <cellStyle name="style1543848059455" xfId="45374" xr:uid="{F87538D7-594C-44DF-907C-DD3B12AF0271}"/>
    <cellStyle name="style1543848059552" xfId="45375" xr:uid="{DFDC54AF-AC7F-48AD-A4AE-FDFB94980A90}"/>
    <cellStyle name="style1543848059646" xfId="45376" xr:uid="{FAA43EAB-30D9-42FF-B80B-B8BF7BE39F4E}"/>
    <cellStyle name="style1543848059738" xfId="45377" xr:uid="{73F821A7-A72D-4603-8BCD-48230B83F065}"/>
    <cellStyle name="style1543848059832" xfId="45378" xr:uid="{6D77CB12-6AD5-4493-89ED-61D330A63838}"/>
    <cellStyle name="style1543848059931" xfId="45379" xr:uid="{E1D47C08-77D6-406B-98EC-844F3C8AE214}"/>
    <cellStyle name="style1543848062915" xfId="45381" xr:uid="{AC8FCE0B-3090-4CA2-9128-CB8546D6A66D}"/>
    <cellStyle name="style1543848063043" xfId="45382" xr:uid="{DD58C08E-C51C-4E61-A67E-41E2EE2B7564}"/>
    <cellStyle name="style1543848063160" xfId="45380" xr:uid="{18B55C1F-3272-46E7-B5BE-2980C3E6F372}"/>
    <cellStyle name="style1543848063285" xfId="45383" xr:uid="{30CBF83A-7FC5-494F-8F34-BE612AE1739C}"/>
    <cellStyle name="style1543848063409" xfId="45384" xr:uid="{B67E8E93-E7B9-4977-8B4D-DC500FCF7C9F}"/>
    <cellStyle name="style1543848063534" xfId="45385" xr:uid="{6FDE928C-DC89-4206-996D-5767B943F1A5}"/>
    <cellStyle name="style1543848063657" xfId="45386" xr:uid="{81AA61A4-DEAC-45EE-A2C2-D61EC1DA774E}"/>
    <cellStyle name="style1543848063773" xfId="45387" xr:uid="{D000AF98-8742-405B-846F-D529984CAFC1}"/>
    <cellStyle name="style1543848063897" xfId="45389" xr:uid="{6B1C1D90-2120-4C89-8166-EF369B70160E}"/>
    <cellStyle name="style1543848064009" xfId="45390" xr:uid="{B6F2AC5D-EE02-4921-B0DA-4E3FCD2B3567}"/>
    <cellStyle name="style1543848064121" xfId="45392" xr:uid="{A9B0D5FA-A338-4245-8DE4-8920DDDA6681}"/>
    <cellStyle name="style1543848064228" xfId="45393" xr:uid="{CF276B86-26EC-40D3-9480-17D560A13E59}"/>
    <cellStyle name="style1543848064367" xfId="45388" xr:uid="{2895FFD7-5E58-4754-B66B-E0E5817D6C9B}"/>
    <cellStyle name="style1543848064538" xfId="45391" xr:uid="{02B2B757-E86D-4B36-A947-58C0A9A2D481}"/>
    <cellStyle name="style1543848064690" xfId="45394" xr:uid="{88A2BF53-90E8-468E-9922-C713EB0062C8}"/>
    <cellStyle name="style1543848064939" xfId="45396" xr:uid="{CE282440-DF08-40F1-81CB-ADDE8D64E35C}"/>
    <cellStyle name="style1543848065077" xfId="45397" xr:uid="{9281C25C-1539-4FD7-881C-A424885BE1CA}"/>
    <cellStyle name="style1543848065199" xfId="45395" xr:uid="{CC6103EC-C008-418F-B0BC-638218310CB5}"/>
    <cellStyle name="style1543851369164" xfId="45131" xr:uid="{4D723092-DBB2-4072-85E9-6EF7EE3CEF9F}"/>
    <cellStyle name="style1543851369448" xfId="45134" xr:uid="{ACB38F06-D9F2-4583-B667-40A4E0E4BC53}"/>
    <cellStyle name="style1543851370105" xfId="45137" xr:uid="{CA235B89-9FC0-4CE7-82E7-3C4E53C82D70}"/>
    <cellStyle name="style1543851370213" xfId="45140" xr:uid="{4B39C198-CFAB-4B20-85D1-A98C1E87957A}"/>
    <cellStyle name="style1543851370325" xfId="45146" xr:uid="{0DBDBE27-06F9-4E0D-88A6-6B5C7FA69D9F}"/>
    <cellStyle name="style1543851370560" xfId="45148" xr:uid="{317DEBFF-00B8-4CC1-83D0-3D94E191652C}"/>
    <cellStyle name="style1543851370959" xfId="45165" xr:uid="{F02EBC94-3844-40FD-B88E-D43AAE7CA0EC}"/>
    <cellStyle name="style1543851371094" xfId="45166" xr:uid="{5E91B626-18A1-4825-8F2D-2AA33666834C}"/>
    <cellStyle name="style1543851371241" xfId="45164" xr:uid="{78057BB6-7D95-407A-A253-A093E17397CF}"/>
    <cellStyle name="style1543851371373" xfId="45170" xr:uid="{FC418B9C-25EA-4F14-A41B-FA6E69673265}"/>
    <cellStyle name="style1543851371505" xfId="45171" xr:uid="{D9F73AB1-AB9A-4BB8-9AD5-BDEA0BC95013}"/>
    <cellStyle name="style1543851371637" xfId="45172" xr:uid="{3F804053-7382-4589-BD54-545D4E107A18}"/>
    <cellStyle name="style1543851372013" xfId="45173" xr:uid="{CA18A0AD-8900-417C-A4D0-678DE2A01430}"/>
    <cellStyle name="style1543851372152" xfId="45174" xr:uid="{DF7B95CD-C4D9-4B58-8088-8F3524B4222B}"/>
    <cellStyle name="style1543851372284" xfId="45175" xr:uid="{84556774-F7C6-44CC-9692-034C350B9DB5}"/>
    <cellStyle name="style1543851372460" xfId="45180" xr:uid="{F83FC410-1442-4496-87B7-437B0A9936F7}"/>
    <cellStyle name="style1543851372560" xfId="45181" xr:uid="{4A530BAD-2471-4A02-9A94-8C5F90E26BF1}"/>
    <cellStyle name="style1543851378005" xfId="45132" xr:uid="{51AB6B67-3195-4C19-A4E7-F3D63C1539CF}"/>
    <cellStyle name="style1543851378278" xfId="45135" xr:uid="{7C18C190-DAF2-46D9-91A2-28F2DBE31979}"/>
    <cellStyle name="style1543851378822" xfId="45138" xr:uid="{643F80D7-5C30-4B5E-8E35-CFF150F8DB61}"/>
    <cellStyle name="style1543851378920" xfId="45141" xr:uid="{6E92244F-7DBC-4598-A54C-6107BE8DB493}"/>
    <cellStyle name="style1543851379032" xfId="45143" xr:uid="{7F8C0AFE-26CD-4658-A885-42BA168B963D}"/>
    <cellStyle name="style1543851379258" xfId="45144" xr:uid="{A11275E9-1537-4327-B50D-E9E4029903F8}"/>
    <cellStyle name="style1543851379620" xfId="45150" xr:uid="{99F47955-837C-43AA-828E-FA066948C063}"/>
    <cellStyle name="style1543851379741" xfId="45151" xr:uid="{319DF996-5E6E-45AE-9CA1-37D35F25027F}"/>
    <cellStyle name="style1543851379863" xfId="45149" xr:uid="{403912FF-891B-489A-9C20-943862E8BBF5}"/>
    <cellStyle name="style1543851379980" xfId="45152" xr:uid="{1465AFEB-DC0A-4F41-A838-23C5D7A1F49F}"/>
    <cellStyle name="style1543851380096" xfId="45153" xr:uid="{8B8830DC-942E-4B82-A163-D1DB709DA8C6}"/>
    <cellStyle name="style1543851380229" xfId="45154" xr:uid="{447F8817-4E09-4409-A00B-AC67E93D155F}"/>
    <cellStyle name="style1543851380593" xfId="45155" xr:uid="{8A6B4CB7-58AF-45F7-8096-5CE3EA620436}"/>
    <cellStyle name="style1543851380708" xfId="45156" xr:uid="{5AC20E31-352F-4FFB-8316-A5F061ECA4CC}"/>
    <cellStyle name="style1543851380828" xfId="45157" xr:uid="{2C64A67C-66D5-4CA8-BB9F-B1A9C79A9556}"/>
    <cellStyle name="style1543851380969" xfId="45176" xr:uid="{69D4A6BF-3D2E-458C-AD1F-FA1100722138}"/>
    <cellStyle name="style1543851381071" xfId="45177" xr:uid="{EAFE980F-19D2-40BD-ADD9-CCC6B528A1B2}"/>
    <cellStyle name="style1543851386550" xfId="45133" xr:uid="{E0FA0E9A-FBB7-44D4-8D8F-F93DB69E7BB8}"/>
    <cellStyle name="style1543851386883" xfId="45136" xr:uid="{A4A34AE9-38C5-4FA4-A367-FA661624F499}"/>
    <cellStyle name="style1543851387385" xfId="45139" xr:uid="{88ADF92D-CDFE-4940-8930-B8E91B05638C}"/>
    <cellStyle name="style1543851387485" xfId="45142" xr:uid="{8509C59D-D746-46C0-B953-E8A9E0D90647}"/>
    <cellStyle name="style1543851387596" xfId="45145" xr:uid="{F7B689B4-024E-4A7E-8099-75C572FED11C}"/>
    <cellStyle name="style1543851387821" xfId="45147" xr:uid="{E6BFE2F1-48DE-4ABF-93AE-D8659E13A4B5}"/>
    <cellStyle name="style1543851388199" xfId="45159" xr:uid="{976609A9-EF32-4409-97FC-A3B3CF4B2343}"/>
    <cellStyle name="style1543851388315" xfId="45160" xr:uid="{4069A5D9-4428-456C-948E-0CAD24CA9F7D}"/>
    <cellStyle name="style1543851388432" xfId="45158" xr:uid="{51680118-643B-4530-9572-C5D82D0DCB80}"/>
    <cellStyle name="style1543851388547" xfId="45161" xr:uid="{F09549A2-F631-402F-B742-98779C58F5B1}"/>
    <cellStyle name="style1543851388661" xfId="45162" xr:uid="{8B58A6B1-F687-4BC9-92D6-FBE974828AA5}"/>
    <cellStyle name="style1543851388779" xfId="45163" xr:uid="{E3714B3C-31A2-422C-A129-7A34A4E4855D}"/>
    <cellStyle name="style1543851389109" xfId="45167" xr:uid="{6CFEF364-01F8-45C1-907D-63729CEE27EF}"/>
    <cellStyle name="style1543851389240" xfId="45168" xr:uid="{78A60EAB-F834-41CC-AEB4-DCE7D706B335}"/>
    <cellStyle name="style1543851389359" xfId="45169" xr:uid="{67FD193C-0D8D-4081-A54E-6C6B994EC1A1}"/>
    <cellStyle name="style1543851389509" xfId="45178" xr:uid="{83EB81AA-3439-48C3-9564-96E3A04B378F}"/>
    <cellStyle name="style1543851389614" xfId="45179" xr:uid="{43783ADB-A5D0-4657-80B0-C16BFA01C1EF}"/>
    <cellStyle name="style1543851423297" xfId="44927" xr:uid="{D551EF70-2705-40EC-93A7-4EC930D13923}"/>
    <cellStyle name="style1543851423458" xfId="44928" xr:uid="{D63E6C71-92E2-412D-9424-DAE9A7E5371B}"/>
    <cellStyle name="style1543851423590" xfId="44933" xr:uid="{CFB8EAD5-2CBB-4B2F-9B31-624DBBBC6BAE}"/>
    <cellStyle name="style1543851423722" xfId="44934" xr:uid="{26C89F57-D636-4DF2-9C3C-1E1CED4AD055}"/>
    <cellStyle name="style1543851423991" xfId="44930" xr:uid="{7ADEE605-CC8F-4669-85D7-E5E4276122DB}"/>
    <cellStyle name="style1543851424117" xfId="44931" xr:uid="{235BACCF-E497-4EE1-8597-3E3CBAF3BAFE}"/>
    <cellStyle name="style1543851424248" xfId="44929" xr:uid="{7D49F24B-99C6-4C74-A8DD-965CE8DAB16D}"/>
    <cellStyle name="style1543851424372" xfId="44932" xr:uid="{C56DCCE2-5DDE-422D-8711-F9933573B9AF}"/>
    <cellStyle name="style1543851424550" xfId="44935" xr:uid="{7A9D9F97-F8B6-4CD7-A200-B7C40DC19C96}"/>
    <cellStyle name="style1543851424705" xfId="44936" xr:uid="{2212A8CF-5D88-4CFC-8634-F894F3A5D5CA}"/>
    <cellStyle name="style1543851424843" xfId="44937" xr:uid="{0E79826F-3168-4441-990C-45C8D2E8720B}"/>
    <cellStyle name="style1543851424969" xfId="44938" xr:uid="{453BF6D6-9DF4-4419-AAA6-97AEC304D7C7}"/>
    <cellStyle name="style1543851425093" xfId="44939" xr:uid="{5D2F9C3D-4EA1-46F5-93A4-FE2683659BF7}"/>
    <cellStyle name="style1543851425259" xfId="44942" xr:uid="{691D2C04-4F70-4C0D-A46A-7CEA63C4C1BC}"/>
    <cellStyle name="style1543851425383" xfId="44940" xr:uid="{6A41DCCF-FCFD-4DF8-9E29-138C2E9571C8}"/>
    <cellStyle name="style1543851425507" xfId="44943" xr:uid="{95F821E6-75C0-4F52-95CE-63DA822F6F00}"/>
    <cellStyle name="style1543851425632" xfId="44945" xr:uid="{B8F538A1-0655-4587-BF19-F1300DD05E04}"/>
    <cellStyle name="style1543851425762" xfId="44946" xr:uid="{E6205ADF-FC21-4541-BC1C-49E36E868E75}"/>
    <cellStyle name="style1543851425889" xfId="44941" xr:uid="{67A424AE-6D8F-45A2-9D07-8D066BD5DBF0}"/>
    <cellStyle name="style1543851426395" xfId="44944" xr:uid="{30070794-BEF2-4A32-A218-40D36326685C}"/>
    <cellStyle name="style1543851426909" xfId="44947" xr:uid="{830CB6C8-1F3B-488F-9722-BEC564A5099A}"/>
    <cellStyle name="style1543851429647" xfId="44948" xr:uid="{8A93CA15-01B3-49D4-92B5-8EA592F94B3B}"/>
    <cellStyle name="style1543851429791" xfId="44949" xr:uid="{C5C44368-CFA1-4DAA-9C12-81C4D5327F5B}"/>
    <cellStyle name="style1543851429899" xfId="44954" xr:uid="{EA04AF6F-19C8-4470-BF4B-DDA091E11A59}"/>
    <cellStyle name="style1543851430020" xfId="44955" xr:uid="{DDE49FB4-387E-40C2-830D-1492E59AF1FC}"/>
    <cellStyle name="style1543851430267" xfId="44951" xr:uid="{AE0AB314-2E66-43EC-8764-8A855D5D05CE}"/>
    <cellStyle name="style1543851430377" xfId="44952" xr:uid="{8CAB4120-E61C-4682-8594-21003DD1EC48}"/>
    <cellStyle name="style1543851430485" xfId="44950" xr:uid="{1050161E-77D7-4C03-8575-740373F9FA77}"/>
    <cellStyle name="style1543851430595" xfId="44953" xr:uid="{9E844559-8967-442B-AC3B-31A80053ABA7}"/>
    <cellStyle name="style1543851430703" xfId="44956" xr:uid="{B8C9953A-C423-4755-95EC-EA2E0DC452A0}"/>
    <cellStyle name="style1543851430813" xfId="44957" xr:uid="{81548161-2726-499B-880B-ACD85FA908F2}"/>
    <cellStyle name="style1543851430923" xfId="44958" xr:uid="{D06252A6-7C5D-4A64-B7CD-89D17684D0E6}"/>
    <cellStyle name="style1543851431033" xfId="44959" xr:uid="{8306ED84-ED43-4387-9FA2-394D1EC82103}"/>
    <cellStyle name="style1543851431148" xfId="44960" xr:uid="{F8601095-C3EB-479A-865A-B94F7F767BDC}"/>
    <cellStyle name="style1543851431267" xfId="44966" xr:uid="{455AFED7-790B-4628-A086-E0933207AE00}"/>
    <cellStyle name="style1543851431377" xfId="44961" xr:uid="{25B193FA-D688-4534-A4AE-52D4DDB7C7C9}"/>
    <cellStyle name="style1543851431485" xfId="44967" xr:uid="{34EF53B2-4587-4547-A1EE-D9ED381F41CF}"/>
    <cellStyle name="style1543851431607" xfId="44972" xr:uid="{5C0ABF05-F75F-4F93-90FC-EFA8141D3D6B}"/>
    <cellStyle name="style1543851431721" xfId="44973" xr:uid="{CD93C755-2664-4023-88E2-569FC5AA3477}"/>
    <cellStyle name="style1543851431832" xfId="44962" xr:uid="{50648083-5247-4616-9B74-55536764551C}"/>
    <cellStyle name="style1543851431939" xfId="44963" xr:uid="{63C201F3-9362-4852-81ED-9786DF253749}"/>
    <cellStyle name="style1543851432047" xfId="44964" xr:uid="{67B247FD-4F77-41E1-8556-23AAC8ACFAEC}"/>
    <cellStyle name="style1543851432207" xfId="44965" xr:uid="{38847BE0-8BDB-45B2-A858-44B8F26A063F}"/>
    <cellStyle name="style1543851432348" xfId="44968" xr:uid="{A8526B99-5ECC-4588-A0BF-65270D5CC3A9}"/>
    <cellStyle name="style1543851432465" xfId="44969" xr:uid="{FE0133FF-586E-4144-ACDB-4C903E0A53A4}"/>
    <cellStyle name="style1543851432574" xfId="44970" xr:uid="{AFDFCB14-BDE8-44A4-8C50-2BE2B50F20DC}"/>
    <cellStyle name="style1543851432687" xfId="44971" xr:uid="{4BC93F35-FAEB-4C33-AFF8-7F150949C7F9}"/>
    <cellStyle name="style1543851432829" xfId="44974" xr:uid="{1ABAF6C3-5BA3-4EBE-BDC6-466E578D1041}"/>
    <cellStyle name="style1543851432938" xfId="44975" xr:uid="{44E7B6A4-B268-4B4D-AF88-B8BEBEE6C1AE}"/>
    <cellStyle name="style1543851433047" xfId="44976" xr:uid="{C7ACCED3-EF76-4444-AF17-2CFA4D3DFFFA}"/>
    <cellStyle name="style1543851433165" xfId="44977" xr:uid="{E515EFD5-A0A6-40C2-856E-B96FCCE394F8}"/>
    <cellStyle name="style1543851435562" xfId="44978" xr:uid="{162C52FC-C320-4FAC-9B69-6D4527DBF9D3}"/>
    <cellStyle name="style1543851435683" xfId="44979" xr:uid="{B4BC32F8-3C2F-4064-9952-1DB82FC25BD0}"/>
    <cellStyle name="style1543851435794" xfId="44984" xr:uid="{393BF362-818B-4108-A29D-109EA609D5B6}"/>
    <cellStyle name="style1543851435905" xfId="44985" xr:uid="{6279E0D9-A937-483F-AEAA-1F3773DA9A57}"/>
    <cellStyle name="style1543851436135" xfId="44981" xr:uid="{DA478C8A-F4AA-418B-90D2-7164A14D7CF5}"/>
    <cellStyle name="style1543851436246" xfId="44982" xr:uid="{84800D3E-AA1A-43CF-BCA0-5FCC368433C4}"/>
    <cellStyle name="style1543851436354" xfId="44980" xr:uid="{5662EFDE-C6AD-4C6C-989E-4E36DAA636A1}"/>
    <cellStyle name="style1543851436466" xfId="44983" xr:uid="{C0C6E514-78B8-42A9-95A5-BF78122DC528}"/>
    <cellStyle name="style1543851436575" xfId="44986" xr:uid="{BE8430B1-C666-44B3-B61F-7653A777B7CD}"/>
    <cellStyle name="style1543851436684" xfId="44987" xr:uid="{2124181B-D35C-4D11-93AD-80863FA2A276}"/>
    <cellStyle name="style1543851436796" xfId="44988" xr:uid="{004AE57C-2CC5-430B-85F8-DFE8A5347FFF}"/>
    <cellStyle name="style1543851436909" xfId="44989" xr:uid="{4A7BBF8C-B91E-442F-87B2-706E4B6ABD48}"/>
    <cellStyle name="style1543851437025" xfId="44990" xr:uid="{B2D91ADD-5C4B-484E-ABF0-7615FD2B9A0A}"/>
    <cellStyle name="style1543851437147" xfId="44996" xr:uid="{1EDD36FE-A11D-4225-9E80-313DD3B574D2}"/>
    <cellStyle name="style1543851437257" xfId="44991" xr:uid="{484E3234-7064-4D51-AD55-056BC5385B36}"/>
    <cellStyle name="style1543851437366" xfId="44997" xr:uid="{0DF55331-73B8-4C1E-BE45-D5F6376A8CCE}"/>
    <cellStyle name="style1543851437480" xfId="45002" xr:uid="{0D689122-246A-40F2-AFF8-B984EEAC2766}"/>
    <cellStyle name="style1543851437600" xfId="45003" xr:uid="{C57CA1AE-84E8-4CE0-9DDE-E83A198BCD66}"/>
    <cellStyle name="style1543851437710" xfId="44992" xr:uid="{69092333-1F29-40B6-82AA-E649692C700A}"/>
    <cellStyle name="style1543851437847" xfId="44993" xr:uid="{EBBEE958-4D87-4AEF-83DA-47761E5C5E0C}"/>
    <cellStyle name="style1543851437956" xfId="44994" xr:uid="{E05270F7-5F99-4803-9959-4D85A55B4705}"/>
    <cellStyle name="style1543851438071" xfId="44995" xr:uid="{EE9E229A-CB6F-4125-9170-3AACE7FF70A4}"/>
    <cellStyle name="style1543851438229" xfId="44998" xr:uid="{9D2BDC79-783C-4D7D-8235-CE554D765F03}"/>
    <cellStyle name="style1543851438374" xfId="44999" xr:uid="{EBA89B79-2C88-4AB7-856F-F6EC399535CD}"/>
    <cellStyle name="style1543851438499" xfId="45000" xr:uid="{7537A27E-D807-44BF-942F-CB5C8DB3556C}"/>
    <cellStyle name="style1543851438614" xfId="45001" xr:uid="{2140B688-7F1A-4F12-94D8-860B1B849F52}"/>
    <cellStyle name="style1543851438757" xfId="45004" xr:uid="{D891A9D6-8C1B-4F52-919F-77622F2858CD}"/>
    <cellStyle name="style1543851438881" xfId="45005" xr:uid="{AF4E875D-858D-4C3E-82EA-F20FC0F981A6}"/>
    <cellStyle name="style1543851438990" xfId="45006" xr:uid="{C3FA645E-4E2A-47BB-A58F-D18CCC8EC3B2}"/>
    <cellStyle name="style1543851439101" xfId="45007" xr:uid="{C01C3C36-A375-4FD7-8174-60490B7BDBF3}"/>
    <cellStyle name="style1543851442378" xfId="45008" xr:uid="{F5578972-38C7-4FE4-9534-E02665706A5D}"/>
    <cellStyle name="style1543851442509" xfId="45009" xr:uid="{2FD5A41A-9D09-4513-AB3D-55B0A0AE98F2}"/>
    <cellStyle name="style1543851442632" xfId="45014" xr:uid="{D0D8B511-C251-49E9-823B-13E778A525E9}"/>
    <cellStyle name="style1543851442745" xfId="45015" xr:uid="{9536CEEB-6098-4763-87A3-107EDF93481A}"/>
    <cellStyle name="style1543851442966" xfId="45011" xr:uid="{55E3D9B2-E03E-423E-88CC-2B22C66973FF}"/>
    <cellStyle name="style1543851443078" xfId="45012" xr:uid="{9D6979B4-D1EF-42CA-97FD-1C01FBA5AED5}"/>
    <cellStyle name="style1543851443235" xfId="45010" xr:uid="{2E357EE1-C242-4581-970E-7E7BA9AAD63F}"/>
    <cellStyle name="style1543851443375" xfId="45013" xr:uid="{C2A8A1BD-30AB-467A-80ED-D5C1E3B66474}"/>
    <cellStyle name="style1543851443506" xfId="45016" xr:uid="{26741CE2-4619-438B-9928-F13F3078F2F5}"/>
    <cellStyle name="style1543851443615" xfId="45017" xr:uid="{CC041F1F-1310-46BB-8D96-123823ABDD8B}"/>
    <cellStyle name="style1543851443725" xfId="45018" xr:uid="{73BECD24-65FA-43B4-91E0-132553BBD99F}"/>
    <cellStyle name="style1543851443841" xfId="45019" xr:uid="{BAEA9B2B-C904-4C0A-B134-808EE4621B7E}"/>
    <cellStyle name="style1543851443951" xfId="45020" xr:uid="{FEF897BD-DA22-4F07-A70C-9C54309E7AF3}"/>
    <cellStyle name="style1543851444068" xfId="45023" xr:uid="{915AB785-9209-4DC4-8FAC-D8ECAEABF40F}"/>
    <cellStyle name="style1543851444184" xfId="45021" xr:uid="{059086B5-43FC-46F2-AA5C-915A64CFAD19}"/>
    <cellStyle name="style1543851444291" xfId="45024" xr:uid="{F5D1BD56-76B4-4924-8196-4E6503387F99}"/>
    <cellStyle name="style1543851444404" xfId="45026" xr:uid="{294F4D00-424A-492B-853E-F8510352C3AE}"/>
    <cellStyle name="style1543851444513" xfId="45027" xr:uid="{14DD21A0-FFD6-4CA3-84AA-973A4A49251F}"/>
    <cellStyle name="style1543851444622" xfId="45022" xr:uid="{F9EF8EA4-1D19-4E15-AC85-99A3DCF499B9}"/>
    <cellStyle name="style1543851445078" xfId="45025" xr:uid="{76934E90-E213-47F7-A9C0-1014AB49AD81}"/>
    <cellStyle name="style1543851445543" xfId="45028" xr:uid="{7ED65245-F8B1-43DE-8A0E-6C453C40CE27}"/>
    <cellStyle name="style1543851448608" xfId="45029" xr:uid="{FDCD425C-3266-4AEC-AE05-D3BF20408E1B}"/>
    <cellStyle name="style1543851448725" xfId="45030" xr:uid="{AF8E99A8-D522-41CE-86F8-762B46BB2B71}"/>
    <cellStyle name="style1543851448835" xfId="45035" xr:uid="{0CD015C0-0EB2-477B-930A-503D612A686F}"/>
    <cellStyle name="style1543851448946" xfId="45036" xr:uid="{A1A6059E-D802-4108-97D6-1C8A4E936CDA}"/>
    <cellStyle name="style1543851449176" xfId="45032" xr:uid="{99B0DFA1-014A-4FF3-8A64-7E3E092B66B2}"/>
    <cellStyle name="style1543851449288" xfId="45033" xr:uid="{002E6EFC-4519-43E2-B2FA-8292EE69163B}"/>
    <cellStyle name="style1543851449400" xfId="45031" xr:uid="{136A08F0-E2ED-4553-9880-33DD4C2EE79A}"/>
    <cellStyle name="style1543851449511" xfId="45034" xr:uid="{5B43CF23-5C5B-42AD-9639-7A4BA2A37A62}"/>
    <cellStyle name="style1543851449635" xfId="45037" xr:uid="{E3534470-0B7C-431F-8DA6-A86538D0CFB4}"/>
    <cellStyle name="style1543851449750" xfId="45038" xr:uid="{62A579F5-1F3B-412F-B074-22461C0682A2}"/>
    <cellStyle name="style1543851449859" xfId="45039" xr:uid="{57AB7F72-B826-4031-B7FC-08EEF1EB01F2}"/>
    <cellStyle name="style1543851449970" xfId="45040" xr:uid="{5D3E4D68-5A38-4F75-8813-4C02D442A192}"/>
    <cellStyle name="style1543851450079" xfId="45041" xr:uid="{31C79420-A3CD-455B-9CEC-08A6D5826725}"/>
    <cellStyle name="style1543851450267" xfId="45047" xr:uid="{00266DFE-51D5-4460-A62A-BDAB317F9BC2}"/>
    <cellStyle name="style1543851450385" xfId="45042" xr:uid="{A60C4C84-2313-4AD9-ABA9-41D49B99F6E2}"/>
    <cellStyle name="style1543851450495" xfId="45048" xr:uid="{E0C47141-7BD8-4E1B-B758-D90EFF9B4DBA}"/>
    <cellStyle name="style1543851450607" xfId="45053" xr:uid="{89A5324F-B2CB-4455-8948-FED8C26B4B06}"/>
    <cellStyle name="style1543851450718" xfId="45054" xr:uid="{A37BDA68-704C-46C6-8F93-C8DA41666F26}"/>
    <cellStyle name="style1543851450832" xfId="45043" xr:uid="{673967CF-668E-47DC-B183-79F28A3D6AB1}"/>
    <cellStyle name="style1543851450940" xfId="45044" xr:uid="{58FBC025-E87F-4EBF-AB25-D1B05996E09E}"/>
    <cellStyle name="style1543851451052" xfId="45045" xr:uid="{F4A9B3FD-7490-4413-9043-0E1887F83323}"/>
    <cellStyle name="style1543851451166" xfId="45046" xr:uid="{39F4DE7B-8DCA-46A9-854E-E04C6A87A85A}"/>
    <cellStyle name="style1543851451290" xfId="45049" xr:uid="{10BB0F34-91DC-4252-BDA6-CD6B9E2D2A61}"/>
    <cellStyle name="style1543851451398" xfId="45050" xr:uid="{2251B5F4-CD53-445D-B0C3-6DD38D9445EC}"/>
    <cellStyle name="style1543851451508" xfId="45051" xr:uid="{7C582198-0EA0-461B-864F-DA2B84919E19}"/>
    <cellStyle name="style1543851451617" xfId="45052" xr:uid="{5B730ADC-890A-48C0-8FCE-0D4D760C3C8A}"/>
    <cellStyle name="style1543851451749" xfId="45055" xr:uid="{E1C66C5C-72C0-4739-A7E3-715271A4C4F3}"/>
    <cellStyle name="style1543851451858" xfId="45056" xr:uid="{1521FBCA-2365-44D3-A163-4D2A67545322}"/>
    <cellStyle name="style1543851451972" xfId="45057" xr:uid="{0A5E6EFC-9AAF-4D14-9247-F1B613F73CFC}"/>
    <cellStyle name="style1543851452082" xfId="45058" xr:uid="{BE2B058D-227A-446C-AEFA-77047C3167D9}"/>
    <cellStyle name="style1543851452207" xfId="45059" xr:uid="{1AACE2C8-5CAF-4139-A19A-B6232BB559F3}"/>
    <cellStyle name="style1543851452302" xfId="45060" xr:uid="{03210482-BF1C-4847-8051-F1C7CD86CA46}"/>
    <cellStyle name="style1543851452395" xfId="45061" xr:uid="{5D3752CA-833E-4D72-B7AE-F1C540974FC1}"/>
    <cellStyle name="style1543851452491" xfId="45062" xr:uid="{51997618-FAED-4529-9E19-91DAB834F073}"/>
    <cellStyle name="style1543851452586" xfId="45063" xr:uid="{55280C49-AF18-4D29-9FB3-93BFC1EA9385}"/>
    <cellStyle name="style1543851452680" xfId="45064" xr:uid="{12A5FED8-096F-49DB-B392-65E8742E2FD3}"/>
    <cellStyle name="style1543851452775" xfId="45065" xr:uid="{6769478B-D8F0-4842-8E11-9C26157C84EE}"/>
    <cellStyle name="style1543851452871" xfId="45066" xr:uid="{E0CF5F92-47DB-4AC0-837E-658A2CB27301}"/>
    <cellStyle name="style1543851452982" xfId="45067" xr:uid="{42E5488D-4631-4277-9BFB-7EDAD86FDCE1}"/>
    <cellStyle name="style1543851453076" xfId="45068" xr:uid="{F29D3B37-504E-48F1-9010-3EAD9DE51EBC}"/>
    <cellStyle name="style1543851453177" xfId="45069" xr:uid="{A26077F6-3461-46D2-9FD3-58DB2318D0A5}"/>
    <cellStyle name="style1543851453272" xfId="45070" xr:uid="{EA613AB0-E2EC-40FB-953D-CA365B02F663}"/>
    <cellStyle name="style1543851456298" xfId="45071" xr:uid="{EC422367-A50E-4F68-BE2E-DB41B915FFB7}"/>
    <cellStyle name="style1543851456417" xfId="45072" xr:uid="{08F41524-89ED-44FF-B3AA-94BF9256674A}"/>
    <cellStyle name="style1543851456529" xfId="45077" xr:uid="{D444E0E6-54C7-4A36-A213-FE3423989604}"/>
    <cellStyle name="style1543851456638" xfId="45078" xr:uid="{335BA946-D673-4F7F-BBA2-6454A42A24F9}"/>
    <cellStyle name="style1543851456858" xfId="45074" xr:uid="{8E33551B-31D9-483B-9CFB-D8979BBEC8F4}"/>
    <cellStyle name="style1543851456968" xfId="45075" xr:uid="{A0E9AFE6-5062-48BD-8F96-73C7D0CC1B11}"/>
    <cellStyle name="style1543851457079" xfId="45073" xr:uid="{64D0FC6E-1F1A-4465-A2E5-3E53677460B6}"/>
    <cellStyle name="style1543851457195" xfId="45076" xr:uid="{464CF30B-D8D2-425B-8AF4-175D2A34A3B2}"/>
    <cellStyle name="style1543851457308" xfId="45079" xr:uid="{7F0E2B99-1A1E-4DCF-AE3D-E5811FCD2380}"/>
    <cellStyle name="style1543851457428" xfId="45080" xr:uid="{9CA73160-39AF-4663-883B-A8C6D7FF754C}"/>
    <cellStyle name="style1543851457544" xfId="45081" xr:uid="{FF437B9B-5CD3-4DD4-A26A-EEBF18FF20B2}"/>
    <cellStyle name="style1543851457659" xfId="45082" xr:uid="{B9DF2E6D-4033-44F6-862F-2EE82AC62808}"/>
    <cellStyle name="style1543851457770" xfId="45083" xr:uid="{A015610D-D417-401F-B1B1-D6BCCC9443DB}"/>
    <cellStyle name="style1543851457926" xfId="45089" xr:uid="{3DAC7999-3E3F-49F5-AA55-A76FB2C297D3}"/>
    <cellStyle name="style1543851458063" xfId="45095" xr:uid="{7FD33197-4520-4768-85E9-F5BCA9052691}"/>
    <cellStyle name="style1543851458201" xfId="45084" xr:uid="{CB096918-FC14-42C5-B246-EFEBAC0D5E8E}"/>
    <cellStyle name="style1543851458310" xfId="45090" xr:uid="{1E2B740A-03B4-4979-BD2A-4B7ED493E904}"/>
    <cellStyle name="style1543851458419" xfId="45096" xr:uid="{787DEE5D-C881-4FEB-85B6-B2F1DB073365}"/>
    <cellStyle name="style1543851458530" xfId="45085" xr:uid="{B1E1782B-185B-418A-A261-A00A6781FA20}"/>
    <cellStyle name="style1543851458641" xfId="45086" xr:uid="{FEFC3D72-DE88-462C-BBFD-3E8D12CC8A5B}"/>
    <cellStyle name="style1543851458753" xfId="45087" xr:uid="{22F2A929-5D3B-4074-9A4D-9BCB22701F45}"/>
    <cellStyle name="style1543851458865" xfId="45088" xr:uid="{C095F804-2C4C-4C6F-A6F7-966C9C525D61}"/>
    <cellStyle name="style1543851458975" xfId="45091" xr:uid="{5DF01EB4-A9C6-4E62-B086-2C247DF1BA98}"/>
    <cellStyle name="style1543851459084" xfId="45092" xr:uid="{D4E4B63B-343C-488C-A411-9081A065BB0B}"/>
    <cellStyle name="style1543851459201" xfId="45093" xr:uid="{0EDB8331-534B-43B5-8742-D58161AB6B2D}"/>
    <cellStyle name="style1543851459311" xfId="45094" xr:uid="{C1E9DC1F-9C2A-4DCF-90C6-8539050B0713}"/>
    <cellStyle name="style1543851459421" xfId="45097" xr:uid="{AAC90B44-9317-47C7-A41E-6178D6DA2539}"/>
    <cellStyle name="style1543851459529" xfId="45098" xr:uid="{7F3D350D-E34E-452B-8CB0-C652C565B179}"/>
    <cellStyle name="style1543851459639" xfId="45099" xr:uid="{AEB78995-0890-44B9-8606-7844C4705CCD}"/>
    <cellStyle name="style1543851459750" xfId="45100" xr:uid="{4A37AFCF-E716-4A54-A1BE-39268E9E439A}"/>
    <cellStyle name="style1543851459866" xfId="45101" xr:uid="{24D0965E-D1AD-4B33-8BED-E745A9CB86B7}"/>
    <cellStyle name="style1543851459960" xfId="45102" xr:uid="{66E1900C-0409-4A3E-9F96-94E442002F70}"/>
    <cellStyle name="style1543851460081" xfId="45103" xr:uid="{2C11A92F-5F53-4575-9D9F-70A6069E4BC6}"/>
    <cellStyle name="style1543851460193" xfId="45104" xr:uid="{C74ED89D-E790-4AE8-BC2C-9765441E87AF}"/>
    <cellStyle name="style1543851460289" xfId="45105" xr:uid="{C70FD7AB-9C19-4E06-BCA3-5AD23CFA2801}"/>
    <cellStyle name="style1543851460383" xfId="45106" xr:uid="{55CE55C9-DB4E-46C5-B51D-FDA5E30E26BF}"/>
    <cellStyle name="style1543851460477" xfId="45107" xr:uid="{062ECB5B-3237-4403-B318-6FA809C0CB2E}"/>
    <cellStyle name="style1543851460572" xfId="45108" xr:uid="{2D3EAB91-6D3E-4209-85B0-2DD665FEC3A0}"/>
    <cellStyle name="style1543851460667" xfId="45109" xr:uid="{891ECE7A-CB3B-4E2F-A67C-02D37AF257EB}"/>
    <cellStyle name="style1543851460768" xfId="45110" xr:uid="{6787FAA9-7287-4C9F-9073-E8FD8BF28673}"/>
    <cellStyle name="style1543851460862" xfId="45111" xr:uid="{A5385C4C-57EF-49D1-B3A8-ED95C69B1DC2}"/>
    <cellStyle name="style1543851460956" xfId="45112" xr:uid="{B6A0F6C5-6841-4637-A667-81B10763195C}"/>
    <cellStyle name="style1543851463407" xfId="45114" xr:uid="{088A6327-EBEA-4B4D-9561-7A5BA2621256}"/>
    <cellStyle name="style1543851463536" xfId="45115" xr:uid="{C86DBC7F-13E5-4A5E-B6BF-F7DFAE8432C3}"/>
    <cellStyle name="style1543851463649" xfId="45113" xr:uid="{31F856EA-ED0F-41D6-9EF7-5098EFC98CF2}"/>
    <cellStyle name="style1543851463775" xfId="45116" xr:uid="{781127C2-384A-4B32-AB6C-306924FAFC4D}"/>
    <cellStyle name="style1543851463901" xfId="45117" xr:uid="{A2CB588A-5BC3-4BBB-A6CE-E12EA9D18B67}"/>
    <cellStyle name="style1543851464027" xfId="45118" xr:uid="{296740B6-460B-439E-8E3B-DB11A3E08ACF}"/>
    <cellStyle name="style1543851464157" xfId="45119" xr:uid="{559EB0B3-38AE-422D-A91C-9509F58F85E4}"/>
    <cellStyle name="style1543851464277" xfId="45120" xr:uid="{ED029229-86EE-4304-88A8-3990AE897572}"/>
    <cellStyle name="style1543851464387" xfId="45122" xr:uid="{C571B6D3-79D7-4239-B38C-19CDF2471B9C}"/>
    <cellStyle name="style1543851464497" xfId="45123" xr:uid="{8BA71980-6BE9-4A1A-B096-F6FDA99B79A5}"/>
    <cellStyle name="style1543851464607" xfId="45125" xr:uid="{BC9A83CE-6822-4F80-B3B6-CFF641F39B10}"/>
    <cellStyle name="style1543851464719" xfId="45126" xr:uid="{A52674B6-55BD-45C3-9176-7A528499D4C8}"/>
    <cellStyle name="style1543851464832" xfId="45121" xr:uid="{038A3773-8BDB-49FB-A1BD-5A0CD3FE2EC1}"/>
    <cellStyle name="style1543851464961" xfId="45124" xr:uid="{D55E6080-82BE-46C6-80E8-C57AFCB41D50}"/>
    <cellStyle name="style1543851465087" xfId="45127" xr:uid="{B2869575-B5CA-46FD-A8B4-A4150532B838}"/>
    <cellStyle name="style1543851465356" xfId="45129" xr:uid="{0B1A0AEF-508D-4DC5-8B5C-4FD32C809506}"/>
    <cellStyle name="style1543851465486" xfId="45130" xr:uid="{3A6FF941-2FD5-4DA3-A49B-2FC937F6E516}"/>
    <cellStyle name="style1543851465635" xfId="45128" xr:uid="{C691524E-28CE-4961-8796-A137A1587BB5}"/>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2012</c:v>
                </c:pt>
                <c:pt idx="2">
                  <c:v>2015</c:v>
                </c:pt>
              </c:numCache>
            </c:numRef>
          </c:xVal>
          <c:yVal>
            <c:numRef>
              <c:f>Water!$AB$105:$AB$116</c:f>
              <c:numCache>
                <c:formatCode>0.0</c:formatCode>
                <c:ptCount val="12"/>
                <c:pt idx="0">
                  <c:v>2.1183493771925826E-2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2012</c:v>
                </c:pt>
                <c:pt idx="2">
                  <c:v>2015</c:v>
                </c:pt>
              </c:numCache>
            </c:numRef>
          </c:xVal>
          <c:yVal>
            <c:numRef>
              <c:f>Water!$W$105:$W$116</c:f>
              <c:numCache>
                <c:formatCode>0.0</c:formatCode>
                <c:ptCount val="12"/>
                <c:pt idx="0">
                  <c:v>4.1700890431220451E-3</c:v>
                </c:pt>
                <c:pt idx="1">
                  <c:v>0.18831529542001285</c:v>
                </c:pt>
                <c:pt idx="2">
                  <c:v>0.18831529542001285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2012</c:v>
                </c:pt>
                <c:pt idx="2">
                  <c:v>2015</c:v>
                </c:pt>
              </c:numCache>
            </c:numRef>
          </c:xVal>
          <c:yVal>
            <c:numRef>
              <c:f>Water!$R$105:$R$116</c:f>
              <c:numCache>
                <c:formatCode>0.0</c:formatCode>
                <c:ptCount val="12"/>
                <c:pt idx="0">
                  <c:v>7.1591776045981631E-2</c:v>
                </c:pt>
                <c:pt idx="1">
                  <c:v>7.4475494106362519E-2</c:v>
                </c:pt>
                <c:pt idx="2">
                  <c:v>7.4475494106362519E-2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2012</c:v>
                </c:pt>
                <c:pt idx="2">
                  <c:v>2015</c:v>
                </c:pt>
              </c:numCache>
            </c:numRef>
          </c:xVal>
          <c:yVal>
            <c:numRef>
              <c:f>Water!$M$105:$M$116</c:f>
              <c:numCache>
                <c:formatCode>0.0</c:formatCode>
                <c:ptCount val="12"/>
                <c:pt idx="0">
                  <c:v>0.66335753298293354</c:v>
                </c:pt>
                <c:pt idx="1">
                  <c:v>6.1674309709942976E-2</c:v>
                </c:pt>
                <c:pt idx="2">
                  <c:v>6.1674309709942976E-2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2012</c:v>
                </c:pt>
                <c:pt idx="2">
                  <c:v>2015</c:v>
                </c:pt>
              </c:numCache>
            </c:numRef>
          </c:xVal>
          <c:yVal>
            <c:numRef>
              <c:f>Water!$H$105:$H$116</c:f>
              <c:numCache>
                <c:formatCode>0.0</c:formatCode>
                <c:ptCount val="12"/>
                <c:pt idx="0">
                  <c:v>9.8519864965723176</c:v>
                </c:pt>
                <c:pt idx="1">
                  <c:v>0.33355641886141979</c:v>
                </c:pt>
                <c:pt idx="2">
                  <c:v>0.33355641886141979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2012</c:v>
                </c:pt>
                <c:pt idx="2">
                  <c:v>2015</c:v>
                </c:pt>
              </c:numCache>
            </c:numRef>
          </c:xVal>
          <c:yVal>
            <c:numRef>
              <c:f>Water!$X$105:$X$116</c:f>
              <c:numCache>
                <c:formatCode>0.0</c:formatCode>
                <c:ptCount val="12"/>
                <c:pt idx="0">
                  <c:v>99.943987348567191</c:v>
                </c:pt>
                <c:pt idx="1">
                  <c:v>99.763929996540782</c:v>
                </c:pt>
                <c:pt idx="2">
                  <c:v>99.804503367599068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2012</c:v>
                </c:pt>
                <c:pt idx="2">
                  <c:v>2015</c:v>
                </c:pt>
              </c:numCache>
            </c:numRef>
          </c:xVal>
          <c:yVal>
            <c:numRef>
              <c:f>Water!$S$105:$S$116</c:f>
              <c:numCache>
                <c:formatCode>0.0</c:formatCode>
                <c:ptCount val="12"/>
                <c:pt idx="0">
                  <c:v>99.781970795279847</c:v>
                </c:pt>
                <c:pt idx="1">
                  <c:v>99.974176795730486</c:v>
                </c:pt>
                <c:pt idx="2">
                  <c:v>99.764507242753098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2012</c:v>
                </c:pt>
                <c:pt idx="2">
                  <c:v>2015</c:v>
                </c:pt>
              </c:numCache>
            </c:numRef>
          </c:xVal>
          <c:yVal>
            <c:numRef>
              <c:f>Water!$N$105:$N$116</c:f>
              <c:numCache>
                <c:formatCode>0.0</c:formatCode>
                <c:ptCount val="12"/>
                <c:pt idx="0">
                  <c:v>99.657983369799126</c:v>
                </c:pt>
                <c:pt idx="1">
                  <c:v>99.875453673897638</c:v>
                </c:pt>
                <c:pt idx="2">
                  <c:v>99.888342324272912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2012</c:v>
                </c:pt>
                <c:pt idx="2">
                  <c:v>2015</c:v>
                </c:pt>
              </c:numCache>
            </c:numRef>
          </c:xVal>
          <c:yVal>
            <c:numRef>
              <c:f>Water!$I$105:$I$116</c:f>
              <c:numCache>
                <c:formatCode>0.0</c:formatCode>
                <c:ptCount val="12"/>
                <c:pt idx="0">
                  <c:v>98.739291273705007</c:v>
                </c:pt>
                <c:pt idx="1">
                  <c:v>98.889920304833836</c:v>
                </c:pt>
                <c:pt idx="2">
                  <c:v>99.455421840110191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2012</c:v>
                </c:pt>
                <c:pt idx="2">
                  <c:v>2015</c:v>
                </c:pt>
              </c:numCache>
            </c:numRef>
          </c:xVal>
          <c:yVal>
            <c:numRef>
              <c:f>Water!$D$105:$D$116</c:f>
              <c:numCache>
                <c:formatCode>0.0</c:formatCode>
                <c:ptCount val="12"/>
                <c:pt idx="0">
                  <c:v>86.439525759120116</c:v>
                </c:pt>
                <c:pt idx="1">
                  <c:v>95.259606909602482</c:v>
                </c:pt>
                <c:pt idx="2">
                  <c:v>95.672572190386617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83.661535304580852</c:v>
                </c:pt>
                <c:pt idx="1">
                  <c:v>96.529331907314543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1.4335387495366521</c:v>
                </c:pt>
                <c:pt idx="1">
                  <c:v>1.6540281893254147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3.7105967460433931</c:v>
                </c:pt>
                <c:pt idx="1">
                  <c:v>1.8166399033600413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11.194329199839103</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98.460710923781392</c:v>
                </c:pt>
                <c:pt idx="1">
                  <c:v>99.256034362048553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0.11958742027403843</c:v>
                </c:pt>
                <c:pt idx="1">
                  <c:v>0.12055339621889499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0.67149136070518978</c:v>
                </c:pt>
                <c:pt idx="1">
                  <c:v>0.62341224173255227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0.74821029523937455</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99.50938057499485</c:v>
                </c:pt>
                <c:pt idx="1">
                  <c:v>99.809552352266763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0.11479436272461432</c:v>
                </c:pt>
                <c:pt idx="1">
                  <c:v>0.11514064191639239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0.30463996442256303</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7.1185097857979163E-2</c:v>
                </c:pt>
                <c:pt idx="1">
                  <c:v>7.5307005816832043E-2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99.80593817350568</c:v>
                </c:pt>
                <c:pt idx="1">
                  <c:v>99.757650837526811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0.19406182649431969</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0.24234916247318228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99.959496795005421</c:v>
                </c:pt>
                <c:pt idx="1">
                  <c:v>99.742566618822153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1.633229543431014E-2</c:v>
                </c:pt>
                <c:pt idx="1">
                  <c:v>0.25743338117784731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2.4170909560274012E-2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2">
                  <c:v>2015</c:v>
                </c:pt>
              </c:numCache>
            </c:numRef>
          </c:xVal>
          <c:yVal>
            <c:numRef>
              <c:f>Water!$AB$205:$AB$216</c:f>
              <c:numCache>
                <c:formatCode>0.0</c:formatCode>
                <c:ptCount val="12"/>
                <c:pt idx="0">
                  <c:v>8.4878496501238996E-3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2">
                  <c:v>2015</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2">
                  <c:v>2015</c:v>
                </c:pt>
              </c:numCache>
            </c:numRef>
          </c:xVal>
          <c:yVal>
            <c:numRef>
              <c:f>Water!$R$205:$R$216</c:f>
              <c:numCache>
                <c:formatCode>0.0</c:formatCode>
                <c:ptCount val="12"/>
                <c:pt idx="0">
                  <c:v>5.3179597692195463E-3</c:v>
                </c:pt>
                <c:pt idx="1">
                  <c:v>2.3890588663193116E-2</c:v>
                </c:pt>
                <c:pt idx="2">
                  <c:v>2.3890588663193116E-2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2">
                  <c:v>2015</c:v>
                </c:pt>
              </c:numCache>
            </c:numRef>
          </c:xVal>
          <c:yVal>
            <c:numRef>
              <c:f>Water!$M$205:$M$216</c:f>
              <c:numCache>
                <c:formatCode>0.0</c:formatCode>
                <c:ptCount val="12"/>
                <c:pt idx="0">
                  <c:v>0.10286307820997044</c:v>
                </c:pt>
                <c:pt idx="1">
                  <c:v>5.1192043012554374E-2</c:v>
                </c:pt>
                <c:pt idx="2">
                  <c:v>5.1192043012554374E-2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2">
                  <c:v>2015</c:v>
                </c:pt>
              </c:numCache>
            </c:numRef>
          </c:xVal>
          <c:yVal>
            <c:numRef>
              <c:f>Water!$H$205:$H$216</c:f>
              <c:numCache>
                <c:formatCode>0.0</c:formatCode>
                <c:ptCount val="12"/>
                <c:pt idx="0">
                  <c:v>0.44451977139424004</c:v>
                </c:pt>
                <c:pt idx="1">
                  <c:v>0.12979127818093358</c:v>
                </c:pt>
                <c:pt idx="2">
                  <c:v>0.12979127818093358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2">
                  <c:v>2015</c:v>
                </c:pt>
              </c:numCache>
            </c:numRef>
          </c:xVal>
          <c:yVal>
            <c:numRef>
              <c:f>Water!$X$205:$X$216</c:f>
              <c:numCache>
                <c:formatCode>0.0</c:formatCode>
                <c:ptCount val="12"/>
                <c:pt idx="0">
                  <c:v>99.991512150349877</c:v>
                </c:pt>
                <c:pt idx="1">
                  <c:v>99.678603486653486</c:v>
                </c:pt>
                <c:pt idx="2">
                  <c:v>99.745335737715422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2">
                  <c:v>2015</c:v>
                </c:pt>
              </c:numCache>
            </c:numRef>
          </c:xVal>
          <c:yVal>
            <c:numRef>
              <c:f>Water!$S$205:$S$216</c:f>
              <c:numCache>
                <c:formatCode>0.0</c:formatCode>
                <c:ptCount val="12"/>
                <c:pt idx="0">
                  <c:v>99.867074049347266</c:v>
                </c:pt>
                <c:pt idx="1">
                  <c:v>99.999999999999986</c:v>
                </c:pt>
                <c:pt idx="2">
                  <c:v>99.947530882936135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2">
                  <c:v>2015</c:v>
                </c:pt>
              </c:numCache>
            </c:numRef>
          </c:xVal>
          <c:yVal>
            <c:numRef>
              <c:f>Water!$N$205:$N$216</c:f>
              <c:numCache>
                <c:formatCode>0.0</c:formatCode>
                <c:ptCount val="12"/>
                <c:pt idx="0">
                  <c:v>99.710941761132446</c:v>
                </c:pt>
                <c:pt idx="1">
                  <c:v>100.00000000000045</c:v>
                </c:pt>
                <c:pt idx="2">
                  <c:v>99.976120332634153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2">
                  <c:v>2015</c:v>
                </c:pt>
              </c:numCache>
            </c:numRef>
          </c:xVal>
          <c:yVal>
            <c:numRef>
              <c:f>Water!$I$205:$I$216</c:f>
              <c:numCache>
                <c:formatCode>0.0</c:formatCode>
                <c:ptCount val="12"/>
                <c:pt idx="0">
                  <c:v>99.629342731992466</c:v>
                </c:pt>
                <c:pt idx="1">
                  <c:v>99.426325737514631</c:v>
                </c:pt>
                <c:pt idx="2">
                  <c:v>99.749560707066848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2">
                  <c:v>2015</c:v>
                </c:pt>
              </c:numCache>
            </c:numRef>
          </c:xVal>
          <c:yVal>
            <c:numRef>
              <c:f>Water!$D$205:$D$216</c:f>
              <c:numCache>
                <c:formatCode>0.0</c:formatCode>
                <c:ptCount val="12"/>
                <c:pt idx="0">
                  <c:v>98.489609499682558</c:v>
                </c:pt>
                <c:pt idx="1">
                  <c:v>98.412595403414571</c:v>
                </c:pt>
                <c:pt idx="2">
                  <c:v>99.009825928405419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98.277783105442609</c:v>
                </c:pt>
                <c:pt idx="1">
                  <c:v>98.970523039420314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0.12512365611944265</c:v>
                </c:pt>
                <c:pt idx="1">
                  <c:v>0.12600562710556301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1.1001187181748264</c:v>
                </c:pt>
                <c:pt idx="1">
                  <c:v>0.82613480416208063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0.49697452026312305</c:v>
                </c:pt>
                <c:pt idx="1">
                  <c:v>7.7336529312049151E-2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99.540536852536533</c:v>
                </c:pt>
                <c:pt idx="1">
                  <c:v>99.700716822466077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6.8769550276852054E-2</c:v>
                </c:pt>
                <c:pt idx="1">
                  <c:v>6.888021377982001E-2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0.27921867977707393</c:v>
                </c:pt>
                <c:pt idx="1">
                  <c:v>0.1878227599411133</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0.11147491740953974</c:v>
                </c:pt>
                <c:pt idx="1">
                  <c:v>4.2580203812985218E-2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99.59991346524707</c:v>
                </c:pt>
                <c:pt idx="1">
                  <c:v>99.905984012041031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6.6831867301765144E-2</c:v>
                </c:pt>
                <c:pt idx="1">
                  <c:v>6.7037241638515446E-2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0.33103214583094598</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2.2225216202245157E-3</c:v>
                </c:pt>
                <c:pt idx="1">
                  <c:v>2.6978746320473236E-2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99.853664577082455</c:v>
                </c:pt>
                <c:pt idx="1">
                  <c:v>99.960940355200947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0.14633542291754509</c:v>
                </c:pt>
                <c:pt idx="1">
                  <c:v>3.9059644799053217E-2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99.990098489237766</c:v>
                </c:pt>
                <c:pt idx="1">
                  <c:v>99.704306335609672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0.29569366439032763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9.901510762240065E-3</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2">
                  <c:v>2015</c:v>
                </c:pt>
              </c:numCache>
            </c:numRef>
          </c:xVal>
          <c:yVal>
            <c:numRef>
              <c:f>Water!$AB$305:$AB$316</c:f>
              <c:numCache>
                <c:formatCode>0.0</c:formatCode>
                <c:ptCount val="12"/>
                <c:pt idx="0">
                  <c:v>0.2833881967417336</c:v>
                </c:pt>
                <c:pt idx="1">
                  <c:v>0.73518436839905965</c:v>
                </c:pt>
                <c:pt idx="2">
                  <c:v>0.73518436839905965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2">
                  <c:v>2015</c:v>
                </c:pt>
              </c:numCache>
            </c:numRef>
          </c:xVal>
          <c:yVal>
            <c:numRef>
              <c:f>Water!$W$305:$W$316</c:f>
              <c:numCache>
                <c:formatCode>0.0</c:formatCode>
                <c:ptCount val="12"/>
                <c:pt idx="0">
                  <c:v>2.2186410996080106</c:v>
                </c:pt>
                <c:pt idx="1">
                  <c:v>0.15262424908184707</c:v>
                </c:pt>
                <c:pt idx="2">
                  <c:v>0.15262424908184707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2">
                  <c:v>2015</c:v>
                </c:pt>
              </c:numCache>
            </c:numRef>
          </c:xVal>
          <c:yVal>
            <c:numRef>
              <c:f>Water!$R$305:$R$316</c:f>
              <c:numCache>
                <c:formatCode>0.0</c:formatCode>
                <c:ptCount val="12"/>
                <c:pt idx="0">
                  <c:v>8.3770995278788405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2">
                  <c:v>2015</c:v>
                </c:pt>
              </c:numCache>
            </c:numRef>
          </c:xVal>
          <c:yVal>
            <c:numRef>
              <c:f>Water!$M$305:$M$316</c:f>
              <c:numCache>
                <c:formatCode>0.0</c:formatCode>
                <c:ptCount val="12"/>
                <c:pt idx="0">
                  <c:v>15.313947486800302</c:v>
                </c:pt>
                <c:pt idx="1">
                  <c:v>0.25659994745111198</c:v>
                </c:pt>
                <c:pt idx="2">
                  <c:v>0.25659994745111198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2">
                  <c:v>2015</c:v>
                </c:pt>
              </c:numCache>
            </c:numRef>
          </c:xVal>
          <c:yVal>
            <c:numRef>
              <c:f>Water!$H$305:$H$316</c:f>
              <c:numCache>
                <c:formatCode>0.0</c:formatCode>
                <c:ptCount val="12"/>
                <c:pt idx="0">
                  <c:v>18.538961939767315</c:v>
                </c:pt>
                <c:pt idx="1">
                  <c:v>1.0400784147461297</c:v>
                </c:pt>
                <c:pt idx="2">
                  <c:v>1.0400784147461297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2">
                  <c:v>2015</c:v>
                </c:pt>
              </c:numCache>
            </c:numRef>
          </c:xVal>
          <c:yVal>
            <c:numRef>
              <c:f>Water!$X$305:$X$316</c:f>
              <c:numCache>
                <c:formatCode>0.0</c:formatCode>
                <c:ptCount val="12"/>
                <c:pt idx="0">
                  <c:v>99.350197996793355</c:v>
                </c:pt>
                <c:pt idx="1">
                  <c:v>99.51525367342623</c:v>
                </c:pt>
                <c:pt idx="2">
                  <c:v>99.130630258660858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2">
                  <c:v>2015</c:v>
                </c:pt>
              </c:numCache>
            </c:numRef>
          </c:xVal>
          <c:yVal>
            <c:numRef>
              <c:f>Water!$S$305:$S$316</c:f>
              <c:numCache>
                <c:formatCode>0.0</c:formatCode>
                <c:ptCount val="12"/>
                <c:pt idx="0">
                  <c:v>97.008243005519276</c:v>
                </c:pt>
                <c:pt idx="1">
                  <c:v>99.307578103459178</c:v>
                </c:pt>
                <c:pt idx="2">
                  <c:v>99.702577966866812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2">
                  <c:v>2015</c:v>
                </c:pt>
              </c:numCache>
            </c:numRef>
          </c:xVal>
          <c:yVal>
            <c:numRef>
              <c:f>Water!$N$305:$N$316</c:f>
              <c:numCache>
                <c:formatCode>0.0</c:formatCode>
                <c:ptCount val="12"/>
                <c:pt idx="0">
                  <c:v>89.740596563832028</c:v>
                </c:pt>
                <c:pt idx="1">
                  <c:v>98.078127437425906</c:v>
                </c:pt>
                <c:pt idx="2">
                  <c:v>98.231983253911949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2">
                  <c:v>2015</c:v>
                </c:pt>
              </c:numCache>
            </c:numRef>
          </c:xVal>
          <c:yVal>
            <c:numRef>
              <c:f>Water!$I$305:$I$316</c:f>
              <c:numCache>
                <c:formatCode>0.0</c:formatCode>
                <c:ptCount val="12"/>
                <c:pt idx="0">
                  <c:v>80.918839439497731</c:v>
                </c:pt>
                <c:pt idx="1">
                  <c:v>94.462651086171661</c:v>
                </c:pt>
                <c:pt idx="2">
                  <c:v>95.212336575295012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2">
                  <c:v>2015</c:v>
                </c:pt>
              </c:numCache>
            </c:numRef>
          </c:xVal>
          <c:yVal>
            <c:numRef>
              <c:f>Water!$D$305:$D$316</c:f>
              <c:numCache>
                <c:formatCode>0.0</c:formatCode>
                <c:ptCount val="12"/>
                <c:pt idx="0">
                  <c:v>72.976187936748261</c:v>
                </c:pt>
                <c:pt idx="1">
                  <c:v>89.600917970742486</c:v>
                </c:pt>
                <c:pt idx="2">
                  <c:v>89.572678164151327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66.679781188243908</c:v>
                </c:pt>
                <c:pt idx="1">
                  <c:v>87.695755407044174</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3.5303250439373421</c:v>
                </c:pt>
                <c:pt idx="1">
                  <c:v>4.6430044616744368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8.3344512405478923</c:v>
                </c:pt>
                <c:pt idx="1">
                  <c:v>7.6612401312813887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21.455442527270861</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77.936166728440114</c:v>
                </c:pt>
                <c:pt idx="1">
                  <c:v>96.848461869464074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0.6004231884245016</c:v>
                </c:pt>
                <c:pt idx="1">
                  <c:v>0.74612422846365789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3.6399046731103226</c:v>
                </c:pt>
                <c:pt idx="1">
                  <c:v>2.4054139020722687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17.823505410025064</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87.065489789590757</c:v>
                </c:pt>
                <c:pt idx="1">
                  <c:v>98.225843517467965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1.2598756592279754</c:v>
                </c:pt>
                <c:pt idx="1">
                  <c:v>1.421370851457489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1.9013517686560135</c:v>
                </c:pt>
                <c:pt idx="1">
                  <c:v>0.3527856310745392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9.7732827825252571</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96.06501256356016</c:v>
                </c:pt>
                <c:pt idx="1">
                  <c:v>99.488215850291212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0.49417461506785842</c:v>
                </c:pt>
                <c:pt idx="1">
                  <c:v>0.51178414970878805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0.87783558000965911</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2.5629772413623186</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99.339986875833944</c:v>
                </c:pt>
                <c:pt idx="1">
                  <c:v>99.047367764186305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4.6805743981467571E-2</c:v>
                </c:pt>
                <c:pt idx="1">
                  <c:v>4.666787145244275E-2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0.40511854538573289</c:v>
                </c:pt>
                <c:pt idx="1">
                  <c:v>9.5480634019295962E-2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0.20808883479885765</c:v>
                </c:pt>
                <c:pt idx="1">
                  <c:v>0.8104837303419572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66.679781188243908</c:v>
                </c:pt>
                <c:pt idx="1">
                  <c:v>87.695755407044174</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3.5303250439373421</c:v>
                </c:pt>
                <c:pt idx="1">
                  <c:v>4.6430044616744368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8.3344512405478923</c:v>
                </c:pt>
                <c:pt idx="1">
                  <c:v>7.6612401312813887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21.455442527270861</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77.936166728440114</c:v>
                </c:pt>
                <c:pt idx="1">
                  <c:v>96.848461869464074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0.6004231884245016</c:v>
                </c:pt>
                <c:pt idx="1">
                  <c:v>0.74612422846365789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3.6399046731103226</c:v>
                </c:pt>
                <c:pt idx="1">
                  <c:v>2.4054139020722687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17.823505410025064</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87.065489789590757</c:v>
                </c:pt>
                <c:pt idx="1">
                  <c:v>98.225843517467965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1.2598756592279754</c:v>
                </c:pt>
                <c:pt idx="1">
                  <c:v>1.421370851457489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1.9013517686560135</c:v>
                </c:pt>
                <c:pt idx="1">
                  <c:v>0.3527856310745392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9.7732827825252571</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96.06501256356016</c:v>
                </c:pt>
                <c:pt idx="1">
                  <c:v>99.488215850291212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0.49417461506785842</c:v>
                </c:pt>
                <c:pt idx="1">
                  <c:v>0.51178414970878805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0.87783558000965911</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2.5629772413623186</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99.339986875833944</c:v>
                </c:pt>
                <c:pt idx="1">
                  <c:v>99.047367764186305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4.6805743981467571E-2</c:v>
                </c:pt>
                <c:pt idx="1">
                  <c:v>4.666787145244275E-2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0.40511854538573289</c:v>
                </c:pt>
                <c:pt idx="1">
                  <c:v>9.5480634019295962E-2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0.20808883479885765</c:v>
                </c:pt>
                <c:pt idx="1">
                  <c:v>0.8104837303419572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83.661535304580852</c:v>
                </c:pt>
                <c:pt idx="1">
                  <c:v>96.529331907314543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1.4335387495366521</c:v>
                </c:pt>
                <c:pt idx="1">
                  <c:v>1.6540281893254147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3.7105967460433931</c:v>
                </c:pt>
                <c:pt idx="1">
                  <c:v>1.8166399033600413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11.194329199839103</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98.460710923781392</c:v>
                </c:pt>
                <c:pt idx="1">
                  <c:v>99.256034362048553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0.11958742027403843</c:v>
                </c:pt>
                <c:pt idx="1">
                  <c:v>0.12055339621889499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0.67149136070518978</c:v>
                </c:pt>
                <c:pt idx="1">
                  <c:v>0.62341224173255227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0.74821029523937455</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99.50938057499485</c:v>
                </c:pt>
                <c:pt idx="1">
                  <c:v>99.809552352266763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0.11479436272461432</c:v>
                </c:pt>
                <c:pt idx="1">
                  <c:v>0.11514064191639239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0.30463996442256303</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7.1185097857979163E-2</c:v>
                </c:pt>
                <c:pt idx="1">
                  <c:v>7.5307005816832043E-2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99.80593817350568</c:v>
                </c:pt>
                <c:pt idx="1">
                  <c:v>99.757650837526811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0.19406182649431969</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0.24234916247318228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99.959496795005421</c:v>
                </c:pt>
                <c:pt idx="1">
                  <c:v>99.742566618822153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1.633229543431014E-2</c:v>
                </c:pt>
                <c:pt idx="1">
                  <c:v>0.25743338117784731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2.4170909560274012E-2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98.277783105442609</c:v>
                </c:pt>
                <c:pt idx="1">
                  <c:v>98.970523039420314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0.12512365611944265</c:v>
                </c:pt>
                <c:pt idx="1">
                  <c:v>0.12600562710556301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1.1001187181748264</c:v>
                </c:pt>
                <c:pt idx="1">
                  <c:v>0.82613480416208063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0.49697452026312305</c:v>
                </c:pt>
                <c:pt idx="1">
                  <c:v>7.7336529312049151E-2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99.540536852536533</c:v>
                </c:pt>
                <c:pt idx="1">
                  <c:v>99.700716822466077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6.8769550276852054E-2</c:v>
                </c:pt>
                <c:pt idx="1">
                  <c:v>6.888021377982001E-2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0.27921867977707393</c:v>
                </c:pt>
                <c:pt idx="1">
                  <c:v>0.1878227599411133</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0.11147491740953974</c:v>
                </c:pt>
                <c:pt idx="1">
                  <c:v>4.2580203812985218E-2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99.59991346524707</c:v>
                </c:pt>
                <c:pt idx="1">
                  <c:v>99.905984012041031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6.6831867301765144E-2</c:v>
                </c:pt>
                <c:pt idx="1">
                  <c:v>6.7037241638515446E-2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0.33103214583094598</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2.2225216202245157E-3</c:v>
                </c:pt>
                <c:pt idx="1">
                  <c:v>2.6978746320473236E-2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99.853664577082455</c:v>
                </c:pt>
                <c:pt idx="1">
                  <c:v>99.960940355200947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0.14633542291754509</c:v>
                </c:pt>
                <c:pt idx="1">
                  <c:v>3.9059644799053217E-2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99.990098489237766</c:v>
                </c:pt>
                <c:pt idx="1">
                  <c:v>99.704306335609672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0.29569366439032763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9.901510762240065E-3</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2012</c:v>
                </c:pt>
                <c:pt idx="2">
                  <c:v>2015</c:v>
                </c:pt>
              </c:numCache>
            </c:numRef>
          </c:xVal>
          <c:yVal>
            <c:numRef>
              <c:f>Sanitation!$AB$105:$AB$116</c:f>
              <c:numCache>
                <c:formatCode>0.0</c:formatCode>
                <c:ptCount val="12"/>
                <c:pt idx="0">
                  <c:v>5.2639168887053035E-2</c:v>
                </c:pt>
                <c:pt idx="1">
                  <c:v>2.764412767319583E-2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2012</c:v>
                </c:pt>
                <c:pt idx="2">
                  <c:v>2015</c:v>
                </c:pt>
              </c:numCache>
            </c:numRef>
          </c:xVal>
          <c:yVal>
            <c:numRef>
              <c:f>Sanitation!$W$105:$W$116</c:f>
              <c:numCache>
                <c:formatCode>0.0</c:formatCode>
                <c:ptCount val="12"/>
                <c:pt idx="0">
                  <c:v>0.23055648306393575</c:v>
                </c:pt>
                <c:pt idx="1">
                  <c:v>9.8233202156572927E-2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2012</c:v>
                </c:pt>
                <c:pt idx="2">
                  <c:v>2015</c:v>
                </c:pt>
              </c:numCache>
            </c:numRef>
          </c:xVal>
          <c:yVal>
            <c:numRef>
              <c:f>Sanitation!$R$105:$R$116</c:f>
              <c:numCache>
                <c:formatCode>0.0</c:formatCode>
                <c:ptCount val="12"/>
                <c:pt idx="0">
                  <c:v>0.47433858657623179</c:v>
                </c:pt>
                <c:pt idx="1">
                  <c:v>0.33773071603671834</c:v>
                </c:pt>
                <c:pt idx="2">
                  <c:v>8.1115964364114057E-3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2012</c:v>
                </c:pt>
                <c:pt idx="2">
                  <c:v>2015</c:v>
                </c:pt>
              </c:numCache>
            </c:numRef>
          </c:xVal>
          <c:yVal>
            <c:numRef>
              <c:f>Sanitation!$M$105:$M$116</c:f>
              <c:numCache>
                <c:formatCode>0.0</c:formatCode>
                <c:ptCount val="12"/>
                <c:pt idx="0">
                  <c:v>2.3161600996064564</c:v>
                </c:pt>
                <c:pt idx="1">
                  <c:v>2.9480214471626827</c:v>
                </c:pt>
                <c:pt idx="2">
                  <c:v>0.34372424345168434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2012</c:v>
                </c:pt>
                <c:pt idx="2">
                  <c:v>2015</c:v>
                </c:pt>
              </c:numCache>
            </c:numRef>
          </c:xVal>
          <c:yVal>
            <c:numRef>
              <c:f>Sanitation!$H$105:$H$116</c:f>
              <c:numCache>
                <c:formatCode>0.0</c:formatCode>
                <c:ptCount val="12"/>
                <c:pt idx="0">
                  <c:v>15.714045699554369</c:v>
                </c:pt>
                <c:pt idx="1">
                  <c:v>12.243138629352654</c:v>
                </c:pt>
                <c:pt idx="2">
                  <c:v>3.6062375674359748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2012</c:v>
                </c:pt>
                <c:pt idx="2">
                  <c:v>2015</c:v>
                </c:pt>
              </c:numCache>
            </c:numRef>
          </c:xVal>
          <c:yVal>
            <c:numRef>
              <c:f>Sanitation!$X$105:$X$116</c:f>
              <c:numCache>
                <c:formatCode>0.0</c:formatCode>
                <c:ptCount val="12"/>
                <c:pt idx="0">
                  <c:v>99.87845050967654</c:v>
                </c:pt>
                <c:pt idx="1">
                  <c:v>99.60100102309147</c:v>
                </c:pt>
                <c:pt idx="2">
                  <c:v>99.704305209426451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2012</c:v>
                </c:pt>
                <c:pt idx="2">
                  <c:v>2015</c:v>
                </c:pt>
              </c:numCache>
            </c:numRef>
          </c:xVal>
          <c:yVal>
            <c:numRef>
              <c:f>Sanitation!$S$105:$S$116</c:f>
              <c:numCache>
                <c:formatCode>0.0</c:formatCode>
                <c:ptCount val="12"/>
                <c:pt idx="0">
                  <c:v>99.712290388904592</c:v>
                </c:pt>
                <c:pt idx="1">
                  <c:v>99.214005204048476</c:v>
                </c:pt>
                <c:pt idx="2">
                  <c:v>99.973585666736994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2012</c:v>
                </c:pt>
                <c:pt idx="2">
                  <c:v>2015</c:v>
                </c:pt>
              </c:numCache>
            </c:numRef>
          </c:xVal>
          <c:yVal>
            <c:numRef>
              <c:f>Sanitation!$N$105:$N$116</c:f>
              <c:numCache>
                <c:formatCode>0.0</c:formatCode>
                <c:ptCount val="12"/>
                <c:pt idx="0">
                  <c:v>99.301775477890146</c:v>
                </c:pt>
                <c:pt idx="1">
                  <c:v>98.999899192148732</c:v>
                </c:pt>
                <c:pt idx="2">
                  <c:v>99.761038685329964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2012</c:v>
                </c:pt>
                <c:pt idx="2">
                  <c:v>2015</c:v>
                </c:pt>
              </c:numCache>
            </c:numRef>
          </c:xVal>
          <c:yVal>
            <c:numRef>
              <c:f>Sanitation!$I$105:$I$116</c:f>
              <c:numCache>
                <c:formatCode>0.0</c:formatCode>
                <c:ptCount val="12"/>
                <c:pt idx="0">
                  <c:v>96.457227049284882</c:v>
                </c:pt>
                <c:pt idx="1">
                  <c:v>96.196551972425993</c:v>
                </c:pt>
                <c:pt idx="2">
                  <c:v>97.972723052938989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2012</c:v>
                </c:pt>
                <c:pt idx="2">
                  <c:v>2015</c:v>
                </c:pt>
              </c:numCache>
            </c:numRef>
          </c:xVal>
          <c:yVal>
            <c:numRef>
              <c:f>Sanitation!$D$105:$D$116</c:f>
              <c:numCache>
                <c:formatCode>0.0</c:formatCode>
                <c:ptCount val="12"/>
                <c:pt idx="0">
                  <c:v>78.687664968942755</c:v>
                </c:pt>
                <c:pt idx="1">
                  <c:v>83.695670795688059</c:v>
                </c:pt>
                <c:pt idx="2">
                  <c:v>91.812138494226517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66.829241895163662</c:v>
                </c:pt>
                <c:pt idx="1">
                  <c:v>80.471801327384796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9.1750775562607458</c:v>
                </c:pt>
                <c:pt idx="1">
                  <c:v>11.048083104533831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5.6882874394234477</c:v>
                </c:pt>
                <c:pt idx="1">
                  <c:v>4.0149490847743436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18.307393109152144</c:v>
                </c:pt>
                <c:pt idx="1">
                  <c:v>4.4651664833070299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89.667421011587891</c:v>
                </c:pt>
                <c:pt idx="1">
                  <c:v>91.018491539123957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6.3939108494367565</c:v>
                </c:pt>
                <c:pt idx="1">
                  <c:v>6.490251576167938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1.0772366028638913</c:v>
                </c:pt>
                <c:pt idx="1">
                  <c:v>1.3936113148861722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2.8614315361114677</c:v>
                </c:pt>
                <c:pt idx="1">
                  <c:v>1.0976455698219354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96.415582642908987</c:v>
                </c:pt>
                <c:pt idx="1">
                  <c:v>96.75316962255414</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2.7433593577082336</c:v>
                </c:pt>
                <c:pt idx="1">
                  <c:v>2.7529648838510359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0.2671623634688558</c:v>
                </c:pt>
                <c:pt idx="1">
                  <c:v>0.45419564060973983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0.573895635913928</c:v>
                </c:pt>
                <c:pt idx="1">
                  <c:v>3.9669852985085186E-2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98.01436250969104</c:v>
                </c:pt>
                <c:pt idx="1">
                  <c:v>98.076922477970044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1.5831728566794021</c:v>
                </c:pt>
                <c:pt idx="1">
                  <c:v>1.5841833539285601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0.12931857452772988</c:v>
                </c:pt>
                <c:pt idx="1">
                  <c:v>0.33889416810139039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0.27314605910182621</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99.571715505943303</c:v>
                </c:pt>
                <c:pt idx="1">
                  <c:v>99.280218359560664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0.32069865517002344</c:v>
                </c:pt>
                <c:pt idx="1">
                  <c:v>0.3197598067997226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4.4687902318301553E-2</c:v>
                </c:pt>
                <c:pt idx="1">
                  <c:v>0.40002183363961308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6.2897936568374391E-2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2012</c:v>
                </c:pt>
                <c:pt idx="2">
                  <c:v>2015</c:v>
                </c:pt>
              </c:numCache>
            </c:numRef>
          </c:xVal>
          <c:yVal>
            <c:numRef>
              <c:f>Sanitation!$AB$205:$AB$216</c:f>
              <c:numCache>
                <c:formatCode>0.0</c:formatCode>
                <c:ptCount val="12"/>
                <c:pt idx="0">
                  <c:v>0</c:v>
                </c:pt>
                <c:pt idx="1">
                  <c:v>3.580425721202421E-2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2012</c:v>
                </c:pt>
                <c:pt idx="2">
                  <c:v>2015</c:v>
                </c:pt>
              </c:numCache>
            </c:numRef>
          </c:xVal>
          <c:yVal>
            <c:numRef>
              <c:f>Sanitation!$W$205:$W$216</c:f>
              <c:numCache>
                <c:formatCode>0.0</c:formatCode>
                <c:ptCount val="12"/>
                <c:pt idx="0">
                  <c:v>4.5239363684327599E-2</c:v>
                </c:pt>
                <c:pt idx="1">
                  <c:v>6.9332855301443938E-2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2012</c:v>
                </c:pt>
                <c:pt idx="2">
                  <c:v>2015</c:v>
                </c:pt>
              </c:numCache>
            </c:numRef>
          </c:xVal>
          <c:yVal>
            <c:numRef>
              <c:f>Sanitation!$R$205:$R$216</c:f>
              <c:numCache>
                <c:formatCode>0.0</c:formatCode>
                <c:ptCount val="12"/>
                <c:pt idx="0">
                  <c:v>0.10114774809434413</c:v>
                </c:pt>
                <c:pt idx="1">
                  <c:v>0.15463997477816296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2012</c:v>
                </c:pt>
                <c:pt idx="2">
                  <c:v>2015</c:v>
                </c:pt>
              </c:numCache>
            </c:numRef>
          </c:xVal>
          <c:yVal>
            <c:numRef>
              <c:f>Sanitation!$M$205:$M$216</c:f>
              <c:numCache>
                <c:formatCode>0.0</c:formatCode>
                <c:ptCount val="12"/>
                <c:pt idx="0">
                  <c:v>0.54589856118515734</c:v>
                </c:pt>
                <c:pt idx="1">
                  <c:v>0.94663004207226253</c:v>
                </c:pt>
                <c:pt idx="2">
                  <c:v>9.2593251570512167E-2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2012</c:v>
                </c:pt>
                <c:pt idx="2">
                  <c:v>2015</c:v>
                </c:pt>
              </c:numCache>
            </c:numRef>
          </c:xVal>
          <c:yVal>
            <c:numRef>
              <c:f>Sanitation!$H$205:$H$216</c:f>
              <c:numCache>
                <c:formatCode>0.0</c:formatCode>
                <c:ptCount val="12"/>
                <c:pt idx="0">
                  <c:v>3.9991314859857763</c:v>
                </c:pt>
                <c:pt idx="1">
                  <c:v>6.8672884005086434</c:v>
                </c:pt>
                <c:pt idx="2">
                  <c:v>1.0574576791453509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2012</c:v>
                </c:pt>
                <c:pt idx="2">
                  <c:v>2015</c:v>
                </c:pt>
              </c:numCache>
            </c:numRef>
          </c:xVal>
          <c:yVal>
            <c:numRef>
              <c:f>Sanitation!$X$205:$X$216</c:f>
              <c:numCache>
                <c:formatCode>0.0</c:formatCode>
                <c:ptCount val="12"/>
                <c:pt idx="0">
                  <c:v>99.962204093806122</c:v>
                </c:pt>
                <c:pt idx="1">
                  <c:v>99.561875516157244</c:v>
                </c:pt>
                <c:pt idx="2">
                  <c:v>99.665632652831789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2012</c:v>
                </c:pt>
                <c:pt idx="2">
                  <c:v>2015</c:v>
                </c:pt>
              </c:numCache>
            </c:numRef>
          </c:xVal>
          <c:yVal>
            <c:numRef>
              <c:f>Sanitation!$S$205:$S$216</c:f>
              <c:numCache>
                <c:formatCode>0.0</c:formatCode>
                <c:ptCount val="12"/>
                <c:pt idx="0">
                  <c:v>99.910021899766946</c:v>
                </c:pt>
                <c:pt idx="1">
                  <c:v>99.636185287660808</c:v>
                </c:pt>
                <c:pt idx="2">
                  <c:v>99.967977481534405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2012</c:v>
                </c:pt>
                <c:pt idx="2">
                  <c:v>2015</c:v>
                </c:pt>
              </c:numCache>
            </c:numRef>
          </c:xVal>
          <c:yVal>
            <c:numRef>
              <c:f>Sanitation!$N$205:$N$216</c:f>
              <c:numCache>
                <c:formatCode>0.0</c:formatCode>
                <c:ptCount val="12"/>
                <c:pt idx="0">
                  <c:v>99.864222238435914</c:v>
                </c:pt>
                <c:pt idx="1">
                  <c:v>98.997675452522046</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2012</c:v>
                </c:pt>
                <c:pt idx="2">
                  <c:v>2015</c:v>
                </c:pt>
              </c:numCache>
            </c:numRef>
          </c:xVal>
          <c:yVal>
            <c:numRef>
              <c:f>Sanitation!$I$205:$I$216</c:f>
              <c:numCache>
                <c:formatCode>0.0</c:formatCode>
                <c:ptCount val="12"/>
                <c:pt idx="0">
                  <c:v>99.193604930384538</c:v>
                </c:pt>
                <c:pt idx="1">
                  <c:v>98.728862091046324</c:v>
                </c:pt>
                <c:pt idx="2">
                  <c:v>99.033889538645852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2012</c:v>
                </c:pt>
                <c:pt idx="2">
                  <c:v>2015</c:v>
                </c:pt>
              </c:numCache>
            </c:numRef>
          </c:xVal>
          <c:yVal>
            <c:numRef>
              <c:f>Sanitation!$D$205:$D$216</c:f>
              <c:numCache>
                <c:formatCode>0.0</c:formatCode>
                <c:ptCount val="12"/>
                <c:pt idx="0">
                  <c:v>94.659190432019727</c:v>
                </c:pt>
                <c:pt idx="1">
                  <c:v>92.528673772885341</c:v>
                </c:pt>
                <c:pt idx="2">
                  <c:v>96.9377052543894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81.836381631978597</c:v>
                </c:pt>
                <c:pt idx="1">
                  <c:v>83.111515961662704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12.049271429552689</c:v>
                </c:pt>
                <c:pt idx="1">
                  <c:v>12.237017262654144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1.1044839441989609</c:v>
                </c:pt>
                <c:pt idx="1">
                  <c:v>1.4820253619582928</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5.0098629942697528</c:v>
                </c:pt>
                <c:pt idx="1">
                  <c:v>3.1694414137248543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95.294759554214977</c:v>
                </c:pt>
                <c:pt idx="1">
                  <c:v>94.954187848705047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3.8900844752506871</c:v>
                </c:pt>
                <c:pt idx="1">
                  <c:v>3.8761817936078411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0.11773622050591825</c:v>
                </c:pt>
                <c:pt idx="1">
                  <c:v>0.77273647151488944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0.69741975002842338</c:v>
                </c:pt>
                <c:pt idx="1">
                  <c:v>0.3968938861722151</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97.142519663417957</c:v>
                </c:pt>
                <c:pt idx="1">
                  <c:v>96.931908947908312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2.5997519114663055</c:v>
                </c:pt>
                <c:pt idx="1">
                  <c:v>2.5941154958975243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0.126455740774432</c:v>
                </c:pt>
                <c:pt idx="1">
                  <c:v>0.42449862305369379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0.13127268434130634</c:v>
                </c:pt>
                <c:pt idx="1">
                  <c:v>4.9476933140470081E-2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98.457104766345381</c:v>
                </c:pt>
                <c:pt idx="1">
                  <c:v>98.404950441244424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1.4107139417493695</c:v>
                </c:pt>
                <c:pt idx="1">
                  <c:v>1.4099666636964849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7.3450955875557611E-2</c:v>
                </c:pt>
                <c:pt idx="1">
                  <c:v>0.16286739701655506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5.8730336029701569E-2</c:v>
                </c:pt>
                <c:pt idx="1">
                  <c:v>2.2215498042541526E-2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99.798923473704278</c:v>
                </c:pt>
                <c:pt idx="1">
                  <c:v>99.331421222416665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0.19446304006754506</c:v>
                </c:pt>
                <c:pt idx="1">
                  <c:v>0.19355208926908521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2.9412547192464444E-3</c:v>
                </c:pt>
                <c:pt idx="1">
                  <c:v>0.45666553076961236</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3.6722315089257052E-3</c:v>
                </c:pt>
                <c:pt idx="1">
                  <c:v>1.836115754462786E-2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2012</c:v>
                </c:pt>
                <c:pt idx="2">
                  <c:v>2015</c:v>
                </c:pt>
              </c:numCache>
            </c:numRef>
          </c:xVal>
          <c:yVal>
            <c:numRef>
              <c:f>Sanitation!$AB$305:$AB$316</c:f>
              <c:numCache>
                <c:formatCode>0.0</c:formatCode>
                <c:ptCount val="12"/>
                <c:pt idx="0">
                  <c:v>2.3265748863427764</c:v>
                </c:pt>
                <c:pt idx="1">
                  <c:v>0.17325265216868102</c:v>
                </c:pt>
                <c:pt idx="2">
                  <c:v>3.4909217916982233E-2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2012</c:v>
                </c:pt>
                <c:pt idx="2">
                  <c:v>2015</c:v>
                </c:pt>
              </c:numCache>
            </c:numRef>
          </c:xVal>
          <c:yVal>
            <c:numRef>
              <c:f>Sanitation!$W$305:$W$316</c:f>
              <c:numCache>
                <c:formatCode>0.0</c:formatCode>
                <c:ptCount val="12"/>
                <c:pt idx="0">
                  <c:v>6.4301797350278358</c:v>
                </c:pt>
                <c:pt idx="1">
                  <c:v>2.0816621994404523</c:v>
                </c:pt>
                <c:pt idx="2">
                  <c:v>0.75275046995964723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2012</c:v>
                </c:pt>
                <c:pt idx="2">
                  <c:v>2015</c:v>
                </c:pt>
              </c:numCache>
            </c:numRef>
          </c:xVal>
          <c:yVal>
            <c:numRef>
              <c:f>Sanitation!$R$305:$R$316</c:f>
              <c:numCache>
                <c:formatCode>0.0</c:formatCode>
                <c:ptCount val="12"/>
                <c:pt idx="0">
                  <c:v>12.866756506228928</c:v>
                </c:pt>
                <c:pt idx="1">
                  <c:v>7.2602751834390684</c:v>
                </c:pt>
                <c:pt idx="2">
                  <c:v>1.4279005957631403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2012</c:v>
                </c:pt>
                <c:pt idx="2">
                  <c:v>2015</c:v>
                </c:pt>
              </c:numCache>
            </c:numRef>
          </c:xVal>
          <c:yVal>
            <c:numRef>
              <c:f>Sanitation!$M$305:$M$316</c:f>
              <c:numCache>
                <c:formatCode>0.0</c:formatCode>
                <c:ptCount val="12"/>
                <c:pt idx="0">
                  <c:v>21.130316118769077</c:v>
                </c:pt>
                <c:pt idx="1">
                  <c:v>13.381985714009199</c:v>
                </c:pt>
                <c:pt idx="2">
                  <c:v>2.8892433818678809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2012</c:v>
                </c:pt>
                <c:pt idx="2">
                  <c:v>2015</c:v>
                </c:pt>
              </c:numCache>
            </c:numRef>
          </c:xVal>
          <c:yVal>
            <c:numRef>
              <c:f>Sanitation!$H$305:$H$316</c:f>
              <c:numCache>
                <c:formatCode>0.0</c:formatCode>
                <c:ptCount val="12"/>
                <c:pt idx="0">
                  <c:v>23.893484681504763</c:v>
                </c:pt>
                <c:pt idx="1">
                  <c:v>17.901783201977192</c:v>
                </c:pt>
                <c:pt idx="2">
                  <c:v>8.1619803315826491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2012</c:v>
                </c:pt>
                <c:pt idx="2">
                  <c:v>2015</c:v>
                </c:pt>
              </c:numCache>
            </c:numRef>
          </c:xVal>
          <c:yVal>
            <c:numRef>
              <c:f>Sanitation!$X$305:$X$316</c:f>
              <c:numCache>
                <c:formatCode>0.0</c:formatCode>
                <c:ptCount val="12"/>
                <c:pt idx="0">
                  <c:v>97.369455765606517</c:v>
                </c:pt>
                <c:pt idx="1">
                  <c:v>98.306422346910068</c:v>
                </c:pt>
                <c:pt idx="2">
                  <c:v>99.599321485169796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2012</c:v>
                </c:pt>
                <c:pt idx="2">
                  <c:v>2015</c:v>
                </c:pt>
              </c:numCache>
            </c:numRef>
          </c:xVal>
          <c:yVal>
            <c:numRef>
              <c:f>Sanitation!$S$305:$S$316</c:f>
              <c:numCache>
                <c:formatCode>0.0</c:formatCode>
                <c:ptCount val="12"/>
                <c:pt idx="0">
                  <c:v>90.767471946542116</c:v>
                </c:pt>
                <c:pt idx="1">
                  <c:v>96.70298506592745</c:v>
                </c:pt>
                <c:pt idx="2">
                  <c:v>97.530053869744975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2012</c:v>
                </c:pt>
                <c:pt idx="2">
                  <c:v>2015</c:v>
                </c:pt>
              </c:numCache>
            </c:numRef>
          </c:xVal>
          <c:yVal>
            <c:numRef>
              <c:f>Sanitation!$N$305:$N$316</c:f>
              <c:numCache>
                <c:formatCode>0.0</c:formatCode>
                <c:ptCount val="12"/>
                <c:pt idx="0">
                  <c:v>81.677595160277633</c:v>
                </c:pt>
                <c:pt idx="1">
                  <c:v>89.435953637555684</c:v>
                </c:pt>
                <c:pt idx="2">
                  <c:v>93.435059598947703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2012</c:v>
                </c:pt>
                <c:pt idx="2">
                  <c:v>2015</c:v>
                </c:pt>
              </c:numCache>
            </c:numRef>
          </c:xVal>
          <c:yVal>
            <c:numRef>
              <c:f>Sanitation!$I$305:$I$316</c:f>
              <c:numCache>
                <c:formatCode>0.0</c:formatCode>
                <c:ptCount val="12"/>
                <c:pt idx="0">
                  <c:v>74.407180077212047</c:v>
                </c:pt>
                <c:pt idx="1">
                  <c:v>83.060713906741285</c:v>
                </c:pt>
                <c:pt idx="2">
                  <c:v>93.539719516407061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2012</c:v>
                </c:pt>
                <c:pt idx="2">
                  <c:v>2015</c:v>
                </c:pt>
              </c:numCache>
            </c:numRef>
          </c:xVal>
          <c:yVal>
            <c:numRef>
              <c:f>Sanitation!$D$305:$D$316</c:f>
              <c:numCache>
                <c:formatCode>0.0</c:formatCode>
                <c:ptCount val="12"/>
                <c:pt idx="0">
                  <c:v>64.322379991590026</c:v>
                </c:pt>
                <c:pt idx="1">
                  <c:v>71.25723043216081</c:v>
                </c:pt>
                <c:pt idx="2">
                  <c:v>83.970875053173373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54.392208393418052</c:v>
                </c:pt>
                <c:pt idx="1">
                  <c:v>75.154534391441885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5.8552664360500009</c:v>
                </c:pt>
                <c:pt idx="1">
                  <c:v>8.0903099127047984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12.641540863228329</c:v>
                </c:pt>
                <c:pt idx="1">
                  <c:v>8.2371815851993233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27.110984307303625</c:v>
                </c:pt>
                <c:pt idx="1">
                  <c:v>8.517974110653995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64.255248276758621</c:v>
                </c:pt>
                <c:pt idx="1">
                  <c:v>85.335752063405906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6.3789833554729816</c:v>
                </c:pt>
                <c:pt idx="1">
                  <c:v>8.4717646672938134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4.5868145725498835</c:v>
                </c:pt>
                <c:pt idx="1">
                  <c:v>3.3011242420870985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24.778953795218513</c:v>
                </c:pt>
                <c:pt idx="1">
                  <c:v>2.8913590272131842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73.786508577709242</c:v>
                </c:pt>
                <c:pt idx="1">
                  <c:v>87.913536830930738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5.8228179092799408</c:v>
                </c:pt>
                <c:pt idx="1">
                  <c:v>6.9376438402444016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5.312552754005992</c:v>
                </c:pt>
                <c:pt idx="1">
                  <c:v>4.102953379647488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15.078120759004833</c:v>
                </c:pt>
                <c:pt idx="1">
                  <c:v>1.0458659491773687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86.528798058447251</c:v>
                </c:pt>
                <c:pt idx="1">
                  <c:v>95.565646387767586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3.2001488677643706</c:v>
                </c:pt>
                <c:pt idx="1">
                  <c:v>3.5343643035282981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2.9039115983554211</c:v>
                </c:pt>
                <c:pt idx="1">
                  <c:v>0.89998930870412153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7.3671414754329589</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95.862336797420397</c:v>
                </c:pt>
                <c:pt idx="1">
                  <c:v>98.504557432418366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1.0600456858621505</c:v>
                </c:pt>
                <c:pt idx="1">
                  <c:v>1.0892633606945976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0.41366994028879844</c:v>
                </c:pt>
                <c:pt idx="1">
                  <c:v>0.4061792068870318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2.6639475764286544</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54.392208393418052</c:v>
                </c:pt>
                <c:pt idx="1">
                  <c:v>75.154534391441885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5.8552664360500009</c:v>
                </c:pt>
                <c:pt idx="1">
                  <c:v>8.0903099127047984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12.641540863228329</c:v>
                </c:pt>
                <c:pt idx="1">
                  <c:v>8.2371815851993233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27.110984307303625</c:v>
                </c:pt>
                <c:pt idx="1">
                  <c:v>8.517974110653995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64.255248276758621</c:v>
                </c:pt>
                <c:pt idx="1">
                  <c:v>85.335752063405906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6.3789833554729816</c:v>
                </c:pt>
                <c:pt idx="1">
                  <c:v>8.4717646672938134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4.5868145725498835</c:v>
                </c:pt>
                <c:pt idx="1">
                  <c:v>3.3011242420870985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24.778953795218513</c:v>
                </c:pt>
                <c:pt idx="1">
                  <c:v>2.8913590272131842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73.786508577709242</c:v>
                </c:pt>
                <c:pt idx="1">
                  <c:v>87.913536830930738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5.8228179092799408</c:v>
                </c:pt>
                <c:pt idx="1">
                  <c:v>6.9376438402444016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5.312552754005992</c:v>
                </c:pt>
                <c:pt idx="1">
                  <c:v>4.102953379647488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15.078120759004833</c:v>
                </c:pt>
                <c:pt idx="1">
                  <c:v>1.0458659491773687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86.528798058447251</c:v>
                </c:pt>
                <c:pt idx="1">
                  <c:v>95.565646387767586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3.2001488677643706</c:v>
                </c:pt>
                <c:pt idx="1">
                  <c:v>3.5343643035282981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2.9039115983554211</c:v>
                </c:pt>
                <c:pt idx="1">
                  <c:v>0.89998930870412153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7.3671414754329589</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95.862336797420397</c:v>
                </c:pt>
                <c:pt idx="1">
                  <c:v>98.504557432418366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1.0600456858621505</c:v>
                </c:pt>
                <c:pt idx="1">
                  <c:v>1.0892633606945976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0.41366994028879844</c:v>
                </c:pt>
                <c:pt idx="1">
                  <c:v>0.4061792068870318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2.6639475764286544</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66.829241895163662</c:v>
                </c:pt>
                <c:pt idx="1">
                  <c:v>80.471801327384796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9.1750775562607458</c:v>
                </c:pt>
                <c:pt idx="1">
                  <c:v>11.048083104533831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5.6882874394234477</c:v>
                </c:pt>
                <c:pt idx="1">
                  <c:v>4.0149490847743436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18.307393109152144</c:v>
                </c:pt>
                <c:pt idx="1">
                  <c:v>4.4651664833070299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89.667421011587891</c:v>
                </c:pt>
                <c:pt idx="1">
                  <c:v>91.018491539123957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6.3939108494367565</c:v>
                </c:pt>
                <c:pt idx="1">
                  <c:v>6.490251576167938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1.0772366028638913</c:v>
                </c:pt>
                <c:pt idx="1">
                  <c:v>1.3936113148861722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2.8614315361114677</c:v>
                </c:pt>
                <c:pt idx="1">
                  <c:v>1.0976455698219354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96.415582642908987</c:v>
                </c:pt>
                <c:pt idx="1">
                  <c:v>96.75316962255414</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2.7433593577082336</c:v>
                </c:pt>
                <c:pt idx="1">
                  <c:v>2.7529648838510359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0.2671623634688558</c:v>
                </c:pt>
                <c:pt idx="1">
                  <c:v>0.45419564060973983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0.573895635913928</c:v>
                </c:pt>
                <c:pt idx="1">
                  <c:v>3.9669852985085186E-2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98.01436250969104</c:v>
                </c:pt>
                <c:pt idx="1">
                  <c:v>98.076922477970044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1.5831728566794021</c:v>
                </c:pt>
                <c:pt idx="1">
                  <c:v>1.5841833539285601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0.12931857452772988</c:v>
                </c:pt>
                <c:pt idx="1">
                  <c:v>0.33889416810139039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0.27314605910182621</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99.571715505943303</c:v>
                </c:pt>
                <c:pt idx="1">
                  <c:v>99.280218359560664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0.32069865517002344</c:v>
                </c:pt>
                <c:pt idx="1">
                  <c:v>0.3197598067997226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4.4687902318301553E-2</c:v>
                </c:pt>
                <c:pt idx="1">
                  <c:v>0.40002183363961308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6.2897936568374391E-2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81.836381631978597</c:v>
                </c:pt>
                <c:pt idx="1">
                  <c:v>83.111515961662704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12.049271429552689</c:v>
                </c:pt>
                <c:pt idx="1">
                  <c:v>12.237017262654144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1.1044839441989609</c:v>
                </c:pt>
                <c:pt idx="1">
                  <c:v>1.4820253619582928</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5.0098629942697528</c:v>
                </c:pt>
                <c:pt idx="1">
                  <c:v>3.1694414137248543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95.294759554214977</c:v>
                </c:pt>
                <c:pt idx="1">
                  <c:v>94.954187848705047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3.8900844752506871</c:v>
                </c:pt>
                <c:pt idx="1">
                  <c:v>3.8761817936078411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0.11773622050591825</c:v>
                </c:pt>
                <c:pt idx="1">
                  <c:v>0.77273647151488944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0.69741975002842338</c:v>
                </c:pt>
                <c:pt idx="1">
                  <c:v>0.3968938861722151</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97.142519663417957</c:v>
                </c:pt>
                <c:pt idx="1">
                  <c:v>96.931908947908312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2.5997519114663055</c:v>
                </c:pt>
                <c:pt idx="1">
                  <c:v>2.5941154958975243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0.126455740774432</c:v>
                </c:pt>
                <c:pt idx="1">
                  <c:v>0.42449862305369379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0.13127268434130634</c:v>
                </c:pt>
                <c:pt idx="1">
                  <c:v>4.9476933140470081E-2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98.457104766345381</c:v>
                </c:pt>
                <c:pt idx="1">
                  <c:v>98.404950441244424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1.4107139417493695</c:v>
                </c:pt>
                <c:pt idx="1">
                  <c:v>1.4099666636964849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7.3450955875557611E-2</c:v>
                </c:pt>
                <c:pt idx="1">
                  <c:v>0.16286739701655506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5.8730336029701569E-2</c:v>
                </c:pt>
                <c:pt idx="1">
                  <c:v>2.2215498042541526E-2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99.798923473704278</c:v>
                </c:pt>
                <c:pt idx="1">
                  <c:v>99.331421222416665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0.19446304006754506</c:v>
                </c:pt>
                <c:pt idx="1">
                  <c:v>0.19355208926908521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2.9412547192464444E-3</c:v>
                </c:pt>
                <c:pt idx="1">
                  <c:v>0.45666553076961236</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3.6722315089257052E-3</c:v>
                </c:pt>
                <c:pt idx="1">
                  <c:v>1.836115754462786E-2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74.624995949810597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19.591606816466893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5.7833972337225763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84.557092436514893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10.328546626018928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5.1143609374662971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81.891640422029852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10.662286043659554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7.4460735343106421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85.441081729355446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8.532615002035616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6.0263032686089426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91.114264998055987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5.9583633377974685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2.9273716641465524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79.603522380454422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14.991055784271143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5.405421835274443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85.588588317261411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9.8760274746624575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4.5353842080762323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91.017774295916539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5.7421373815629586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3.2400883225205011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95.494437707325304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3.3797959602563696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1.1257663324183276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96.5147307260156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2.7091286640708345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0.77614060991356337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83.189148206783941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13.177984205411878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3.6328675878042032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87.448913559220671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8.4081615289710516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4.1429249118084037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94.144773071123396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4.307278584061212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1.5479483448154403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96.595314956701415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2.2386160427226636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1.1660690005758809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96.13198251018045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2.9706203159738678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0.89739717384571938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69.306777965593795</c:v>
                </c:pt>
                <c:pt idx="1">
                  <c:v>80.300203621068334</c:v>
                </c:pt>
                <c:pt idx="2">
                  <c:v>88.460534005575369</c:v>
                </c:pt>
                <c:pt idx="3">
                  <c:v>96.511770193906045</c:v>
                </c:pt>
                <c:pt idx="4">
                  <c:v>99.30340948687801</c:v>
                </c:pt>
              </c:numCache>
            </c:numRef>
          </c:val>
          <c:extLst>
            <c:ext xmlns:c16="http://schemas.microsoft.com/office/drawing/2014/chart" uri="{C3380CC4-5D6E-409C-BE32-E72D297353CC}">
              <c16:uniqueId val="{00000000-E5A0-4BF2-971B-296B8412DE3C}"/>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3.6694099711544839</c:v>
                </c:pt>
                <c:pt idx="1">
                  <c:v>0.61863581842941762</c:v>
                </c:pt>
                <c:pt idx="2">
                  <c:v>1.2800625582566494</c:v>
                </c:pt>
                <c:pt idx="3">
                  <c:v>0.49647281161322598</c:v>
                </c:pt>
                <c:pt idx="4">
                  <c:v>4.6788509915334481E-2</c:v>
                </c:pt>
              </c:numCache>
            </c:numRef>
          </c:val>
          <c:extLst>
            <c:ext xmlns:c16="http://schemas.microsoft.com/office/drawing/2014/chart" uri="{C3380CC4-5D6E-409C-BE32-E72D297353CC}">
              <c16:uniqueId val="{00000001-E5A0-4BF2-971B-296B8412DE3C}"/>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8.4848501234844065</c:v>
                </c:pt>
                <c:pt idx="1">
                  <c:v>3.7672130737019529</c:v>
                </c:pt>
                <c:pt idx="2">
                  <c:v>1.8823039082891455</c:v>
                </c:pt>
                <c:pt idx="3">
                  <c:v>0.77311589487271704</c:v>
                </c:pt>
                <c:pt idx="4">
                  <c:v>0.36641380646491939</c:v>
                </c:pt>
              </c:numCache>
            </c:numRef>
          </c:val>
          <c:extLst>
            <c:ext xmlns:c16="http://schemas.microsoft.com/office/drawing/2014/chart" uri="{C3380CC4-5D6E-409C-BE32-E72D297353CC}">
              <c16:uniqueId val="{00000002-E5A0-4BF2-971B-296B8412DE3C}"/>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18.538961939767315</c:v>
                </c:pt>
                <c:pt idx="1">
                  <c:v>15.313947486800302</c:v>
                </c:pt>
                <c:pt idx="2">
                  <c:v>8.3770995278788405</c:v>
                </c:pt>
                <c:pt idx="3">
                  <c:v>2.2186410996080106</c:v>
                </c:pt>
                <c:pt idx="4">
                  <c:v>0.2833881967417336</c:v>
                </c:pt>
              </c:numCache>
            </c:numRef>
          </c:val>
          <c:extLst>
            <c:ext xmlns:c16="http://schemas.microsoft.com/office/drawing/2014/chart" uri="{C3380CC4-5D6E-409C-BE32-E72D297353CC}">
              <c16:uniqueId val="{00000003-E5A0-4BF2-971B-296B8412DE3C}"/>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84.983337947491151</c:v>
                </c:pt>
                <c:pt idx="1">
                  <c:v>98.6195109796558</c:v>
                </c:pt>
                <c:pt idx="2">
                  <c:v>99.543150050491747</c:v>
                </c:pt>
                <c:pt idx="3">
                  <c:v>99.781970795279847</c:v>
                </c:pt>
                <c:pt idx="4">
                  <c:v>99.943987348567191</c:v>
                </c:pt>
              </c:numCache>
            </c:numRef>
          </c:val>
          <c:extLst>
            <c:ext xmlns:c16="http://schemas.microsoft.com/office/drawing/2014/chart" uri="{C3380CC4-5D6E-409C-BE32-E72D297353CC}">
              <c16:uniqueId val="{00000000-AFD4-4146-945F-249506B007DD}"/>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1.4561878116289435</c:v>
                </c:pt>
                <c:pt idx="1">
                  <c:v>0.11978029404920924</c:v>
                </c:pt>
                <c:pt idx="2">
                  <c:v>0.11483331930735248</c:v>
                </c:pt>
                <c:pt idx="3">
                  <c:v>0</c:v>
                </c:pt>
                <c:pt idx="4">
                  <c:v>0</c:v>
                </c:pt>
              </c:numCache>
            </c:numRef>
          </c:val>
          <c:extLst>
            <c:ext xmlns:c16="http://schemas.microsoft.com/office/drawing/2014/chart" uri="{C3380CC4-5D6E-409C-BE32-E72D297353CC}">
              <c16:uniqueId val="{00000001-AFD4-4146-945F-249506B007DD}"/>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3.7084877443075754</c:v>
                </c:pt>
                <c:pt idx="1">
                  <c:v>0.59735119331206477</c:v>
                </c:pt>
                <c:pt idx="2">
                  <c:v>0.27042485415492479</c:v>
                </c:pt>
                <c:pt idx="3">
                  <c:v>0.21385911567702465</c:v>
                </c:pt>
                <c:pt idx="4">
                  <c:v>3.4829157660880128E-2</c:v>
                </c:pt>
              </c:numCache>
            </c:numRef>
          </c:val>
          <c:extLst>
            <c:ext xmlns:c16="http://schemas.microsoft.com/office/drawing/2014/chart" uri="{C3380CC4-5D6E-409C-BE32-E72D297353CC}">
              <c16:uniqueId val="{00000002-AFD4-4146-945F-249506B007DD}"/>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9.8519864965723176</c:v>
                </c:pt>
                <c:pt idx="1">
                  <c:v>0.66335753298293354</c:v>
                </c:pt>
                <c:pt idx="2">
                  <c:v>7.1591776045981631E-2</c:v>
                </c:pt>
                <c:pt idx="3">
                  <c:v>4.1700890431220451E-3</c:v>
                </c:pt>
                <c:pt idx="4">
                  <c:v>2.1183493771925826E-2</c:v>
                </c:pt>
              </c:numCache>
            </c:numRef>
          </c:val>
          <c:extLst>
            <c:ext xmlns:c16="http://schemas.microsoft.com/office/drawing/2014/chart" uri="{C3380CC4-5D6E-409C-BE32-E72D297353CC}">
              <c16:uniqueId val="{00000003-AFD4-4146-945F-249506B007DD}"/>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D47-4C3F-9449-69BD64A9B312}"/>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D47-4C3F-9449-69BD64A9B312}"/>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D47-4C3F-9449-69BD64A9B312}"/>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D0-4B23-B431-6F57366A3431}"/>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D0-4B23-B431-6F57366A3431}"/>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D0-4B23-B431-6F57366A3431}"/>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98.364375597189849</c:v>
                </c:pt>
                <c:pt idx="1">
                  <c:v>99.560559348777758</c:v>
                </c:pt>
                <c:pt idx="2">
                  <c:v>99.644080257768621</c:v>
                </c:pt>
                <c:pt idx="3">
                  <c:v>99.867074049347266</c:v>
                </c:pt>
                <c:pt idx="4">
                  <c:v>99.991512150349877</c:v>
                </c:pt>
              </c:numCache>
            </c:numRef>
          </c:val>
          <c:extLst>
            <c:ext xmlns:c16="http://schemas.microsoft.com/office/drawing/2014/chart" uri="{C3380CC4-5D6E-409C-BE32-E72D297353CC}">
              <c16:uniqueId val="{00000000-D877-48D3-9A70-793DE23CDDF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0.12523390249269956</c:v>
                </c:pt>
                <c:pt idx="1">
                  <c:v>6.8783383214741964E-2</c:v>
                </c:pt>
                <c:pt idx="2">
                  <c:v>6.6861503363844957E-2</c:v>
                </c:pt>
                <c:pt idx="3">
                  <c:v>0</c:v>
                </c:pt>
                <c:pt idx="4">
                  <c:v>0</c:v>
                </c:pt>
              </c:numCache>
            </c:numRef>
          </c:val>
          <c:extLst>
            <c:ext xmlns:c16="http://schemas.microsoft.com/office/drawing/2014/chart" uri="{C3380CC4-5D6E-409C-BE32-E72D297353CC}">
              <c16:uniqueId val="{00000001-D877-48D3-9A70-793DE23CDDF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1.0658707289232154</c:v>
                </c:pt>
                <c:pt idx="1">
                  <c:v>0.26779418979754155</c:v>
                </c:pt>
                <c:pt idx="2">
                  <c:v>0.28374027909832478</c:v>
                </c:pt>
                <c:pt idx="3">
                  <c:v>0.1329259506527336</c:v>
                </c:pt>
                <c:pt idx="4">
                  <c:v>0</c:v>
                </c:pt>
              </c:numCache>
            </c:numRef>
          </c:val>
          <c:extLst>
            <c:ext xmlns:c16="http://schemas.microsoft.com/office/drawing/2014/chart" uri="{C3380CC4-5D6E-409C-BE32-E72D297353CC}">
              <c16:uniqueId val="{00000002-D877-48D3-9A70-793DE23CDDF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0.44451977139424004</c:v>
                </c:pt>
                <c:pt idx="1">
                  <c:v>0.10286307820997044</c:v>
                </c:pt>
                <c:pt idx="2">
                  <c:v>5.3179597692195463E-3</c:v>
                </c:pt>
                <c:pt idx="3">
                  <c:v>0</c:v>
                </c:pt>
                <c:pt idx="4">
                  <c:v>8.4878496501238996E-3</c:v>
                </c:pt>
              </c:numCache>
            </c:numRef>
          </c:val>
          <c:extLst>
            <c:ext xmlns:c16="http://schemas.microsoft.com/office/drawing/2014/chart" uri="{C3380CC4-5D6E-409C-BE32-E72D297353CC}">
              <c16:uniqueId val="{00000003-D877-48D3-9A70-793DE23CDDF4}"/>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82.51064332579034</c:v>
                </c:pt>
                <c:pt idx="1">
                  <c:v>95.303176847751217</c:v>
                </c:pt>
                <c:pt idx="2">
                  <c:v>97.261291720089432</c:v>
                </c:pt>
                <c:pt idx="3">
                  <c:v>98.498711803704325</c:v>
                </c:pt>
                <c:pt idx="4">
                  <c:v>99.767801696030986</c:v>
                </c:pt>
              </c:numCache>
            </c:numRef>
          </c:val>
          <c:extLst>
            <c:ext xmlns:c16="http://schemas.microsoft.com/office/drawing/2014/chart" uri="{C3380CC4-5D6E-409C-BE32-E72D297353CC}">
              <c16:uniqueId val="{00000000-715F-4480-831E-5FD9033903E0}"/>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12.148547106229469</c:v>
                </c:pt>
                <c:pt idx="1">
                  <c:v>3.8904280826333779</c:v>
                </c:pt>
                <c:pt idx="2">
                  <c:v>2.6029305183464824</c:v>
                </c:pt>
                <c:pt idx="3">
                  <c:v>1.4113100960626503</c:v>
                </c:pt>
                <c:pt idx="4">
                  <c:v>0.19440239777514587</c:v>
                </c:pt>
              </c:numCache>
            </c:numRef>
          </c:val>
          <c:extLst>
            <c:ext xmlns:c16="http://schemas.microsoft.com/office/drawing/2014/chart" uri="{C3380CC4-5D6E-409C-BE32-E72D297353CC}">
              <c16:uniqueId val="{00000001-715F-4480-831E-5FD9033903E0}"/>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1.3416780819944165</c:v>
                </c:pt>
                <c:pt idx="1">
                  <c:v>0.26049650843025063</c:v>
                </c:pt>
                <c:pt idx="2">
                  <c:v>3.4630013469737264E-2</c:v>
                </c:pt>
                <c:pt idx="3">
                  <c:v>4.4738736548694646E-2</c:v>
                </c:pt>
                <c:pt idx="4">
                  <c:v>3.7795906193863971E-2</c:v>
                </c:pt>
              </c:numCache>
            </c:numRef>
          </c:val>
          <c:extLst>
            <c:ext xmlns:c16="http://schemas.microsoft.com/office/drawing/2014/chart" uri="{C3380CC4-5D6E-409C-BE32-E72D297353CC}">
              <c16:uniqueId val="{00000002-715F-4480-831E-5FD9033903E0}"/>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3.9991314859857763</c:v>
                </c:pt>
                <c:pt idx="1">
                  <c:v>0.54589856118515734</c:v>
                </c:pt>
                <c:pt idx="2">
                  <c:v>0.10114774809434413</c:v>
                </c:pt>
                <c:pt idx="3">
                  <c:v>4.5239363684327599E-2</c:v>
                </c:pt>
                <c:pt idx="4">
                  <c:v>0</c:v>
                </c:pt>
              </c:numCache>
            </c:numRef>
          </c:val>
          <c:extLst>
            <c:ext xmlns:c16="http://schemas.microsoft.com/office/drawing/2014/chart" uri="{C3380CC4-5D6E-409C-BE32-E72D297353CC}">
              <c16:uniqueId val="{00000003-715F-4480-831E-5FD9033903E0}"/>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20C-42AA-ABD4-C13385DA2AE8}"/>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20C-42AA-ABD4-C13385DA2AE8}"/>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20C-42AA-ABD4-C13385DA2AE8}"/>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69.188659727898113</c:v>
                </c:pt>
                <c:pt idx="1">
                  <c:v>90.036965133394872</c:v>
                </c:pt>
                <c:pt idx="2">
                  <c:v>96.55446444876867</c:v>
                </c:pt>
                <c:pt idx="3">
                  <c:v>98.127293420451991</c:v>
                </c:pt>
                <c:pt idx="4">
                  <c:v>99.557796683979049</c:v>
                </c:pt>
              </c:numCache>
            </c:numRef>
          </c:val>
          <c:extLst>
            <c:ext xmlns:c16="http://schemas.microsoft.com/office/drawing/2014/chart" uri="{C3380CC4-5D6E-409C-BE32-E72D297353CC}">
              <c16:uniqueId val="{00000000-37E6-4E04-98C0-A5AD200656D6}"/>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9.4990052410446495</c:v>
                </c:pt>
                <c:pt idx="1">
                  <c:v>6.4202619158900633</c:v>
                </c:pt>
                <c:pt idx="2">
                  <c:v>2.7473110291214971</c:v>
                </c:pt>
                <c:pt idx="3">
                  <c:v>1.5849969684525527</c:v>
                </c:pt>
                <c:pt idx="4">
                  <c:v>0.32065382569750078</c:v>
                </c:pt>
              </c:numCache>
            </c:numRef>
          </c:val>
          <c:extLst>
            <c:ext xmlns:c16="http://schemas.microsoft.com/office/drawing/2014/chart" uri="{C3380CC4-5D6E-409C-BE32-E72D297353CC}">
              <c16:uniqueId val="{00000001-37E6-4E04-98C0-A5AD200656D6}"/>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5.5982893315028832</c:v>
                </c:pt>
                <c:pt idx="1">
                  <c:v>1.2266128511085981</c:v>
                </c:pt>
                <c:pt idx="2">
                  <c:v>0.22388593553360181</c:v>
                </c:pt>
                <c:pt idx="3">
                  <c:v>5.7153128031515621E-2</c:v>
                </c:pt>
                <c:pt idx="4">
                  <c:v>6.8910321436391087E-2</c:v>
                </c:pt>
              </c:numCache>
            </c:numRef>
          </c:val>
          <c:extLst>
            <c:ext xmlns:c16="http://schemas.microsoft.com/office/drawing/2014/chart" uri="{C3380CC4-5D6E-409C-BE32-E72D297353CC}">
              <c16:uniqueId val="{00000002-37E6-4E04-98C0-A5AD200656D6}"/>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15.714045699554369</c:v>
                </c:pt>
                <c:pt idx="1">
                  <c:v>2.3161600996064564</c:v>
                </c:pt>
                <c:pt idx="2">
                  <c:v>0.47433858657623179</c:v>
                </c:pt>
                <c:pt idx="3">
                  <c:v>0.23055648306393575</c:v>
                </c:pt>
                <c:pt idx="4">
                  <c:v>5.2639168887053035E-2</c:v>
                </c:pt>
              </c:numCache>
            </c:numRef>
          </c:val>
          <c:extLst>
            <c:ext xmlns:c16="http://schemas.microsoft.com/office/drawing/2014/chart" uri="{C3380CC4-5D6E-409C-BE32-E72D297353CC}">
              <c16:uniqueId val="{00000003-37E6-4E04-98C0-A5AD200656D6}"/>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58.071086078979469</c:v>
                </c:pt>
                <c:pt idx="1">
                  <c:v>67.687461432695358</c:v>
                </c:pt>
                <c:pt idx="2">
                  <c:v>75.703499098003959</c:v>
                </c:pt>
                <c:pt idx="3">
                  <c:v>87.530284477726411</c:v>
                </c:pt>
                <c:pt idx="4">
                  <c:v>96.304520413476894</c:v>
                </c:pt>
              </c:numCache>
            </c:numRef>
          </c:val>
          <c:extLst>
            <c:ext xmlns:c16="http://schemas.microsoft.com/office/drawing/2014/chart" uri="{C3380CC4-5D6E-409C-BE32-E72D297353CC}">
              <c16:uniqueId val="{00000000-C8CD-476D-90DD-528C11E1DD10}"/>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6.2512939126105778</c:v>
                </c:pt>
                <c:pt idx="1">
                  <c:v>6.7197186445166963</c:v>
                </c:pt>
                <c:pt idx="2">
                  <c:v>5.9740960622736985</c:v>
                </c:pt>
                <c:pt idx="3">
                  <c:v>3.2371874688157147</c:v>
                </c:pt>
                <c:pt idx="4">
                  <c:v>1.0649353521296221</c:v>
                </c:pt>
              </c:numCache>
            </c:numRef>
          </c:val>
          <c:extLst>
            <c:ext xmlns:c16="http://schemas.microsoft.com/office/drawing/2014/chart" uri="{C3380CC4-5D6E-409C-BE32-E72D297353CC}">
              <c16:uniqueId val="{00000001-C8CD-476D-90DD-528C11E1DD10}"/>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11.784135326905187</c:v>
                </c:pt>
                <c:pt idx="1">
                  <c:v>4.4625038040188798</c:v>
                </c:pt>
                <c:pt idx="2">
                  <c:v>5.4556483334934143</c:v>
                </c:pt>
                <c:pt idx="3">
                  <c:v>2.8023483184300346</c:v>
                </c:pt>
                <c:pt idx="4">
                  <c:v>0.30396934805069975</c:v>
                </c:pt>
              </c:numCache>
            </c:numRef>
          </c:val>
          <c:extLst>
            <c:ext xmlns:c16="http://schemas.microsoft.com/office/drawing/2014/chart" uri="{C3380CC4-5D6E-409C-BE32-E72D297353CC}">
              <c16:uniqueId val="{00000002-C8CD-476D-90DD-528C11E1DD10}"/>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23.893484681504763</c:v>
                </c:pt>
                <c:pt idx="1">
                  <c:v>21.130316118769077</c:v>
                </c:pt>
                <c:pt idx="2">
                  <c:v>12.866756506228928</c:v>
                </c:pt>
                <c:pt idx="3">
                  <c:v>6.4301797350278358</c:v>
                </c:pt>
                <c:pt idx="4">
                  <c:v>2.3265748863427764</c:v>
                </c:pt>
              </c:numCache>
            </c:numRef>
          </c:val>
          <c:extLst>
            <c:ext xmlns:c16="http://schemas.microsoft.com/office/drawing/2014/chart" uri="{C3380CC4-5D6E-409C-BE32-E72D297353CC}">
              <c16:uniqueId val="{00000003-C8CD-476D-90DD-528C11E1DD10}"/>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'ENG12'!$M$15:$Q$15</c:f>
              <c:strCache>
                <c:ptCount val="5"/>
                <c:pt idx="0">
                  <c:v>Poorest</c:v>
                </c:pt>
                <c:pt idx="1">
                  <c:v>Poor</c:v>
                </c:pt>
                <c:pt idx="2">
                  <c:v>Middle</c:v>
                </c:pt>
                <c:pt idx="3">
                  <c:v>Rich</c:v>
                </c:pt>
                <c:pt idx="4">
                  <c:v>Richest</c:v>
                </c:pt>
              </c:strCache>
            </c:strRef>
          </c:cat>
          <c:val>
            <c:numRef>
              <c:f>'ENG12'!$M$18:$Q$18</c:f>
              <c:numCache>
                <c:formatCode>###0.0</c:formatCode>
                <c:ptCount val="5"/>
                <c:pt idx="0">
                  <c:v>85.095578474091781</c:v>
                </c:pt>
                <c:pt idx="1">
                  <c:v>93.740470937883728</c:v>
                </c:pt>
                <c:pt idx="2">
                  <c:v>96.679138088973389</c:v>
                </c:pt>
                <c:pt idx="3">
                  <c:v>98.799337659266001</c:v>
                </c:pt>
                <c:pt idx="4">
                  <c:v>99.4683874313139</c:v>
                </c:pt>
              </c:numCache>
            </c:numRef>
          </c:val>
          <c:extLst>
            <c:ext xmlns:c16="http://schemas.microsoft.com/office/drawing/2014/chart" uri="{C3380CC4-5D6E-409C-BE32-E72D297353CC}">
              <c16:uniqueId val="{00000000-8514-4894-A5DC-A0FD108EE2AE}"/>
            </c:ext>
          </c:extLst>
        </c:ser>
        <c:ser>
          <c:idx val="1"/>
          <c:order val="1"/>
          <c:tx>
            <c:strRef>
              <c:f>'ENG12'!$B$19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'ENG12'!$M$15:$Q$15</c:f>
              <c:strCache>
                <c:ptCount val="5"/>
                <c:pt idx="0">
                  <c:v>Poorest</c:v>
                </c:pt>
                <c:pt idx="1">
                  <c:v>Poor</c:v>
                </c:pt>
                <c:pt idx="2">
                  <c:v>Middle</c:v>
                </c:pt>
                <c:pt idx="3">
                  <c:v>Rich</c:v>
                </c:pt>
                <c:pt idx="4">
                  <c:v>Richest</c:v>
                </c:pt>
              </c:strCache>
            </c:strRef>
          </c:cat>
          <c:val>
            <c:numRef>
              <c:f>'ENG12'!$M$19:$Q$19</c:f>
              <c:numCache>
                <c:formatCode>###0.0</c:formatCode>
                <c:ptCount val="5"/>
                <c:pt idx="0">
                  <c:v>4.5053394966507163</c:v>
                </c:pt>
                <c:pt idx="1">
                  <c:v>0.72218014828796284</c:v>
                </c:pt>
                <c:pt idx="2">
                  <c:v>1.3989893484524896</c:v>
                </c:pt>
                <c:pt idx="3">
                  <c:v>0.50824044419317327</c:v>
                </c:pt>
                <c:pt idx="4">
                  <c:v>4.6866242112334922E-2</c:v>
                </c:pt>
              </c:numCache>
            </c:numRef>
          </c:val>
          <c:extLst>
            <c:ext xmlns:c16="http://schemas.microsoft.com/office/drawing/2014/chart" uri="{C3380CC4-5D6E-409C-BE32-E72D297353CC}">
              <c16:uniqueId val="{00000001-8514-4894-A5DC-A0FD108EE2AE}"/>
            </c:ext>
          </c:extLst>
        </c:ser>
        <c:ser>
          <c:idx val="2"/>
          <c:order val="2"/>
          <c:tx>
            <c:strRef>
              <c:f>'ENG12'!$B$20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'ENG12'!$M$15:$Q$15</c:f>
              <c:strCache>
                <c:ptCount val="5"/>
                <c:pt idx="0">
                  <c:v>Poorest</c:v>
                </c:pt>
                <c:pt idx="1">
                  <c:v>Poor</c:v>
                </c:pt>
                <c:pt idx="2">
                  <c:v>Middle</c:v>
                </c:pt>
                <c:pt idx="3">
                  <c:v>Rich</c:v>
                </c:pt>
                <c:pt idx="4">
                  <c:v>Richest</c:v>
                </c:pt>
              </c:strCache>
            </c:strRef>
          </c:cat>
          <c:val>
            <c:numRef>
              <c:f>'ENG12'!$M$20:$Q$20</c:f>
              <c:numCache>
                <c:formatCode>###0.0</c:formatCode>
                <c:ptCount val="5"/>
                <c:pt idx="0">
                  <c:v>9.3590036145113658</c:v>
                </c:pt>
                <c:pt idx="1">
                  <c:v>5.2807489663772031</c:v>
                </c:pt>
                <c:pt idx="2">
                  <c:v>1.9218725625741229</c:v>
                </c:pt>
                <c:pt idx="3">
                  <c:v>0.5397976474589683</c:v>
                </c:pt>
                <c:pt idx="4">
                  <c:v>-0.25043804182529072</c:v>
                </c:pt>
              </c:numCache>
            </c:numRef>
          </c:val>
          <c:extLst>
            <c:ext xmlns:c16="http://schemas.microsoft.com/office/drawing/2014/chart" uri="{C3380CC4-5D6E-409C-BE32-E72D297353CC}">
              <c16:uniqueId val="{00000002-8514-4894-A5DC-A0FD108EE2AE}"/>
            </c:ext>
          </c:extLst>
        </c:ser>
        <c:ser>
          <c:idx val="3"/>
          <c:order val="3"/>
          <c:tx>
            <c:strRef>
              <c:f>'ENG12'!$B$21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'ENG12'!$M$15:$Q$15</c:f>
              <c:strCache>
                <c:ptCount val="5"/>
                <c:pt idx="0">
                  <c:v>Poorest</c:v>
                </c:pt>
                <c:pt idx="1">
                  <c:v>Poor</c:v>
                </c:pt>
                <c:pt idx="2">
                  <c:v>Middle</c:v>
                </c:pt>
                <c:pt idx="3">
                  <c:v>Rich</c:v>
                </c:pt>
                <c:pt idx="4">
                  <c:v>Richest</c:v>
                </c:pt>
              </c:strCache>
            </c:strRef>
          </c:cat>
          <c:val>
            <c:numRef>
              <c:f>'ENG12'!$M$21:$Q$21</c:f>
              <c:numCache>
                <c:formatCode>###0.0</c:formatCode>
                <c:ptCount val="5"/>
                <c:pt idx="0">
                  <c:v>1.0400784147461297</c:v>
                </c:pt>
                <c:pt idx="1">
                  <c:v>0.25659994745111198</c:v>
                </c:pt>
                <c:pt idx="2">
                  <c:v>0</c:v>
                </c:pt>
                <c:pt idx="3">
                  <c:v>0.15262424908184707</c:v>
                </c:pt>
                <c:pt idx="4">
                  <c:v>0.73518436839905965</c:v>
                </c:pt>
              </c:numCache>
            </c:numRef>
          </c:val>
          <c:extLst>
            <c:ext xmlns:c16="http://schemas.microsoft.com/office/drawing/2014/chart" uri="{C3380CC4-5D6E-409C-BE32-E72D297353CC}">
              <c16:uniqueId val="{00000003-8514-4894-A5DC-A0FD108EE2AE}"/>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'ENG12'!$C$15:$G$15</c:f>
              <c:strCache>
                <c:ptCount val="5"/>
                <c:pt idx="0">
                  <c:v>Poorest</c:v>
                </c:pt>
                <c:pt idx="1">
                  <c:v>Poor</c:v>
                </c:pt>
                <c:pt idx="2">
                  <c:v>Middle</c:v>
                </c:pt>
                <c:pt idx="3">
                  <c:v>Rich</c:v>
                </c:pt>
                <c:pt idx="4">
                  <c:v>Richest</c:v>
                </c:pt>
              </c:strCache>
            </c:strRef>
          </c:cat>
          <c:val>
            <c:numRef>
              <c:f>'ENG12'!$C$18:$G$18</c:f>
              <c:numCache>
                <c:formatCode>###0.0</c:formatCode>
                <c:ptCount val="5"/>
                <c:pt idx="0">
                  <c:v>93.654833198685935</c:v>
                </c:pt>
                <c:pt idx="1">
                  <c:v>98.769957283225935</c:v>
                </c:pt>
                <c:pt idx="2">
                  <c:v>99.760369769177771</c:v>
                </c:pt>
                <c:pt idx="3">
                  <c:v>99.974176795730486</c:v>
                </c:pt>
                <c:pt idx="4">
                  <c:v>99.763929996540767</c:v>
                </c:pt>
              </c:numCache>
            </c:numRef>
          </c:val>
          <c:extLst>
            <c:ext xmlns:c16="http://schemas.microsoft.com/office/drawing/2014/chart" uri="{C3380CC4-5D6E-409C-BE32-E72D297353CC}">
              <c16:uniqueId val="{00000000-9CD0-4F35-BA8D-F2B4896355A6}"/>
            </c:ext>
          </c:extLst>
        </c:ser>
        <c:ser>
          <c:idx val="1"/>
          <c:order val="1"/>
          <c:tx>
            <c:strRef>
              <c:f>'ENG12'!$B$19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'ENG12'!$C$15:$G$15</c:f>
              <c:strCache>
                <c:ptCount val="5"/>
                <c:pt idx="0">
                  <c:v>Poorest</c:v>
                </c:pt>
                <c:pt idx="1">
                  <c:v>Poor</c:v>
                </c:pt>
                <c:pt idx="2">
                  <c:v>Middle</c:v>
                </c:pt>
                <c:pt idx="3">
                  <c:v>Rich</c:v>
                </c:pt>
                <c:pt idx="4">
                  <c:v>Richest</c:v>
                </c:pt>
              </c:strCache>
            </c:strRef>
          </c:cat>
          <c:val>
            <c:numRef>
              <c:f>'ENG12'!$C$19:$G$19</c:f>
              <c:numCache>
                <c:formatCode>###0.0</c:formatCode>
                <c:ptCount val="5"/>
                <c:pt idx="0">
                  <c:v>1.6047737109165212</c:v>
                </c:pt>
                <c:pt idx="1">
                  <c:v>0.11996302160789654</c:v>
                </c:pt>
                <c:pt idx="2">
                  <c:v>0.11508390471984016</c:v>
                </c:pt>
                <c:pt idx="3">
                  <c:v>0</c:v>
                </c:pt>
                <c:pt idx="4">
                  <c:v>0</c:v>
                </c:pt>
              </c:numCache>
            </c:numRef>
          </c:val>
          <c:extLst>
            <c:ext xmlns:c16="http://schemas.microsoft.com/office/drawing/2014/chart" uri="{C3380CC4-5D6E-409C-BE32-E72D297353CC}">
              <c16:uniqueId val="{00000001-9CD0-4F35-BA8D-F2B4896355A6}"/>
            </c:ext>
          </c:extLst>
        </c:ser>
        <c:ser>
          <c:idx val="2"/>
          <c:order val="2"/>
          <c:tx>
            <c:strRef>
              <c:f>'ENG12'!$B$20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'ENG12'!$C$15:$G$15</c:f>
              <c:strCache>
                <c:ptCount val="5"/>
                <c:pt idx="0">
                  <c:v>Poorest</c:v>
                </c:pt>
                <c:pt idx="1">
                  <c:v>Poor</c:v>
                </c:pt>
                <c:pt idx="2">
                  <c:v>Middle</c:v>
                </c:pt>
                <c:pt idx="3">
                  <c:v>Rich</c:v>
                </c:pt>
                <c:pt idx="4">
                  <c:v>Richest</c:v>
                </c:pt>
              </c:strCache>
            </c:strRef>
          </c:cat>
          <c:val>
            <c:numRef>
              <c:f>'ENG12'!$C$20:$G$20</c:f>
              <c:numCache>
                <c:formatCode>###0.0</c:formatCode>
                <c:ptCount val="5"/>
                <c:pt idx="0">
                  <c:v>4.4068366715361265</c:v>
                </c:pt>
                <c:pt idx="1">
                  <c:v>1.0484053854562205</c:v>
                </c:pt>
                <c:pt idx="2">
                  <c:v>5.0070831996023912E-2</c:v>
                </c:pt>
                <c:pt idx="3">
                  <c:v>-0.16249209115049723</c:v>
                </c:pt>
                <c:pt idx="4">
                  <c:v>0.23607000345923268</c:v>
                </c:pt>
              </c:numCache>
            </c:numRef>
          </c:val>
          <c:extLst>
            <c:ext xmlns:c16="http://schemas.microsoft.com/office/drawing/2014/chart" uri="{C3380CC4-5D6E-409C-BE32-E72D297353CC}">
              <c16:uniqueId val="{00000002-9CD0-4F35-BA8D-F2B4896355A6}"/>
            </c:ext>
          </c:extLst>
        </c:ser>
        <c:ser>
          <c:idx val="3"/>
          <c:order val="3"/>
          <c:tx>
            <c:strRef>
              <c:f>'ENG12'!$B$21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'ENG12'!$C$15:$G$15</c:f>
              <c:strCache>
                <c:ptCount val="5"/>
                <c:pt idx="0">
                  <c:v>Poorest</c:v>
                </c:pt>
                <c:pt idx="1">
                  <c:v>Poor</c:v>
                </c:pt>
                <c:pt idx="2">
                  <c:v>Middle</c:v>
                </c:pt>
                <c:pt idx="3">
                  <c:v>Rich</c:v>
                </c:pt>
                <c:pt idx="4">
                  <c:v>Richest</c:v>
                </c:pt>
              </c:strCache>
            </c:strRef>
          </c:cat>
          <c:val>
            <c:numRef>
              <c:f>'ENG12'!$C$21:$G$21</c:f>
              <c:numCache>
                <c:formatCode>###0.0</c:formatCode>
                <c:ptCount val="5"/>
                <c:pt idx="0">
                  <c:v>0.33355641886141979</c:v>
                </c:pt>
                <c:pt idx="1">
                  <c:v>6.1674309709942976E-2</c:v>
                </c:pt>
                <c:pt idx="2">
                  <c:v>7.4475494106362519E-2</c:v>
                </c:pt>
                <c:pt idx="3">
                  <c:v>0.18831529542001285</c:v>
                </c:pt>
                <c:pt idx="4">
                  <c:v>0</c:v>
                </c:pt>
              </c:numCache>
            </c:numRef>
          </c:val>
          <c:extLst>
            <c:ext xmlns:c16="http://schemas.microsoft.com/office/drawing/2014/chart" uri="{C3380CC4-5D6E-409C-BE32-E72D297353CC}">
              <c16:uniqueId val="{00000003-9CD0-4F35-BA8D-F2B4896355A6}"/>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'ENG12'!$M$221:$Q$221</c:f>
              <c:strCache>
                <c:ptCount val="5"/>
                <c:pt idx="0">
                  <c:v>Poorest</c:v>
                </c:pt>
                <c:pt idx="1">
                  <c:v>Poor</c:v>
                </c:pt>
                <c:pt idx="2">
                  <c:v>Middle</c:v>
                </c:pt>
                <c:pt idx="3">
                  <c:v>Rich</c:v>
                </c:pt>
                <c:pt idx="4">
                  <c:v>Richest</c:v>
                </c:pt>
              </c:strCache>
            </c:strRef>
          </c:cat>
          <c:val>
            <c:numRef>
              <c:f>'ENG12'!$M$222:$Q$222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145-4F7C-BE0D-09196B706DEA}"/>
            </c:ext>
          </c:extLst>
        </c:ser>
        <c:ser>
          <c:idx val="1"/>
          <c:order val="1"/>
          <c:tx>
            <c:strRef>
              <c:f>'ENG12'!$B$223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'ENG12'!$M$221:$Q$221</c:f>
              <c:strCache>
                <c:ptCount val="5"/>
                <c:pt idx="0">
                  <c:v>Poorest</c:v>
                </c:pt>
                <c:pt idx="1">
                  <c:v>Poor</c:v>
                </c:pt>
                <c:pt idx="2">
                  <c:v>Middle</c:v>
                </c:pt>
                <c:pt idx="3">
                  <c:v>Rich</c:v>
                </c:pt>
                <c:pt idx="4">
                  <c:v>Richest</c:v>
                </c:pt>
              </c:strCache>
            </c:strRef>
          </c:cat>
          <c:val>
            <c:numRef>
              <c:f>'ENG12'!$M$223:$Q$223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145-4F7C-BE0D-09196B706DEA}"/>
            </c:ext>
          </c:extLst>
        </c:ser>
        <c:ser>
          <c:idx val="2"/>
          <c:order val="2"/>
          <c:tx>
            <c:strRef>
              <c:f>'ENG12'!$B$224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'ENG12'!$M$221:$Q$221</c:f>
              <c:strCache>
                <c:ptCount val="5"/>
                <c:pt idx="0">
                  <c:v>Poorest</c:v>
                </c:pt>
                <c:pt idx="1">
                  <c:v>Poor</c:v>
                </c:pt>
                <c:pt idx="2">
                  <c:v>Middle</c:v>
                </c:pt>
                <c:pt idx="3">
                  <c:v>Rich</c:v>
                </c:pt>
                <c:pt idx="4">
                  <c:v>Richest</c:v>
                </c:pt>
              </c:strCache>
            </c:strRef>
          </c:cat>
          <c:val>
            <c:numRef>
              <c:f>'ENG12'!$M$224:$Q$224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145-4F7C-BE0D-09196B706DEA}"/>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'ENG12'!$C$221:$G$221</c:f>
              <c:strCache>
                <c:ptCount val="5"/>
                <c:pt idx="0">
                  <c:v>Poorest</c:v>
                </c:pt>
                <c:pt idx="1">
                  <c:v>Poor</c:v>
                </c:pt>
                <c:pt idx="2">
                  <c:v>Middle</c:v>
                </c:pt>
                <c:pt idx="3">
                  <c:v>Rich</c:v>
                </c:pt>
                <c:pt idx="4">
                  <c:v>Richest</c:v>
                </c:pt>
              </c:strCache>
            </c:strRef>
          </c:cat>
          <c:val>
            <c:numRef>
              <c:f>'ENG12'!$C$222:$G$222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1B8-4BEB-8820-12D3457328D0}"/>
            </c:ext>
          </c:extLst>
        </c:ser>
        <c:ser>
          <c:idx val="1"/>
          <c:order val="1"/>
          <c:tx>
            <c:strRef>
              <c:f>'ENG12'!$B$223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'ENG12'!$C$221:$G$221</c:f>
              <c:strCache>
                <c:ptCount val="5"/>
                <c:pt idx="0">
                  <c:v>Poorest</c:v>
                </c:pt>
                <c:pt idx="1">
                  <c:v>Poor</c:v>
                </c:pt>
                <c:pt idx="2">
                  <c:v>Middle</c:v>
                </c:pt>
                <c:pt idx="3">
                  <c:v>Rich</c:v>
                </c:pt>
                <c:pt idx="4">
                  <c:v>Richest</c:v>
                </c:pt>
              </c:strCache>
            </c:strRef>
          </c:cat>
          <c:val>
            <c:numRef>
              <c:f>'ENG12'!$C$223:$G$223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1B8-4BEB-8820-12D3457328D0}"/>
            </c:ext>
          </c:extLst>
        </c:ser>
        <c:ser>
          <c:idx val="2"/>
          <c:order val="2"/>
          <c:tx>
            <c:strRef>
              <c:f>'ENG12'!$B$224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'ENG12'!$C$221:$G$221</c:f>
              <c:strCache>
                <c:ptCount val="5"/>
                <c:pt idx="0">
                  <c:v>Poorest</c:v>
                </c:pt>
                <c:pt idx="1">
                  <c:v>Poor</c:v>
                </c:pt>
                <c:pt idx="2">
                  <c:v>Middle</c:v>
                </c:pt>
                <c:pt idx="3">
                  <c:v>Rich</c:v>
                </c:pt>
                <c:pt idx="4">
                  <c:v>Richest</c:v>
                </c:pt>
              </c:strCache>
            </c:strRef>
          </c:cat>
          <c:val>
            <c:numRef>
              <c:f>'ENG12'!$C$224:$G$224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1B8-4BEB-8820-12D3457328D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'ENG12'!$H$15:$L$15</c:f>
              <c:strCache>
                <c:ptCount val="5"/>
                <c:pt idx="0">
                  <c:v>Poorest</c:v>
                </c:pt>
                <c:pt idx="1">
                  <c:v>Poor</c:v>
                </c:pt>
                <c:pt idx="2">
                  <c:v>Middle</c:v>
                </c:pt>
                <c:pt idx="3">
                  <c:v>Rich</c:v>
                </c:pt>
                <c:pt idx="4">
                  <c:v>Richest</c:v>
                </c:pt>
              </c:strCache>
            </c:strRef>
          </c:cat>
          <c:val>
            <c:numRef>
              <c:f>'ENG12'!$H$18:$L$18</c:f>
              <c:numCache>
                <c:formatCode>###0.0</c:formatCode>
                <c:ptCount val="5"/>
                <c:pt idx="0">
                  <c:v>98.28745942775771</c:v>
                </c:pt>
                <c:pt idx="1">
                  <c:v>99.357682515775906</c:v>
                </c:pt>
                <c:pt idx="2">
                  <c:v>99.932944667673922</c:v>
                </c:pt>
                <c:pt idx="3">
                  <c:v>99.999999999999986</c:v>
                </c:pt>
                <c:pt idx="4">
                  <c:v>99.678603486653486</c:v>
                </c:pt>
              </c:numCache>
            </c:numRef>
          </c:val>
          <c:extLst>
            <c:ext xmlns:c16="http://schemas.microsoft.com/office/drawing/2014/chart" uri="{C3380CC4-5D6E-409C-BE32-E72D297353CC}">
              <c16:uniqueId val="{00000000-6DB4-494D-AA2B-58597619B118}"/>
            </c:ext>
          </c:extLst>
        </c:ser>
        <c:ser>
          <c:idx val="1"/>
          <c:order val="1"/>
          <c:tx>
            <c:strRef>
              <c:f>'ENG12'!$B$19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'ENG12'!$H$15:$L$15</c:f>
              <c:strCache>
                <c:ptCount val="5"/>
                <c:pt idx="0">
                  <c:v>Poorest</c:v>
                </c:pt>
                <c:pt idx="1">
                  <c:v>Poor</c:v>
                </c:pt>
                <c:pt idx="2">
                  <c:v>Middle</c:v>
                </c:pt>
                <c:pt idx="3">
                  <c:v>Rich</c:v>
                </c:pt>
                <c:pt idx="4">
                  <c:v>Richest</c:v>
                </c:pt>
              </c:strCache>
            </c:strRef>
          </c:cat>
          <c:val>
            <c:numRef>
              <c:f>'ENG12'!$H$19:$L$19</c:f>
              <c:numCache>
                <c:formatCode>###0.0</c:formatCode>
                <c:ptCount val="5"/>
                <c:pt idx="0">
                  <c:v>0.1251359756568477</c:v>
                </c:pt>
                <c:pt idx="1">
                  <c:v>6.8643221738741489E-2</c:v>
                </c:pt>
                <c:pt idx="2">
                  <c:v>6.7055332326535128E-2</c:v>
                </c:pt>
                <c:pt idx="3">
                  <c:v>0</c:v>
                </c:pt>
                <c:pt idx="4">
                  <c:v>0</c:v>
                </c:pt>
              </c:numCache>
            </c:numRef>
          </c:val>
          <c:extLst>
            <c:ext xmlns:c16="http://schemas.microsoft.com/office/drawing/2014/chart" uri="{C3380CC4-5D6E-409C-BE32-E72D297353CC}">
              <c16:uniqueId val="{00000001-6DB4-494D-AA2B-58597619B118}"/>
            </c:ext>
          </c:extLst>
        </c:ser>
        <c:ser>
          <c:idx val="2"/>
          <c:order val="2"/>
          <c:tx>
            <c:strRef>
              <c:f>'ENG12'!$B$20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'ENG12'!$H$15:$L$15</c:f>
              <c:strCache>
                <c:ptCount val="5"/>
                <c:pt idx="0">
                  <c:v>Poorest</c:v>
                </c:pt>
                <c:pt idx="1">
                  <c:v>Poor</c:v>
                </c:pt>
                <c:pt idx="2">
                  <c:v>Middle</c:v>
                </c:pt>
                <c:pt idx="3">
                  <c:v>Rich</c:v>
                </c:pt>
                <c:pt idx="4">
                  <c:v>Richest</c:v>
                </c:pt>
              </c:strCache>
            </c:strRef>
          </c:cat>
          <c:val>
            <c:numRef>
              <c:f>'ENG12'!$H$20:$L$20</c:f>
              <c:numCache>
                <c:formatCode>###0.0</c:formatCode>
                <c:ptCount val="5"/>
                <c:pt idx="0">
                  <c:v>1.4576133184045119</c:v>
                </c:pt>
                <c:pt idx="1">
                  <c:v>0.52248221947280626</c:v>
                </c:pt>
                <c:pt idx="2">
                  <c:v>-2.389058866364735E-2</c:v>
                </c:pt>
                <c:pt idx="3">
                  <c:v>0</c:v>
                </c:pt>
                <c:pt idx="4">
                  <c:v>0.32139651334651376</c:v>
                </c:pt>
              </c:numCache>
            </c:numRef>
          </c:val>
          <c:extLst>
            <c:ext xmlns:c16="http://schemas.microsoft.com/office/drawing/2014/chart" uri="{C3380CC4-5D6E-409C-BE32-E72D297353CC}">
              <c16:uniqueId val="{00000002-6DB4-494D-AA2B-58597619B118}"/>
            </c:ext>
          </c:extLst>
        </c:ser>
        <c:ser>
          <c:idx val="3"/>
          <c:order val="3"/>
          <c:tx>
            <c:strRef>
              <c:f>'ENG12'!$B$21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'ENG12'!$H$15:$L$15</c:f>
              <c:strCache>
                <c:ptCount val="5"/>
                <c:pt idx="0">
                  <c:v>Poorest</c:v>
                </c:pt>
                <c:pt idx="1">
                  <c:v>Poor</c:v>
                </c:pt>
                <c:pt idx="2">
                  <c:v>Middle</c:v>
                </c:pt>
                <c:pt idx="3">
                  <c:v>Rich</c:v>
                </c:pt>
                <c:pt idx="4">
                  <c:v>Richest</c:v>
                </c:pt>
              </c:strCache>
            </c:strRef>
          </c:cat>
          <c:val>
            <c:numRef>
              <c:f>'ENG12'!$H$21:$L$21</c:f>
              <c:numCache>
                <c:formatCode>###0.0</c:formatCode>
                <c:ptCount val="5"/>
                <c:pt idx="0">
                  <c:v>0.12979127818093358</c:v>
                </c:pt>
                <c:pt idx="1">
                  <c:v>5.1192043012554374E-2</c:v>
                </c:pt>
                <c:pt idx="2">
                  <c:v>2.3890588663193116E-2</c:v>
                </c:pt>
                <c:pt idx="3">
                  <c:v>0</c:v>
                </c:pt>
                <c:pt idx="4">
                  <c:v>0</c:v>
                </c:pt>
              </c:numCache>
            </c:numRef>
          </c:val>
          <c:extLst>
            <c:ext xmlns:c16="http://schemas.microsoft.com/office/drawing/2014/chart" uri="{C3380CC4-5D6E-409C-BE32-E72D297353CC}">
              <c16:uniqueId val="{00000003-6DB4-494D-AA2B-58597619B118}"/>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'ENG12'!$H$121:$L$121</c:f>
              <c:strCache>
                <c:ptCount val="5"/>
                <c:pt idx="0">
                  <c:v>Poorest</c:v>
                </c:pt>
                <c:pt idx="1">
                  <c:v>Poor</c:v>
                </c:pt>
                <c:pt idx="2">
                  <c:v>Middle</c:v>
                </c:pt>
                <c:pt idx="3">
                  <c:v>Rich</c:v>
                </c:pt>
                <c:pt idx="4">
                  <c:v>Richest</c:v>
                </c:pt>
              </c:strCache>
            </c:strRef>
          </c:cat>
          <c:val>
            <c:numRef>
              <c:f>'ENG12'!$H$124:$L$124</c:f>
              <c:numCache>
                <c:formatCode>###0.0</c:formatCode>
                <c:ptCount val="5"/>
                <c:pt idx="0">
                  <c:v>80.653556873231494</c:v>
                </c:pt>
                <c:pt idx="1">
                  <c:v>94.856661479777046</c:v>
                </c:pt>
                <c:pt idx="2">
                  <c:v>96.417331212064397</c:v>
                </c:pt>
                <c:pt idx="3">
                  <c:v>98.228743355852259</c:v>
                </c:pt>
                <c:pt idx="4">
                  <c:v>99.368251660993266</c:v>
                </c:pt>
              </c:numCache>
            </c:numRef>
          </c:val>
          <c:extLst>
            <c:ext xmlns:c16="http://schemas.microsoft.com/office/drawing/2014/chart" uri="{C3380CC4-5D6E-409C-BE32-E72D297353CC}">
              <c16:uniqueId val="{00000000-F460-4E7B-9953-4B82BA6FA8CF}"/>
            </c:ext>
          </c:extLst>
        </c:ser>
        <c:ser>
          <c:idx val="1"/>
          <c:order val="1"/>
          <c:tx>
            <c:strRef>
              <c:f>'ENG12'!$B$125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'ENG12'!$H$121:$L$121</c:f>
              <c:strCache>
                <c:ptCount val="5"/>
                <c:pt idx="0">
                  <c:v>Poorest</c:v>
                </c:pt>
                <c:pt idx="1">
                  <c:v>Poor</c:v>
                </c:pt>
                <c:pt idx="2">
                  <c:v>Middle</c:v>
                </c:pt>
                <c:pt idx="3">
                  <c:v>Rich</c:v>
                </c:pt>
                <c:pt idx="4">
                  <c:v>Richest</c:v>
                </c:pt>
              </c:strCache>
            </c:strRef>
          </c:cat>
          <c:val>
            <c:numRef>
              <c:f>'ENG12'!$H$125:$L$125</c:f>
              <c:numCache>
                <c:formatCode>###0.0</c:formatCode>
                <c:ptCount val="5"/>
                <c:pt idx="0">
                  <c:v>11.875116899653928</c:v>
                </c:pt>
                <c:pt idx="1">
                  <c:v>3.8722006112693412</c:v>
                </c:pt>
                <c:pt idx="2">
                  <c:v>2.5803442404576411</c:v>
                </c:pt>
                <c:pt idx="3">
                  <c:v>1.4074419318085705</c:v>
                </c:pt>
                <c:pt idx="4">
                  <c:v>0.19362385516398234</c:v>
                </c:pt>
              </c:numCache>
            </c:numRef>
          </c:val>
          <c:extLst>
            <c:ext xmlns:c16="http://schemas.microsoft.com/office/drawing/2014/chart" uri="{C3380CC4-5D6E-409C-BE32-E72D297353CC}">
              <c16:uniqueId val="{00000001-F460-4E7B-9953-4B82BA6FA8CF}"/>
            </c:ext>
          </c:extLst>
        </c:ser>
        <c:ser>
          <c:idx val="2"/>
          <c:order val="2"/>
          <c:tx>
            <c:strRef>
              <c:f>'ENG12'!$B$126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'ENG12'!$H$121:$L$121</c:f>
              <c:strCache>
                <c:ptCount val="5"/>
                <c:pt idx="0">
                  <c:v>Poorest</c:v>
                </c:pt>
                <c:pt idx="1">
                  <c:v>Poor</c:v>
                </c:pt>
                <c:pt idx="2">
                  <c:v>Middle</c:v>
                </c:pt>
                <c:pt idx="3">
                  <c:v>Rich</c:v>
                </c:pt>
                <c:pt idx="4">
                  <c:v>Richest</c:v>
                </c:pt>
              </c:strCache>
            </c:strRef>
          </c:cat>
          <c:val>
            <c:numRef>
              <c:f>'ENG12'!$H$126:$L$126</c:f>
              <c:numCache>
                <c:formatCode>###0.0</c:formatCode>
                <c:ptCount val="5"/>
                <c:pt idx="0">
                  <c:v>0.60403782660593208</c:v>
                </c:pt>
                <c:pt idx="1">
                  <c:v>0.32450786688136191</c:v>
                </c:pt>
                <c:pt idx="2">
                  <c:v>0.84768457269980502</c:v>
                </c:pt>
                <c:pt idx="3">
                  <c:v>0.29448185703772367</c:v>
                </c:pt>
                <c:pt idx="4">
                  <c:v>0.40232022663073508</c:v>
                </c:pt>
              </c:numCache>
            </c:numRef>
          </c:val>
          <c:extLst>
            <c:ext xmlns:c16="http://schemas.microsoft.com/office/drawing/2014/chart" uri="{C3380CC4-5D6E-409C-BE32-E72D297353CC}">
              <c16:uniqueId val="{00000002-F460-4E7B-9953-4B82BA6FA8CF}"/>
            </c:ext>
          </c:extLst>
        </c:ser>
        <c:ser>
          <c:idx val="3"/>
          <c:order val="3"/>
          <c:tx>
            <c:strRef>
              <c:f>'ENG12'!$B$127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'ENG12'!$H$121:$L$121</c:f>
              <c:strCache>
                <c:ptCount val="5"/>
                <c:pt idx="0">
                  <c:v>Poorest</c:v>
                </c:pt>
                <c:pt idx="1">
                  <c:v>Poor</c:v>
                </c:pt>
                <c:pt idx="2">
                  <c:v>Middle</c:v>
                </c:pt>
                <c:pt idx="3">
                  <c:v>Rich</c:v>
                </c:pt>
                <c:pt idx="4">
                  <c:v>Richest</c:v>
                </c:pt>
              </c:strCache>
            </c:strRef>
          </c:cat>
          <c:val>
            <c:numRef>
              <c:f>'ENG12'!$H$127:$L$127</c:f>
              <c:numCache>
                <c:formatCode>###0.0</c:formatCode>
                <c:ptCount val="5"/>
                <c:pt idx="0">
                  <c:v>6.8672884005086434</c:v>
                </c:pt>
                <c:pt idx="1">
                  <c:v>0.94663004207226253</c:v>
                </c:pt>
                <c:pt idx="2">
                  <c:v>0.15463997477816296</c:v>
                </c:pt>
                <c:pt idx="3">
                  <c:v>6.9332855301443938E-2</c:v>
                </c:pt>
                <c:pt idx="4">
                  <c:v>3.580425721202421E-2</c:v>
                </c:pt>
              </c:numCache>
            </c:numRef>
          </c:val>
          <c:extLst>
            <c:ext xmlns:c16="http://schemas.microsoft.com/office/drawing/2014/chart" uri="{C3380CC4-5D6E-409C-BE32-E72D297353CC}">
              <c16:uniqueId val="{00000003-F460-4E7B-9953-4B82BA6FA8CF}"/>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'ENG12'!$H$221:$L$221</c:f>
              <c:strCache>
                <c:ptCount val="5"/>
                <c:pt idx="0">
                  <c:v>Poorest</c:v>
                </c:pt>
                <c:pt idx="1">
                  <c:v>Poor</c:v>
                </c:pt>
                <c:pt idx="2">
                  <c:v>Middle</c:v>
                </c:pt>
                <c:pt idx="3">
                  <c:v>Rich</c:v>
                </c:pt>
                <c:pt idx="4">
                  <c:v>Richest</c:v>
                </c:pt>
              </c:strCache>
            </c:strRef>
          </c:cat>
          <c:val>
            <c:numRef>
              <c:f>'ENG12'!$H$222:$L$222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9D2-40BC-82A8-C4252DB5415D}"/>
            </c:ext>
          </c:extLst>
        </c:ser>
        <c:ser>
          <c:idx val="1"/>
          <c:order val="1"/>
          <c:tx>
            <c:strRef>
              <c:f>'ENG12'!$B$223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'ENG12'!$H$221:$L$221</c:f>
              <c:strCache>
                <c:ptCount val="5"/>
                <c:pt idx="0">
                  <c:v>Poorest</c:v>
                </c:pt>
                <c:pt idx="1">
                  <c:v>Poor</c:v>
                </c:pt>
                <c:pt idx="2">
                  <c:v>Middle</c:v>
                </c:pt>
                <c:pt idx="3">
                  <c:v>Rich</c:v>
                </c:pt>
                <c:pt idx="4">
                  <c:v>Richest</c:v>
                </c:pt>
              </c:strCache>
            </c:strRef>
          </c:cat>
          <c:val>
            <c:numRef>
              <c:f>'ENG12'!$H$223:$L$223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9D2-40BC-82A8-C4252DB5415D}"/>
            </c:ext>
          </c:extLst>
        </c:ser>
        <c:ser>
          <c:idx val="2"/>
          <c:order val="2"/>
          <c:tx>
            <c:strRef>
              <c:f>'ENG12'!$B$224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'ENG12'!$H$221:$L$221</c:f>
              <c:strCache>
                <c:ptCount val="5"/>
                <c:pt idx="0">
                  <c:v>Poorest</c:v>
                </c:pt>
                <c:pt idx="1">
                  <c:v>Poor</c:v>
                </c:pt>
                <c:pt idx="2">
                  <c:v>Middle</c:v>
                </c:pt>
                <c:pt idx="3">
                  <c:v>Rich</c:v>
                </c:pt>
                <c:pt idx="4">
                  <c:v>Richest</c:v>
                </c:pt>
              </c:strCache>
            </c:strRef>
          </c:cat>
          <c:val>
            <c:numRef>
              <c:f>'ENG12'!$H$224:$L$224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9D2-40BC-82A8-C4252DB5415D}"/>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'ENG12'!$C$121:$G$121</c:f>
              <c:strCache>
                <c:ptCount val="5"/>
                <c:pt idx="0">
                  <c:v>Poorest</c:v>
                </c:pt>
                <c:pt idx="1">
                  <c:v>Poor</c:v>
                </c:pt>
                <c:pt idx="2">
                  <c:v>Middle</c:v>
                </c:pt>
                <c:pt idx="3">
                  <c:v>Rich</c:v>
                </c:pt>
                <c:pt idx="4">
                  <c:v>Richest</c:v>
                </c:pt>
              </c:strCache>
            </c:strRef>
          </c:cat>
          <c:val>
            <c:numRef>
              <c:f>'ENG12'!$C$124:$G$124</c:f>
              <c:numCache>
                <c:formatCode>###0.0</c:formatCode>
                <c:ptCount val="5"/>
                <c:pt idx="0">
                  <c:v>73.592109889988592</c:v>
                </c:pt>
                <c:pt idx="1">
                  <c:v>89.793640775808939</c:v>
                </c:pt>
                <c:pt idx="2">
                  <c:v>96.260939957798868</c:v>
                </c:pt>
                <c:pt idx="3">
                  <c:v>97.636928828978512</c:v>
                </c:pt>
                <c:pt idx="4">
                  <c:v>99.281237932471043</c:v>
                </c:pt>
              </c:numCache>
            </c:numRef>
          </c:val>
          <c:extLst>
            <c:ext xmlns:c16="http://schemas.microsoft.com/office/drawing/2014/chart" uri="{C3380CC4-5D6E-409C-BE32-E72D297353CC}">
              <c16:uniqueId val="{00000000-5F32-4690-A935-0E4A2D5EE711}"/>
            </c:ext>
          </c:extLst>
        </c:ser>
        <c:ser>
          <c:idx val="1"/>
          <c:order val="1"/>
          <c:tx>
            <c:strRef>
              <c:f>'ENG12'!$B$125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'ENG12'!$C$121:$G$121</c:f>
              <c:strCache>
                <c:ptCount val="5"/>
                <c:pt idx="0">
                  <c:v>Poorest</c:v>
                </c:pt>
                <c:pt idx="1">
                  <c:v>Poor</c:v>
                </c:pt>
                <c:pt idx="2">
                  <c:v>Middle</c:v>
                </c:pt>
                <c:pt idx="3">
                  <c:v>Rich</c:v>
                </c:pt>
                <c:pt idx="4">
                  <c:v>Richest</c:v>
                </c:pt>
              </c:strCache>
            </c:strRef>
          </c:cat>
          <c:val>
            <c:numRef>
              <c:f>'ENG12'!$C$125:$G$125</c:f>
              <c:numCache>
                <c:formatCode>###0.0</c:formatCode>
                <c:ptCount val="5"/>
                <c:pt idx="0">
                  <c:v>10.10356090569948</c:v>
                </c:pt>
                <c:pt idx="1">
                  <c:v>6.4029111966171186</c:v>
                </c:pt>
                <c:pt idx="2">
                  <c:v>2.7389592343498892</c:v>
                </c:pt>
                <c:pt idx="3">
                  <c:v>1.5770763750699175</c:v>
                </c:pt>
                <c:pt idx="4">
                  <c:v>0.31976309062044139</c:v>
                </c:pt>
              </c:numCache>
            </c:numRef>
          </c:val>
          <c:extLst>
            <c:ext xmlns:c16="http://schemas.microsoft.com/office/drawing/2014/chart" uri="{C3380CC4-5D6E-409C-BE32-E72D297353CC}">
              <c16:uniqueId val="{00000001-5F32-4690-A935-0E4A2D5EE711}"/>
            </c:ext>
          </c:extLst>
        </c:ser>
        <c:ser>
          <c:idx val="2"/>
          <c:order val="2"/>
          <c:tx>
            <c:strRef>
              <c:f>'ENG12'!$B$126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'ENG12'!$C$121:$G$121</c:f>
              <c:strCache>
                <c:ptCount val="5"/>
                <c:pt idx="0">
                  <c:v>Poorest</c:v>
                </c:pt>
                <c:pt idx="1">
                  <c:v>Poor</c:v>
                </c:pt>
                <c:pt idx="2">
                  <c:v>Middle</c:v>
                </c:pt>
                <c:pt idx="3">
                  <c:v>Rich</c:v>
                </c:pt>
                <c:pt idx="4">
                  <c:v>Richest</c:v>
                </c:pt>
              </c:strCache>
            </c:strRef>
          </c:cat>
          <c:val>
            <c:numRef>
              <c:f>'ENG12'!$C$126:$G$126</c:f>
              <c:numCache>
                <c:formatCode>###0.0</c:formatCode>
                <c:ptCount val="5"/>
                <c:pt idx="0">
                  <c:v>4.0611905749592694</c:v>
                </c:pt>
                <c:pt idx="1">
                  <c:v>0.85542658041126174</c:v>
                </c:pt>
                <c:pt idx="2">
                  <c:v>0.66237009181452322</c:v>
                </c:pt>
                <c:pt idx="3">
                  <c:v>0.68776159379498836</c:v>
                </c:pt>
                <c:pt idx="4">
                  <c:v>0.37135484923531692</c:v>
                </c:pt>
              </c:numCache>
            </c:numRef>
          </c:val>
          <c:extLst>
            <c:ext xmlns:c16="http://schemas.microsoft.com/office/drawing/2014/chart" uri="{C3380CC4-5D6E-409C-BE32-E72D297353CC}">
              <c16:uniqueId val="{00000002-5F32-4690-A935-0E4A2D5EE711}"/>
            </c:ext>
          </c:extLst>
        </c:ser>
        <c:ser>
          <c:idx val="3"/>
          <c:order val="3"/>
          <c:tx>
            <c:strRef>
              <c:f>'ENG12'!$B$127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'ENG12'!$C$121:$G$121</c:f>
              <c:strCache>
                <c:ptCount val="5"/>
                <c:pt idx="0">
                  <c:v>Poorest</c:v>
                </c:pt>
                <c:pt idx="1">
                  <c:v>Poor</c:v>
                </c:pt>
                <c:pt idx="2">
                  <c:v>Middle</c:v>
                </c:pt>
                <c:pt idx="3">
                  <c:v>Rich</c:v>
                </c:pt>
                <c:pt idx="4">
                  <c:v>Richest</c:v>
                </c:pt>
              </c:strCache>
            </c:strRef>
          </c:cat>
          <c:val>
            <c:numRef>
              <c:f>'ENG12'!$C$127:$G$127</c:f>
              <c:numCache>
                <c:formatCode>###0.0</c:formatCode>
                <c:ptCount val="5"/>
                <c:pt idx="0">
                  <c:v>12.243138629352654</c:v>
                </c:pt>
                <c:pt idx="1">
                  <c:v>2.9480214471626827</c:v>
                </c:pt>
                <c:pt idx="2">
                  <c:v>0.33773071603671834</c:v>
                </c:pt>
                <c:pt idx="3">
                  <c:v>9.8233202156572927E-2</c:v>
                </c:pt>
                <c:pt idx="4">
                  <c:v>2.764412767319583E-2</c:v>
                </c:pt>
              </c:numCache>
            </c:numRef>
          </c:val>
          <c:extLst>
            <c:ext xmlns:c16="http://schemas.microsoft.com/office/drawing/2014/chart" uri="{C3380CC4-5D6E-409C-BE32-E72D297353CC}">
              <c16:uniqueId val="{00000003-5F32-4690-A935-0E4A2D5EE711}"/>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'ENG12'!$B$124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'ENG12'!$M$121:$Q$121</c:f>
              <c:strCache>
                <c:ptCount val="5"/>
                <c:pt idx="0">
                  <c:v>Poorest</c:v>
                </c:pt>
                <c:pt idx="1">
                  <c:v>Poor</c:v>
                </c:pt>
                <c:pt idx="2">
                  <c:v>Middle</c:v>
                </c:pt>
                <c:pt idx="3">
                  <c:v>Rich</c:v>
                </c:pt>
                <c:pt idx="4">
                  <c:v>Richest</c:v>
                </c:pt>
              </c:strCache>
            </c:strRef>
          </c:cat>
          <c:val>
            <c:numRef>
              <c:f>'ENG12'!$M$124:$Q$124</c:f>
              <c:numCache>
                <c:formatCode>###0.0</c:formatCode>
                <c:ptCount val="5"/>
                <c:pt idx="0">
                  <c:v>64.331959773825474</c:v>
                </c:pt>
                <c:pt idx="1">
                  <c:v>75.559493899655806</c:v>
                </c:pt>
                <c:pt idx="2">
                  <c:v>82.894392547230424</c:v>
                </c:pt>
                <c:pt idx="3">
                  <c:v>93.254109772398721</c:v>
                </c:pt>
                <c:pt idx="4">
                  <c:v>97.23123933725428</c:v>
                </c:pt>
              </c:numCache>
            </c:numRef>
          </c:val>
          <c:extLst>
            <c:ext xmlns:c16="http://schemas.microsoft.com/office/drawing/2014/chart" uri="{C3380CC4-5D6E-409C-BE32-E72D297353CC}">
              <c16:uniqueId val="{00000000-CE1A-478C-9FAC-22096CEFF457}"/>
            </c:ext>
          </c:extLst>
        </c:ser>
        <c:ser>
          <c:idx val="1"/>
          <c:order val="1"/>
          <c:tx>
            <c:strRef>
              <c:f>'ENG12'!$B$125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'ENG12'!$M$121:$Q$121</c:f>
              <c:strCache>
                <c:ptCount val="5"/>
                <c:pt idx="0">
                  <c:v>Poorest</c:v>
                </c:pt>
                <c:pt idx="1">
                  <c:v>Poor</c:v>
                </c:pt>
                <c:pt idx="2">
                  <c:v>Middle</c:v>
                </c:pt>
                <c:pt idx="3">
                  <c:v>Rich</c:v>
                </c:pt>
                <c:pt idx="4">
                  <c:v>Richest</c:v>
                </c:pt>
              </c:strCache>
            </c:strRef>
          </c:cat>
          <c:val>
            <c:numRef>
              <c:f>'ENG12'!$M$125:$Q$125</c:f>
              <c:numCache>
                <c:formatCode>###0.0</c:formatCode>
                <c:ptCount val="5"/>
                <c:pt idx="0">
                  <c:v>6.9252706583353634</c:v>
                </c:pt>
                <c:pt idx="1">
                  <c:v>7.5012200070855002</c:v>
                </c:pt>
                <c:pt idx="2">
                  <c:v>6.5415610903253034</c:v>
                </c:pt>
                <c:pt idx="3">
                  <c:v>3.4488752935287557</c:v>
                </c:pt>
                <c:pt idx="4">
                  <c:v>1.0751830096557784</c:v>
                </c:pt>
              </c:numCache>
            </c:numRef>
          </c:val>
          <c:extLst>
            <c:ext xmlns:c16="http://schemas.microsoft.com/office/drawing/2014/chart" uri="{C3380CC4-5D6E-409C-BE32-E72D297353CC}">
              <c16:uniqueId val="{00000001-CE1A-478C-9FAC-22096CEFF457}"/>
            </c:ext>
          </c:extLst>
        </c:ser>
        <c:ser>
          <c:idx val="2"/>
          <c:order val="2"/>
          <c:tx>
            <c:strRef>
              <c:f>'ENG12'!$B$126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'ENG12'!$M$121:$Q$121</c:f>
              <c:strCache>
                <c:ptCount val="5"/>
                <c:pt idx="0">
                  <c:v>Poorest</c:v>
                </c:pt>
                <c:pt idx="1">
                  <c:v>Poor</c:v>
                </c:pt>
                <c:pt idx="2">
                  <c:v>Middle</c:v>
                </c:pt>
                <c:pt idx="3">
                  <c:v>Rich</c:v>
                </c:pt>
                <c:pt idx="4">
                  <c:v>Richest</c:v>
                </c:pt>
              </c:strCache>
            </c:strRef>
          </c:cat>
          <c:val>
            <c:numRef>
              <c:f>'ENG12'!$M$126:$Q$126</c:f>
              <c:numCache>
                <c:formatCode>###0.0</c:formatCode>
                <c:ptCount val="5"/>
                <c:pt idx="0">
                  <c:v>10.840986365861966</c:v>
                </c:pt>
                <c:pt idx="1">
                  <c:v>3.5573003792494831</c:v>
                </c:pt>
                <c:pt idx="2">
                  <c:v>3.30377117900521</c:v>
                </c:pt>
                <c:pt idx="3">
                  <c:v>1.2153527346320629</c:v>
                </c:pt>
                <c:pt idx="4">
                  <c:v>1.520325000921261</c:v>
                </c:pt>
              </c:numCache>
            </c:numRef>
          </c:val>
          <c:extLst>
            <c:ext xmlns:c16="http://schemas.microsoft.com/office/drawing/2014/chart" uri="{C3380CC4-5D6E-409C-BE32-E72D297353CC}">
              <c16:uniqueId val="{00000002-CE1A-478C-9FAC-22096CEFF457}"/>
            </c:ext>
          </c:extLst>
        </c:ser>
        <c:ser>
          <c:idx val="3"/>
          <c:order val="3"/>
          <c:tx>
            <c:strRef>
              <c:f>'ENG12'!$B$127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'ENG12'!$M$121:$Q$121</c:f>
              <c:strCache>
                <c:ptCount val="5"/>
                <c:pt idx="0">
                  <c:v>Poorest</c:v>
                </c:pt>
                <c:pt idx="1">
                  <c:v>Poor</c:v>
                </c:pt>
                <c:pt idx="2">
                  <c:v>Middle</c:v>
                </c:pt>
                <c:pt idx="3">
                  <c:v>Rich</c:v>
                </c:pt>
                <c:pt idx="4">
                  <c:v>Richest</c:v>
                </c:pt>
              </c:strCache>
            </c:strRef>
          </c:cat>
          <c:val>
            <c:numRef>
              <c:f>'ENG12'!$M$127:$Q$127</c:f>
              <c:numCache>
                <c:formatCode>###0.0</c:formatCode>
                <c:ptCount val="5"/>
                <c:pt idx="0">
                  <c:v>17.901783201977192</c:v>
                </c:pt>
                <c:pt idx="1">
                  <c:v>13.381985714009199</c:v>
                </c:pt>
                <c:pt idx="2">
                  <c:v>7.2602751834390684</c:v>
                </c:pt>
                <c:pt idx="3">
                  <c:v>2.0816621994404523</c:v>
                </c:pt>
                <c:pt idx="4">
                  <c:v>0.17325265216868102</c:v>
                </c:pt>
              </c:numCache>
            </c:numRef>
          </c:val>
          <c:extLst>
            <c:ext xmlns:c16="http://schemas.microsoft.com/office/drawing/2014/chart" uri="{C3380CC4-5D6E-409C-BE32-E72D297353CC}">
              <c16:uniqueId val="{00000003-CE1A-478C-9FAC-22096CEFF457}"/>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MICS15!$M$18:$Q$18</c:f>
              <c:numCache>
                <c:formatCode>###0.0</c:formatCode>
                <c:ptCount val="5"/>
                <c:pt idx="0">
                  <c:v>84.694822869053908</c:v>
                </c:pt>
                <c:pt idx="1">
                  <c:v>94.411702872267625</c:v>
                </c:pt>
                <c:pt idx="2">
                  <c:v>96.82818935874154</c:v>
                </c:pt>
                <c:pt idx="3">
                  <c:v>99.191326520605855</c:v>
                </c:pt>
                <c:pt idx="4">
                  <c:v>99.079194067004693</c:v>
                </c:pt>
              </c:numCache>
            </c:numRef>
          </c:val>
          <c:extLst>
            <c:ext xmlns:c16="http://schemas.microsoft.com/office/drawing/2014/chart" uri="{C3380CC4-5D6E-409C-BE32-E72D297353CC}">
              <c16:uniqueId val="{00000000-C03A-4357-A9E2-A44B3276947C}"/>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MICS15!$M$19:$Q$19</c:f>
              <c:numCache>
                <c:formatCode>###0.0</c:formatCode>
                <c:ptCount val="5"/>
                <c:pt idx="0">
                  <c:v>4.4841217073336015</c:v>
                </c:pt>
                <c:pt idx="1">
                  <c:v>0.72735134460326833</c:v>
                </c:pt>
                <c:pt idx="2">
                  <c:v>1.401146185417534</c:v>
                </c:pt>
                <c:pt idx="3">
                  <c:v>0.51025690096025433</c:v>
                </c:pt>
                <c:pt idx="4">
                  <c:v>4.6682866962588741E-2</c:v>
                </c:pt>
              </c:numCache>
            </c:numRef>
          </c:val>
          <c:extLst>
            <c:ext xmlns:c16="http://schemas.microsoft.com/office/drawing/2014/chart" uri="{C3380CC4-5D6E-409C-BE32-E72D297353CC}">
              <c16:uniqueId val="{00000001-C03A-4357-A9E2-A44B3276947C}"/>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MICS15!$M$20:$Q$20</c:f>
              <c:numCache>
                <c:formatCode>###0.0</c:formatCode>
                <c:ptCount val="5"/>
                <c:pt idx="0">
                  <c:v>9.7809770088664241</c:v>
                </c:pt>
                <c:pt idx="1">
                  <c:v>4.6043458356780098</c:v>
                </c:pt>
                <c:pt idx="2">
                  <c:v>1.7706644558409166</c:v>
                </c:pt>
                <c:pt idx="3">
                  <c:v>0.14579232935203365</c:v>
                </c:pt>
                <c:pt idx="4">
                  <c:v>0.13893869763365513</c:v>
                </c:pt>
              </c:numCache>
            </c:numRef>
          </c:val>
          <c:extLst>
            <c:ext xmlns:c16="http://schemas.microsoft.com/office/drawing/2014/chart" uri="{C3380CC4-5D6E-409C-BE32-E72D297353CC}">
              <c16:uniqueId val="{00000002-C03A-4357-A9E2-A44B3276947C}"/>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MICS15!$M$21:$Q$21</c:f>
              <c:numCache>
                <c:formatCode>###0.0</c:formatCode>
                <c:ptCount val="5"/>
                <c:pt idx="0">
                  <c:v>1.0400784147461297</c:v>
                </c:pt>
                <c:pt idx="1">
                  <c:v>0.25659994745111198</c:v>
                </c:pt>
                <c:pt idx="2">
                  <c:v>0</c:v>
                </c:pt>
                <c:pt idx="3">
                  <c:v>0.15262424908184707</c:v>
                </c:pt>
                <c:pt idx="4">
                  <c:v>0.73518436839905965</c:v>
                </c:pt>
              </c:numCache>
            </c:numRef>
          </c:val>
          <c:extLst>
            <c:ext xmlns:c16="http://schemas.microsoft.com/office/drawing/2014/chart" uri="{C3380CC4-5D6E-409C-BE32-E72D297353CC}">
              <c16:uniqueId val="{00000003-C03A-4357-A9E2-A44B3276947C}"/>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MICS15!$R$15:$V$15</c:f>
              <c:strCache>
                <c:ptCount val="5"/>
                <c:pt idx="0">
                  <c:v>Centro</c:v>
                </c:pt>
                <c:pt idx="1">
                  <c:v>DF-Edo México</c:v>
                </c:pt>
                <c:pt idx="2">
                  <c:v>Noreste</c:v>
                </c:pt>
                <c:pt idx="3">
                  <c:v>Noroeste</c:v>
                </c:pt>
                <c:pt idx="4">
                  <c:v>Sur</c:v>
                </c:pt>
              </c:strCache>
            </c:strRef>
          </c:cat>
          <c:val>
            <c:numRef>
              <c:f>MICS15!$R$18:$V$18</c:f>
              <c:numCache>
                <c:formatCode>###0.0</c:formatCode>
                <c:ptCount val="5"/>
                <c:pt idx="0">
                  <c:v>98.731644915586998</c:v>
                </c:pt>
                <c:pt idx="1">
                  <c:v>98.860455612680539</c:v>
                </c:pt>
                <c:pt idx="2">
                  <c:v>99.368840346982211</c:v>
                </c:pt>
                <c:pt idx="3">
                  <c:v>99.96422812935117</c:v>
                </c:pt>
                <c:pt idx="4">
                  <c:v>95.875128897467135</c:v>
                </c:pt>
              </c:numCache>
            </c:numRef>
          </c:val>
          <c:extLst>
            <c:ext xmlns:c16="http://schemas.microsoft.com/office/drawing/2014/chart" uri="{C3380CC4-5D6E-409C-BE32-E72D297353CC}">
              <c16:uniqueId val="{00000000-9297-463A-8C84-599D2FC2005A}"/>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MICS15!$R$15:$V$15</c:f>
              <c:strCache>
                <c:ptCount val="5"/>
                <c:pt idx="0">
                  <c:v>Centro</c:v>
                </c:pt>
                <c:pt idx="1">
                  <c:v>DF-Edo México</c:v>
                </c:pt>
                <c:pt idx="2">
                  <c:v>Noreste</c:v>
                </c:pt>
                <c:pt idx="3">
                  <c:v>Noroeste</c:v>
                </c:pt>
                <c:pt idx="4">
                  <c:v>Sur</c:v>
                </c:pt>
              </c:strCache>
            </c:strRef>
          </c:cat>
          <c:val>
            <c:numRef>
              <c:f>MICS15!$R$19:$V$19</c:f>
              <c:numCache>
                <c:formatCode>###0.0</c:formatCode>
                <c:ptCount val="5"/>
                <c:pt idx="0">
                  <c:v>0.37316627668166669</c:v>
                </c:pt>
                <c:pt idx="1">
                  <c:v>0.36626882448222808</c:v>
                </c:pt>
                <c:pt idx="2">
                  <c:v>3.5323104282333352E-2</c:v>
                </c:pt>
                <c:pt idx="3">
                  <c:v>7.0960094870002269E-3</c:v>
                </c:pt>
                <c:pt idx="4">
                  <c:v>1.0451948225038903</c:v>
                </c:pt>
              </c:numCache>
            </c:numRef>
          </c:val>
          <c:extLst>
            <c:ext xmlns:c16="http://schemas.microsoft.com/office/drawing/2014/chart" uri="{C3380CC4-5D6E-409C-BE32-E72D297353CC}">
              <c16:uniqueId val="{00000001-9297-463A-8C84-599D2FC2005A}"/>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MICS15!$R$15:$V$15</c:f>
              <c:strCache>
                <c:ptCount val="5"/>
                <c:pt idx="0">
                  <c:v>Centro</c:v>
                </c:pt>
                <c:pt idx="1">
                  <c:v>DF-Edo México</c:v>
                </c:pt>
                <c:pt idx="2">
                  <c:v>Noreste</c:v>
                </c:pt>
                <c:pt idx="3">
                  <c:v>Noroeste</c:v>
                </c:pt>
                <c:pt idx="4">
                  <c:v>Sur</c:v>
                </c:pt>
              </c:strCache>
            </c:strRef>
          </c:cat>
          <c:val>
            <c:numRef>
              <c:f>MICS15!$R$20:$V$20</c:f>
              <c:numCache>
                <c:formatCode>###0.0</c:formatCode>
                <c:ptCount val="5"/>
                <c:pt idx="0">
                  <c:v>0.7242516437198574</c:v>
                </c:pt>
                <c:pt idx="1">
                  <c:v>0.71147550247905733</c:v>
                </c:pt>
                <c:pt idx="2">
                  <c:v>0.40713615207852649</c:v>
                </c:pt>
                <c:pt idx="3">
                  <c:v>1.0137156410000325E-2</c:v>
                </c:pt>
                <c:pt idx="4">
                  <c:v>2.8584452794336941</c:v>
                </c:pt>
              </c:numCache>
            </c:numRef>
          </c:val>
          <c:extLst>
            <c:ext xmlns:c16="http://schemas.microsoft.com/office/drawing/2014/chart" uri="{C3380CC4-5D6E-409C-BE32-E72D297353CC}">
              <c16:uniqueId val="{00000002-9297-463A-8C84-599D2FC2005A}"/>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MICS15!$R$15:$V$15</c:f>
              <c:strCache>
                <c:ptCount val="5"/>
                <c:pt idx="0">
                  <c:v>Centro</c:v>
                </c:pt>
                <c:pt idx="1">
                  <c:v>DF-Edo México</c:v>
                </c:pt>
                <c:pt idx="2">
                  <c:v>Noreste</c:v>
                </c:pt>
                <c:pt idx="3">
                  <c:v>Noroeste</c:v>
                </c:pt>
                <c:pt idx="4">
                  <c:v>Sur</c:v>
                </c:pt>
              </c:strCache>
            </c:strRef>
          </c:cat>
          <c:val>
            <c:numRef>
              <c:f>MICS15!$R$21:$V$21</c:f>
              <c:numCache>
                <c:formatCode>###0.0</c:formatCode>
                <c:ptCount val="5"/>
                <c:pt idx="0">
                  <c:v>0.17093716401146758</c:v>
                </c:pt>
                <c:pt idx="1">
                  <c:v>6.1800060358155155E-2</c:v>
                </c:pt>
                <c:pt idx="2">
                  <c:v>0.18870039665702157</c:v>
                </c:pt>
                <c:pt idx="3">
                  <c:v>1.8538704751814256E-2</c:v>
                </c:pt>
                <c:pt idx="4">
                  <c:v>0.22123100059545539</c:v>
                </c:pt>
              </c:numCache>
            </c:numRef>
          </c:val>
          <c:extLst>
            <c:ext xmlns:c16="http://schemas.microsoft.com/office/drawing/2014/chart" uri="{C3380CC4-5D6E-409C-BE32-E72D297353CC}">
              <c16:uniqueId val="{00000003-9297-463A-8C84-599D2FC2005A}"/>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MICS15!$C$18:$G$18</c:f>
              <c:numCache>
                <c:formatCode>###0.0</c:formatCode>
                <c:ptCount val="5"/>
                <c:pt idx="0">
                  <c:v>93.992200166333902</c:v>
                </c:pt>
                <c:pt idx="1">
                  <c:v>99.331716051893082</c:v>
                </c:pt>
                <c:pt idx="2">
                  <c:v>99.772852243375738</c:v>
                </c:pt>
                <c:pt idx="3">
                  <c:v>99.764259102938425</c:v>
                </c:pt>
                <c:pt idx="4">
                  <c:v>99.804179902250809</c:v>
                </c:pt>
              </c:numCache>
            </c:numRef>
          </c:val>
          <c:extLst>
            <c:ext xmlns:c16="http://schemas.microsoft.com/office/drawing/2014/chart" uri="{C3380CC4-5D6E-409C-BE32-E72D297353CC}">
              <c16:uniqueId val="{00000000-6E24-4052-9C06-CFFCDBAE9A27}"/>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MICS15!$C$19:$G$19</c:f>
              <c:numCache>
                <c:formatCode>###0.0</c:formatCode>
                <c:ptCount val="5"/>
                <c:pt idx="0">
                  <c:v>1.6105544872216215</c:v>
                </c:pt>
                <c:pt idx="1">
                  <c:v>0.12064531692478929</c:v>
                </c:pt>
                <c:pt idx="2">
                  <c:v>0.11509830454488681</c:v>
                </c:pt>
                <c:pt idx="3">
                  <c:v>0</c:v>
                </c:pt>
                <c:pt idx="4">
                  <c:v>0</c:v>
                </c:pt>
              </c:numCache>
            </c:numRef>
          </c:val>
          <c:extLst>
            <c:ext xmlns:c16="http://schemas.microsoft.com/office/drawing/2014/chart" uri="{C3380CC4-5D6E-409C-BE32-E72D297353CC}">
              <c16:uniqueId val="{00000001-6E24-4052-9C06-CFFCDBAE9A27}"/>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MICS15!$C$20:$G$20</c:f>
              <c:numCache>
                <c:formatCode>###0.0</c:formatCode>
                <c:ptCount val="5"/>
                <c:pt idx="0">
                  <c:v>4.0636889275829997</c:v>
                </c:pt>
                <c:pt idx="1">
                  <c:v>0.48596432147215707</c:v>
                </c:pt>
                <c:pt idx="2">
                  <c:v>3.7573957973021155E-2</c:v>
                </c:pt>
                <c:pt idx="3">
                  <c:v>4.7425601641571218E-2</c:v>
                </c:pt>
                <c:pt idx="4">
                  <c:v>0.19582009774919309</c:v>
                </c:pt>
              </c:numCache>
            </c:numRef>
          </c:val>
          <c:extLst>
            <c:ext xmlns:c16="http://schemas.microsoft.com/office/drawing/2014/chart" uri="{C3380CC4-5D6E-409C-BE32-E72D297353CC}">
              <c16:uniqueId val="{00000002-6E24-4052-9C06-CFFCDBAE9A27}"/>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MICS15!$C$21:$G$21</c:f>
              <c:numCache>
                <c:formatCode>###0.0</c:formatCode>
                <c:ptCount val="5"/>
                <c:pt idx="0">
                  <c:v>0.33355641886141979</c:v>
                </c:pt>
                <c:pt idx="1">
                  <c:v>6.1674309709942976E-2</c:v>
                </c:pt>
                <c:pt idx="2">
                  <c:v>7.4475494106362519E-2</c:v>
                </c:pt>
                <c:pt idx="3">
                  <c:v>0.18831529542001285</c:v>
                </c:pt>
                <c:pt idx="4">
                  <c:v>0</c:v>
                </c:pt>
              </c:numCache>
            </c:numRef>
          </c:val>
          <c:extLst>
            <c:ext xmlns:c16="http://schemas.microsoft.com/office/drawing/2014/chart" uri="{C3380CC4-5D6E-409C-BE32-E72D297353CC}">
              <c16:uniqueId val="{00000003-6E24-4052-9C06-CFFCDBAE9A27}"/>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MICS15!$R$121:$V$121</c:f>
              <c:strCache>
                <c:ptCount val="5"/>
                <c:pt idx="0">
                  <c:v>Centro</c:v>
                </c:pt>
                <c:pt idx="1">
                  <c:v>DF-Edo México</c:v>
                </c:pt>
                <c:pt idx="2">
                  <c:v>Noreste</c:v>
                </c:pt>
                <c:pt idx="3">
                  <c:v>Noroeste</c:v>
                </c:pt>
                <c:pt idx="4">
                  <c:v>Sur</c:v>
                </c:pt>
              </c:strCache>
            </c:strRef>
          </c:cat>
          <c:val>
            <c:numRef>
              <c:f>MICS15!$R$124:$V$124</c:f>
              <c:numCache>
                <c:formatCode>###0.0</c:formatCode>
                <c:ptCount val="5"/>
                <c:pt idx="0">
                  <c:v>91.171845011709323</c:v>
                </c:pt>
                <c:pt idx="1">
                  <c:v>90.882142725583989</c:v>
                </c:pt>
                <c:pt idx="2">
                  <c:v>95.595078646942639</c:v>
                </c:pt>
                <c:pt idx="3">
                  <c:v>97.356120011839465</c:v>
                </c:pt>
                <c:pt idx="4">
                  <c:v>91.554871852770958</c:v>
                </c:pt>
              </c:numCache>
            </c:numRef>
          </c:val>
          <c:extLst>
            <c:ext xmlns:c16="http://schemas.microsoft.com/office/drawing/2014/chart" uri="{C3380CC4-5D6E-409C-BE32-E72D297353CC}">
              <c16:uniqueId val="{00000000-DB00-4024-8DB1-0597CC5B8364}"/>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MICS15!$R$121:$V$121</c:f>
              <c:strCache>
                <c:ptCount val="5"/>
                <c:pt idx="0">
                  <c:v>Centro</c:v>
                </c:pt>
                <c:pt idx="1">
                  <c:v>DF-Edo México</c:v>
                </c:pt>
                <c:pt idx="2">
                  <c:v>Noreste</c:v>
                </c:pt>
                <c:pt idx="3">
                  <c:v>Noroeste</c:v>
                </c:pt>
                <c:pt idx="4">
                  <c:v>Sur</c:v>
                </c:pt>
              </c:strCache>
            </c:strRef>
          </c:cat>
          <c:val>
            <c:numRef>
              <c:f>MICS15!$R$125:$V$125</c:f>
              <c:numCache>
                <c:formatCode>###0.0</c:formatCode>
                <c:ptCount val="5"/>
                <c:pt idx="0">
                  <c:v>5.2002844422986882</c:v>
                </c:pt>
                <c:pt idx="1">
                  <c:v>7.6558767969220582</c:v>
                </c:pt>
                <c:pt idx="2">
                  <c:v>2.8188208482179289</c:v>
                </c:pt>
                <c:pt idx="3">
                  <c:v>1.8576466637402798</c:v>
                </c:pt>
                <c:pt idx="4">
                  <c:v>4.7420116518767905</c:v>
                </c:pt>
              </c:numCache>
            </c:numRef>
          </c:val>
          <c:extLst>
            <c:ext xmlns:c16="http://schemas.microsoft.com/office/drawing/2014/chart" uri="{C3380CC4-5D6E-409C-BE32-E72D297353CC}">
              <c16:uniqueId val="{00000001-DB00-4024-8DB1-0597CC5B8364}"/>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MICS15!$R$121:$V$121</c:f>
              <c:strCache>
                <c:ptCount val="5"/>
                <c:pt idx="0">
                  <c:v>Centro</c:v>
                </c:pt>
                <c:pt idx="1">
                  <c:v>DF-Edo México</c:v>
                </c:pt>
                <c:pt idx="2">
                  <c:v>Noreste</c:v>
                </c:pt>
                <c:pt idx="3">
                  <c:v>Noroeste</c:v>
                </c:pt>
                <c:pt idx="4">
                  <c:v>Sur</c:v>
                </c:pt>
              </c:strCache>
            </c:strRef>
          </c:cat>
          <c:val>
            <c:numRef>
              <c:f>MICS15!$R$126:$V$126</c:f>
              <c:numCache>
                <c:formatCode>###0.0</c:formatCode>
                <c:ptCount val="5"/>
                <c:pt idx="0">
                  <c:v>2.1846671165283249</c:v>
                </c:pt>
                <c:pt idx="1">
                  <c:v>0.89256235398913053</c:v>
                </c:pt>
                <c:pt idx="2">
                  <c:v>0.98546549244970583</c:v>
                </c:pt>
                <c:pt idx="3">
                  <c:v>0.32537863746015466</c:v>
                </c:pt>
                <c:pt idx="4">
                  <c:v>2.642590899999032</c:v>
                </c:pt>
              </c:numCache>
            </c:numRef>
          </c:val>
          <c:extLst>
            <c:ext xmlns:c16="http://schemas.microsoft.com/office/drawing/2014/chart" uri="{C3380CC4-5D6E-409C-BE32-E72D297353CC}">
              <c16:uniqueId val="{00000002-DB00-4024-8DB1-0597CC5B8364}"/>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MICS15!$R$121:$V$121</c:f>
              <c:strCache>
                <c:ptCount val="5"/>
                <c:pt idx="0">
                  <c:v>Centro</c:v>
                </c:pt>
                <c:pt idx="1">
                  <c:v>DF-Edo México</c:v>
                </c:pt>
                <c:pt idx="2">
                  <c:v>Noreste</c:v>
                </c:pt>
                <c:pt idx="3">
                  <c:v>Noroeste</c:v>
                </c:pt>
                <c:pt idx="4">
                  <c:v>Sur</c:v>
                </c:pt>
              </c:strCache>
            </c:strRef>
          </c:cat>
          <c:val>
            <c:numRef>
              <c:f>MICS15!$R$127:$V$127</c:f>
              <c:numCache>
                <c:formatCode>###0.0</c:formatCode>
                <c:ptCount val="5"/>
                <c:pt idx="0">
                  <c:v>1.4432034294636369</c:v>
                </c:pt>
                <c:pt idx="1">
                  <c:v>0.56941812350473353</c:v>
                </c:pt>
                <c:pt idx="2">
                  <c:v>0.60063501238963213</c:v>
                </c:pt>
                <c:pt idx="3">
                  <c:v>0.46085468696014587</c:v>
                </c:pt>
                <c:pt idx="4">
                  <c:v>1.0605255953533648</c:v>
                </c:pt>
              </c:numCache>
            </c:numRef>
          </c:val>
          <c:extLst>
            <c:ext xmlns:c16="http://schemas.microsoft.com/office/drawing/2014/chart" uri="{C3380CC4-5D6E-409C-BE32-E72D297353CC}">
              <c16:uniqueId val="{00000003-DB00-4024-8DB1-0597CC5B8364}"/>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MICS15!$M$222:$Q$222</c:f>
              <c:numCache>
                <c:formatCode>###0.0</c:formatCode>
                <c:ptCount val="5"/>
                <c:pt idx="0">
                  <c:v>74.624995949810597</c:v>
                </c:pt>
                <c:pt idx="1">
                  <c:v>84.557092436514893</c:v>
                </c:pt>
                <c:pt idx="2">
                  <c:v>81.891640422029852</c:v>
                </c:pt>
                <c:pt idx="3">
                  <c:v>85.441081729355446</c:v>
                </c:pt>
                <c:pt idx="4">
                  <c:v>91.114264998055987</c:v>
                </c:pt>
              </c:numCache>
            </c:numRef>
          </c:val>
          <c:extLst>
            <c:ext xmlns:c16="http://schemas.microsoft.com/office/drawing/2014/chart" uri="{C3380CC4-5D6E-409C-BE32-E72D297353CC}">
              <c16:uniqueId val="{00000000-8C6D-45DD-9B12-A08D58B48881}"/>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MICS15!$M$223:$Q$223</c:f>
              <c:numCache>
                <c:formatCode>###0.0</c:formatCode>
                <c:ptCount val="5"/>
                <c:pt idx="0">
                  <c:v>19.591606816466893</c:v>
                </c:pt>
                <c:pt idx="1">
                  <c:v>10.328546626018928</c:v>
                </c:pt>
                <c:pt idx="2">
                  <c:v>10.662286043659554</c:v>
                </c:pt>
                <c:pt idx="3">
                  <c:v>8.532615002035616</c:v>
                </c:pt>
                <c:pt idx="4">
                  <c:v>5.9583633377974685</c:v>
                </c:pt>
              </c:numCache>
            </c:numRef>
          </c:val>
          <c:extLst>
            <c:ext xmlns:c16="http://schemas.microsoft.com/office/drawing/2014/chart" uri="{C3380CC4-5D6E-409C-BE32-E72D297353CC}">
              <c16:uniqueId val="{00000001-8C6D-45DD-9B12-A08D58B48881}"/>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MICS15!$M$224:$Q$224</c:f>
              <c:numCache>
                <c:formatCode>###0.0</c:formatCode>
                <c:ptCount val="5"/>
                <c:pt idx="0">
                  <c:v>5.7833972337225763</c:v>
                </c:pt>
                <c:pt idx="1">
                  <c:v>5.1143609374662971</c:v>
                </c:pt>
                <c:pt idx="2">
                  <c:v>7.4460735343106421</c:v>
                </c:pt>
                <c:pt idx="3">
                  <c:v>6.0263032686089426</c:v>
                </c:pt>
                <c:pt idx="4">
                  <c:v>2.9273716641465524</c:v>
                </c:pt>
              </c:numCache>
            </c:numRef>
          </c:val>
          <c:extLst>
            <c:ext xmlns:c16="http://schemas.microsoft.com/office/drawing/2014/chart" uri="{C3380CC4-5D6E-409C-BE32-E72D297353CC}">
              <c16:uniqueId val="{00000002-8C6D-45DD-9B12-A08D58B48881}"/>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MICS15!$R$221:$V$221</c:f>
              <c:strCache>
                <c:ptCount val="5"/>
                <c:pt idx="0">
                  <c:v>Centro</c:v>
                </c:pt>
                <c:pt idx="1">
                  <c:v>DF-Edo México</c:v>
                </c:pt>
                <c:pt idx="2">
                  <c:v>Noreste</c:v>
                </c:pt>
                <c:pt idx="3">
                  <c:v>Noroeste</c:v>
                </c:pt>
                <c:pt idx="4">
                  <c:v>Sur</c:v>
                </c:pt>
              </c:strCache>
            </c:strRef>
          </c:cat>
          <c:val>
            <c:numRef>
              <c:f>MICS15!$R$222:$V$222</c:f>
              <c:numCache>
                <c:formatCode>###0.0</c:formatCode>
                <c:ptCount val="5"/>
                <c:pt idx="0">
                  <c:v>87.600779786174954</c:v>
                </c:pt>
                <c:pt idx="1">
                  <c:v>88.675663820866731</c:v>
                </c:pt>
                <c:pt idx="2">
                  <c:v>92.35296276799248</c:v>
                </c:pt>
                <c:pt idx="3">
                  <c:v>92.176317454068396</c:v>
                </c:pt>
                <c:pt idx="4">
                  <c:v>86.241245033363938</c:v>
                </c:pt>
              </c:numCache>
            </c:numRef>
          </c:val>
          <c:extLst>
            <c:ext xmlns:c16="http://schemas.microsoft.com/office/drawing/2014/chart" uri="{C3380CC4-5D6E-409C-BE32-E72D297353CC}">
              <c16:uniqueId val="{00000000-5BC2-4769-94C2-E3C96CEEA582}"/>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MICS15!$R$221:$V$221</c:f>
              <c:strCache>
                <c:ptCount val="5"/>
                <c:pt idx="0">
                  <c:v>Centro</c:v>
                </c:pt>
                <c:pt idx="1">
                  <c:v>DF-Edo México</c:v>
                </c:pt>
                <c:pt idx="2">
                  <c:v>Noreste</c:v>
                </c:pt>
                <c:pt idx="3">
                  <c:v>Noroeste</c:v>
                </c:pt>
                <c:pt idx="4">
                  <c:v>Sur</c:v>
                </c:pt>
              </c:strCache>
            </c:strRef>
          </c:cat>
          <c:val>
            <c:numRef>
              <c:f>MICS15!$R$223:$V$223</c:f>
              <c:numCache>
                <c:formatCode>###0.0</c:formatCode>
                <c:ptCount val="5"/>
                <c:pt idx="0">
                  <c:v>6.2816381047607113</c:v>
                </c:pt>
                <c:pt idx="1">
                  <c:v>6.7482561095027105</c:v>
                </c:pt>
                <c:pt idx="2">
                  <c:v>5.4208921988806003</c:v>
                </c:pt>
                <c:pt idx="3">
                  <c:v>6.9056312612961968</c:v>
                </c:pt>
                <c:pt idx="4">
                  <c:v>11.444077091871206</c:v>
                </c:pt>
              </c:numCache>
            </c:numRef>
          </c:val>
          <c:extLst>
            <c:ext xmlns:c16="http://schemas.microsoft.com/office/drawing/2014/chart" uri="{C3380CC4-5D6E-409C-BE32-E72D297353CC}">
              <c16:uniqueId val="{00000001-5BC2-4769-94C2-E3C96CEEA582}"/>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MICS15!$R$221:$V$221</c:f>
              <c:strCache>
                <c:ptCount val="5"/>
                <c:pt idx="0">
                  <c:v>Centro</c:v>
                </c:pt>
                <c:pt idx="1">
                  <c:v>DF-Edo México</c:v>
                </c:pt>
                <c:pt idx="2">
                  <c:v>Noreste</c:v>
                </c:pt>
                <c:pt idx="3">
                  <c:v>Noroeste</c:v>
                </c:pt>
                <c:pt idx="4">
                  <c:v>Sur</c:v>
                </c:pt>
              </c:strCache>
            </c:strRef>
          </c:cat>
          <c:val>
            <c:numRef>
              <c:f>MICS15!$R$224:$V$224</c:f>
              <c:numCache>
                <c:formatCode>###0.0</c:formatCode>
                <c:ptCount val="5"/>
                <c:pt idx="0">
                  <c:v>6.1175821090641653</c:v>
                </c:pt>
                <c:pt idx="1">
                  <c:v>4.5760800696305539</c:v>
                </c:pt>
                <c:pt idx="2">
                  <c:v>2.2261450331268473</c:v>
                </c:pt>
                <c:pt idx="3">
                  <c:v>0.91805128463542973</c:v>
                </c:pt>
                <c:pt idx="4">
                  <c:v>2.3146778747649375</c:v>
                </c:pt>
              </c:numCache>
            </c:numRef>
          </c:val>
          <c:extLst>
            <c:ext xmlns:c16="http://schemas.microsoft.com/office/drawing/2014/chart" uri="{C3380CC4-5D6E-409C-BE32-E72D297353CC}">
              <c16:uniqueId val="{00000002-5BC2-4769-94C2-E3C96CEEA582}"/>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MICS15!$C$222:$G$222</c:f>
              <c:numCache>
                <c:formatCode>###0.0</c:formatCode>
                <c:ptCount val="5"/>
                <c:pt idx="0">
                  <c:v>79.603522380454422</c:v>
                </c:pt>
                <c:pt idx="1">
                  <c:v>85.588588317261411</c:v>
                </c:pt>
                <c:pt idx="2">
                  <c:v>91.017774295916539</c:v>
                </c:pt>
                <c:pt idx="3">
                  <c:v>95.494437707325304</c:v>
                </c:pt>
                <c:pt idx="4">
                  <c:v>96.5147307260156</c:v>
                </c:pt>
              </c:numCache>
            </c:numRef>
          </c:val>
          <c:extLst>
            <c:ext xmlns:c16="http://schemas.microsoft.com/office/drawing/2014/chart" uri="{C3380CC4-5D6E-409C-BE32-E72D297353CC}">
              <c16:uniqueId val="{00000000-C750-4D4D-BDA1-2C62AE03B46D}"/>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MICS15!$C$223:$G$223</c:f>
              <c:numCache>
                <c:formatCode>###0.0</c:formatCode>
                <c:ptCount val="5"/>
                <c:pt idx="0">
                  <c:v>14.991055784271143</c:v>
                </c:pt>
                <c:pt idx="1">
                  <c:v>9.8760274746624575</c:v>
                </c:pt>
                <c:pt idx="2">
                  <c:v>5.7421373815629586</c:v>
                </c:pt>
                <c:pt idx="3">
                  <c:v>3.3797959602563696</c:v>
                </c:pt>
                <c:pt idx="4">
                  <c:v>2.7091286640708345</c:v>
                </c:pt>
              </c:numCache>
            </c:numRef>
          </c:val>
          <c:extLst>
            <c:ext xmlns:c16="http://schemas.microsoft.com/office/drawing/2014/chart" uri="{C3380CC4-5D6E-409C-BE32-E72D297353CC}">
              <c16:uniqueId val="{00000001-C750-4D4D-BDA1-2C62AE03B46D}"/>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MICS15!$C$224:$G$224</c:f>
              <c:numCache>
                <c:formatCode>###0.0</c:formatCode>
                <c:ptCount val="5"/>
                <c:pt idx="0">
                  <c:v>5.405421835274443</c:v>
                </c:pt>
                <c:pt idx="1">
                  <c:v>4.5353842080762323</c:v>
                </c:pt>
                <c:pt idx="2">
                  <c:v>3.2400883225205011</c:v>
                </c:pt>
                <c:pt idx="3">
                  <c:v>1.1257663324183276</c:v>
                </c:pt>
                <c:pt idx="4">
                  <c:v>0.77614060991356337</c:v>
                </c:pt>
              </c:numCache>
            </c:numRef>
          </c:val>
          <c:extLst>
            <c:ext xmlns:c16="http://schemas.microsoft.com/office/drawing/2014/chart" uri="{C3380CC4-5D6E-409C-BE32-E72D297353CC}">
              <c16:uniqueId val="{00000002-C750-4D4D-BDA1-2C62AE03B46D}"/>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MICS15!$H$18:$L$18</c:f>
              <c:numCache>
                <c:formatCode>###0.0</c:formatCode>
                <c:ptCount val="5"/>
                <c:pt idx="0">
                  <c:v>98.877959324926849</c:v>
                </c:pt>
                <c:pt idx="1">
                  <c:v>99.678535517811596</c:v>
                </c:pt>
                <c:pt idx="2">
                  <c:v>99.909070098923891</c:v>
                </c:pt>
                <c:pt idx="3">
                  <c:v>99.94740405380152</c:v>
                </c:pt>
                <c:pt idx="4">
                  <c:v>99.745335737715422</c:v>
                </c:pt>
              </c:numCache>
            </c:numRef>
          </c:val>
          <c:extLst>
            <c:ext xmlns:c16="http://schemas.microsoft.com/office/drawing/2014/chart" uri="{C3380CC4-5D6E-409C-BE32-E72D297353CC}">
              <c16:uniqueId val="{00000000-DAD1-4DA0-8CEC-135D06CD5276}"/>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MICS15!$H$19:$L$19</c:f>
              <c:numCache>
                <c:formatCode>###0.0</c:formatCode>
                <c:ptCount val="5"/>
                <c:pt idx="0">
                  <c:v>0.12588777839127324</c:v>
                </c:pt>
                <c:pt idx="1">
                  <c:v>6.8864889386442293E-2</c:v>
                </c:pt>
                <c:pt idx="2">
                  <c:v>6.7039312412911944E-2</c:v>
                </c:pt>
                <c:pt idx="3">
                  <c:v>0</c:v>
                </c:pt>
                <c:pt idx="4">
                  <c:v>0</c:v>
                </c:pt>
              </c:numCache>
            </c:numRef>
          </c:val>
          <c:extLst>
            <c:ext xmlns:c16="http://schemas.microsoft.com/office/drawing/2014/chart" uri="{C3380CC4-5D6E-409C-BE32-E72D297353CC}">
              <c16:uniqueId val="{00000001-DAD1-4DA0-8CEC-135D06CD5276}"/>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MICS15!$H$20:$L$20</c:f>
              <c:numCache>
                <c:formatCode>###0.0</c:formatCode>
                <c:ptCount val="5"/>
                <c:pt idx="0">
                  <c:v>0.86636161850096216</c:v>
                </c:pt>
                <c:pt idx="1">
                  <c:v>0.20140754978942524</c:v>
                </c:pt>
                <c:pt idx="2">
                  <c:v>0</c:v>
                </c:pt>
                <c:pt idx="3">
                  <c:v>5.2595946198471993E-2</c:v>
                </c:pt>
                <c:pt idx="4">
                  <c:v>0.25466426228458133</c:v>
                </c:pt>
              </c:numCache>
            </c:numRef>
          </c:val>
          <c:extLst>
            <c:ext xmlns:c16="http://schemas.microsoft.com/office/drawing/2014/chart" uri="{C3380CC4-5D6E-409C-BE32-E72D297353CC}">
              <c16:uniqueId val="{00000002-DAD1-4DA0-8CEC-135D06CD5276}"/>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MICS15!$H$21:$L$21</c:f>
              <c:numCache>
                <c:formatCode>###0.0</c:formatCode>
                <c:ptCount val="5"/>
                <c:pt idx="0">
                  <c:v>0.12979127818093358</c:v>
                </c:pt>
                <c:pt idx="1">
                  <c:v>5.1192043012554374E-2</c:v>
                </c:pt>
                <c:pt idx="2">
                  <c:v>2.3890588663193116E-2</c:v>
                </c:pt>
                <c:pt idx="3">
                  <c:v>0</c:v>
                </c:pt>
                <c:pt idx="4">
                  <c:v>0</c:v>
                </c:pt>
              </c:numCache>
            </c:numRef>
          </c:val>
          <c:extLst>
            <c:ext xmlns:c16="http://schemas.microsoft.com/office/drawing/2014/chart" uri="{C3380CC4-5D6E-409C-BE32-E72D297353CC}">
              <c16:uniqueId val="{00000003-DAD1-4DA0-8CEC-135D06CD5276}"/>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MICS15!$H$124:$L$124</c:f>
              <c:numCache>
                <c:formatCode>###0.0</c:formatCode>
                <c:ptCount val="5"/>
                <c:pt idx="0">
                  <c:v>84.496223078043471</c:v>
                </c:pt>
                <c:pt idx="1">
                  <c:v>95.148917933952433</c:v>
                </c:pt>
                <c:pt idx="2">
                  <c:v>97.393530475677537</c:v>
                </c:pt>
                <c:pt idx="3">
                  <c:v>98.555835908326955</c:v>
                </c:pt>
                <c:pt idx="4">
                  <c:v>99.471387339065998</c:v>
                </c:pt>
              </c:numCache>
            </c:numRef>
          </c:val>
          <c:extLst>
            <c:ext xmlns:c16="http://schemas.microsoft.com/office/drawing/2014/chart" uri="{C3380CC4-5D6E-409C-BE32-E72D297353CC}">
              <c16:uniqueId val="{00000000-AD87-48C6-95B7-8B130BD678BD}"/>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MICS15!$H$125:$L$125</c:f>
              <c:numCache>
                <c:formatCode>###0.0</c:formatCode>
                <c:ptCount val="5"/>
                <c:pt idx="0">
                  <c:v>12.440896167891468</c:v>
                </c:pt>
                <c:pt idx="1">
                  <c:v>3.8841309870895633</c:v>
                </c:pt>
                <c:pt idx="2">
                  <c:v>2.6064695243224572</c:v>
                </c:pt>
                <c:pt idx="3">
                  <c:v>1.4121285821535454</c:v>
                </c:pt>
                <c:pt idx="4">
                  <c:v>0.19382482003213281</c:v>
                </c:pt>
              </c:numCache>
            </c:numRef>
          </c:val>
          <c:extLst>
            <c:ext xmlns:c16="http://schemas.microsoft.com/office/drawing/2014/chart" uri="{C3380CC4-5D6E-409C-BE32-E72D297353CC}">
              <c16:uniqueId val="{00000001-AD87-48C6-95B7-8B130BD678BD}"/>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MICS15!$H$126:$L$126</c:f>
              <c:numCache>
                <c:formatCode>###0.0</c:formatCode>
                <c:ptCount val="5"/>
                <c:pt idx="0">
                  <c:v>2.0054230749198374</c:v>
                </c:pt>
                <c:pt idx="1">
                  <c:v>0.87435782738754553</c:v>
                </c:pt>
                <c:pt idx="2">
                  <c:v>0</c:v>
                </c:pt>
                <c:pt idx="3">
                  <c:v>3.2035509519527931E-2</c:v>
                </c:pt>
                <c:pt idx="4">
                  <c:v>0.33478784090186503</c:v>
                </c:pt>
              </c:numCache>
            </c:numRef>
          </c:val>
          <c:extLst>
            <c:ext xmlns:c16="http://schemas.microsoft.com/office/drawing/2014/chart" uri="{C3380CC4-5D6E-409C-BE32-E72D297353CC}">
              <c16:uniqueId val="{00000002-AD87-48C6-95B7-8B130BD678BD}"/>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MICS15!$H$127:$L$127</c:f>
              <c:numCache>
                <c:formatCode>###0.0</c:formatCode>
                <c:ptCount val="5"/>
                <c:pt idx="0">
                  <c:v>1.0574576791453509</c:v>
                </c:pt>
                <c:pt idx="1">
                  <c:v>9.2593251570512167E-2</c:v>
                </c:pt>
                <c:pt idx="2">
                  <c:v>0</c:v>
                </c:pt>
                <c:pt idx="3">
                  <c:v>0</c:v>
                </c:pt>
                <c:pt idx="4">
                  <c:v>0</c:v>
                </c:pt>
              </c:numCache>
            </c:numRef>
          </c:val>
          <c:extLst>
            <c:ext xmlns:c16="http://schemas.microsoft.com/office/drawing/2014/chart" uri="{C3380CC4-5D6E-409C-BE32-E72D297353CC}">
              <c16:uniqueId val="{00000003-AD87-48C6-95B7-8B130BD678BD}"/>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MICS15!$H$222:$L$222</c:f>
              <c:numCache>
                <c:formatCode>###0.0</c:formatCode>
                <c:ptCount val="5"/>
                <c:pt idx="0">
                  <c:v>83.189148206783941</c:v>
                </c:pt>
                <c:pt idx="1">
                  <c:v>87.448913559220671</c:v>
                </c:pt>
                <c:pt idx="2">
                  <c:v>94.144773071123396</c:v>
                </c:pt>
                <c:pt idx="3">
                  <c:v>96.595314956701415</c:v>
                </c:pt>
                <c:pt idx="4">
                  <c:v>96.13198251018045</c:v>
                </c:pt>
              </c:numCache>
            </c:numRef>
          </c:val>
          <c:extLst>
            <c:ext xmlns:c16="http://schemas.microsoft.com/office/drawing/2014/chart" uri="{C3380CC4-5D6E-409C-BE32-E72D297353CC}">
              <c16:uniqueId val="{00000000-80AE-4045-A99B-279939EBC421}"/>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MICS15!$H$223:$L$223</c:f>
              <c:numCache>
                <c:formatCode>###0.0</c:formatCode>
                <c:ptCount val="5"/>
                <c:pt idx="0">
                  <c:v>13.177984205411878</c:v>
                </c:pt>
                <c:pt idx="1">
                  <c:v>8.4081615289710516</c:v>
                </c:pt>
                <c:pt idx="2">
                  <c:v>4.307278584061212</c:v>
                </c:pt>
                <c:pt idx="3">
                  <c:v>2.2386160427226636</c:v>
                </c:pt>
                <c:pt idx="4">
                  <c:v>2.9706203159738678</c:v>
                </c:pt>
              </c:numCache>
            </c:numRef>
          </c:val>
          <c:extLst>
            <c:ext xmlns:c16="http://schemas.microsoft.com/office/drawing/2014/chart" uri="{C3380CC4-5D6E-409C-BE32-E72D297353CC}">
              <c16:uniqueId val="{00000001-80AE-4045-A99B-279939EBC421}"/>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MICS15!$H$224:$L$224</c:f>
              <c:numCache>
                <c:formatCode>###0.0</c:formatCode>
                <c:ptCount val="5"/>
                <c:pt idx="0">
                  <c:v>3.6328675878042032</c:v>
                </c:pt>
                <c:pt idx="1">
                  <c:v>4.1429249118084037</c:v>
                </c:pt>
                <c:pt idx="2">
                  <c:v>1.5479483448154403</c:v>
                </c:pt>
                <c:pt idx="3">
                  <c:v>1.1660690005758809</c:v>
                </c:pt>
                <c:pt idx="4">
                  <c:v>0.89739717384571938</c:v>
                </c:pt>
              </c:numCache>
            </c:numRef>
          </c:val>
          <c:extLst>
            <c:ext xmlns:c16="http://schemas.microsoft.com/office/drawing/2014/chart" uri="{C3380CC4-5D6E-409C-BE32-E72D297353CC}">
              <c16:uniqueId val="{00000002-80AE-4045-A99B-279939EBC421}"/>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MICS15!$C$124:$G$124</c:f>
              <c:numCache>
                <c:formatCode>###0.0</c:formatCode>
                <c:ptCount val="5"/>
                <c:pt idx="0">
                  <c:v>80.725986384509511</c:v>
                </c:pt>
                <c:pt idx="1">
                  <c:v>91.451588640776919</c:v>
                </c:pt>
                <c:pt idx="2">
                  <c:v>97.000751198572729</c:v>
                </c:pt>
                <c:pt idx="3">
                  <c:v>98.384427134077796</c:v>
                </c:pt>
                <c:pt idx="4">
                  <c:v>99.383926002916184</c:v>
                </c:pt>
              </c:numCache>
            </c:numRef>
          </c:val>
          <c:extLst>
            <c:ext xmlns:c16="http://schemas.microsoft.com/office/drawing/2014/chart" uri="{C3380CC4-5D6E-409C-BE32-E72D297353CC}">
              <c16:uniqueId val="{00000000-FF72-4256-B99B-6BC5C8F9F27B}"/>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MICS15!$C$125:$G$125</c:f>
              <c:numCache>
                <c:formatCode>###0.0</c:formatCode>
                <c:ptCount val="5"/>
                <c:pt idx="0">
                  <c:v>11.082980516903415</c:v>
                </c:pt>
                <c:pt idx="1">
                  <c:v>6.5211344121621408</c:v>
                </c:pt>
                <c:pt idx="2">
                  <c:v>2.7600094425701891</c:v>
                </c:pt>
                <c:pt idx="3">
                  <c:v>1.5891503099172719</c:v>
                </c:pt>
                <c:pt idx="4">
                  <c:v>0.32009382637131634</c:v>
                </c:pt>
              </c:numCache>
            </c:numRef>
          </c:val>
          <c:extLst>
            <c:ext xmlns:c16="http://schemas.microsoft.com/office/drawing/2014/chart" uri="{C3380CC4-5D6E-409C-BE32-E72D297353CC}">
              <c16:uniqueId val="{00000001-FF72-4256-B99B-6BC5C8F9F27B}"/>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MICS15!$C$126:$G$126</c:f>
              <c:numCache>
                <c:formatCode>###0.0</c:formatCode>
                <c:ptCount val="5"/>
                <c:pt idx="0">
                  <c:v>4.5847955311510873</c:v>
                </c:pt>
                <c:pt idx="1">
                  <c:v>1.6835527036092928</c:v>
                </c:pt>
                <c:pt idx="2">
                  <c:v>0.23112776242065791</c:v>
                </c:pt>
                <c:pt idx="3">
                  <c:v>2.6422556004901572E-2</c:v>
                </c:pt>
                <c:pt idx="4">
                  <c:v>0.29598017071250887</c:v>
                </c:pt>
              </c:numCache>
            </c:numRef>
          </c:val>
          <c:extLst>
            <c:ext xmlns:c16="http://schemas.microsoft.com/office/drawing/2014/chart" uri="{C3380CC4-5D6E-409C-BE32-E72D297353CC}">
              <c16:uniqueId val="{00000002-FF72-4256-B99B-6BC5C8F9F27B}"/>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MICS15!$C$127:$G$127</c:f>
              <c:numCache>
                <c:formatCode>###0.0</c:formatCode>
                <c:ptCount val="5"/>
                <c:pt idx="0">
                  <c:v>3.6062375674359748</c:v>
                </c:pt>
                <c:pt idx="1">
                  <c:v>0.34372424345168434</c:v>
                </c:pt>
                <c:pt idx="2">
                  <c:v>8.1115964364114057E-3</c:v>
                </c:pt>
                <c:pt idx="3">
                  <c:v>0</c:v>
                </c:pt>
                <c:pt idx="4">
                  <c:v>0</c:v>
                </c:pt>
              </c:numCache>
            </c:numRef>
          </c:val>
          <c:extLst>
            <c:ext xmlns:c16="http://schemas.microsoft.com/office/drawing/2014/chart" uri="{C3380CC4-5D6E-409C-BE32-E72D297353CC}">
              <c16:uniqueId val="{00000003-FF72-4256-B99B-6BC5C8F9F27B}"/>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MICS15!$M$124:$Q$124</c:f>
              <c:numCache>
                <c:formatCode>###0.0</c:formatCode>
                <c:ptCount val="5"/>
                <c:pt idx="0">
                  <c:v>75.805654302578546</c:v>
                </c:pt>
                <c:pt idx="1">
                  <c:v>85.087835746099273</c:v>
                </c:pt>
                <c:pt idx="2">
                  <c:v>86.600994265204321</c:v>
                </c:pt>
                <c:pt idx="3">
                  <c:v>94.051681480944666</c:v>
                </c:pt>
                <c:pt idx="4">
                  <c:v>98.509997963088992</c:v>
                </c:pt>
              </c:numCache>
            </c:numRef>
          </c:val>
          <c:extLst>
            <c:ext xmlns:c16="http://schemas.microsoft.com/office/drawing/2014/chart" uri="{C3380CC4-5D6E-409C-BE32-E72D297353CC}">
              <c16:uniqueId val="{00000000-D126-4EE4-8411-52E6B9E45D93}"/>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MICS15!$M$125:$Q$125</c:f>
              <c:numCache>
                <c:formatCode>###0.0</c:formatCode>
                <c:ptCount val="5"/>
                <c:pt idx="0">
                  <c:v>8.1604023151670813</c:v>
                </c:pt>
                <c:pt idx="1">
                  <c:v>8.4471526067375127</c:v>
                </c:pt>
                <c:pt idx="2">
                  <c:v>6.8340653337434079</c:v>
                </c:pt>
                <c:pt idx="3">
                  <c:v>3.4783723888003228</c:v>
                </c:pt>
                <c:pt idx="4">
                  <c:v>1.0893235220807953</c:v>
                </c:pt>
              </c:numCache>
            </c:numRef>
          </c:val>
          <c:extLst>
            <c:ext xmlns:c16="http://schemas.microsoft.com/office/drawing/2014/chart" uri="{C3380CC4-5D6E-409C-BE32-E72D297353CC}">
              <c16:uniqueId val="{00000001-D126-4EE4-8411-52E6B9E45D93}"/>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MICS15!$M$126:$Q$126</c:f>
              <c:numCache>
                <c:formatCode>###0.0</c:formatCode>
                <c:ptCount val="5"/>
                <c:pt idx="0">
                  <c:v>7.8719630506718801</c:v>
                </c:pt>
                <c:pt idx="1">
                  <c:v>3.5757682652953968</c:v>
                </c:pt>
                <c:pt idx="2">
                  <c:v>5.1370398052891693</c:v>
                </c:pt>
                <c:pt idx="3">
                  <c:v>1.7171956602954439</c:v>
                </c:pt>
                <c:pt idx="4">
                  <c:v>0.36576929691323123</c:v>
                </c:pt>
              </c:numCache>
            </c:numRef>
          </c:val>
          <c:extLst>
            <c:ext xmlns:c16="http://schemas.microsoft.com/office/drawing/2014/chart" uri="{C3380CC4-5D6E-409C-BE32-E72D297353CC}">
              <c16:uniqueId val="{00000002-D126-4EE4-8411-52E6B9E45D93}"/>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MICS15!$M$127:$Q$127</c:f>
              <c:numCache>
                <c:formatCode>###0.0</c:formatCode>
                <c:ptCount val="5"/>
                <c:pt idx="0">
                  <c:v>8.1619803315826491</c:v>
                </c:pt>
                <c:pt idx="1">
                  <c:v>2.8892433818678809</c:v>
                </c:pt>
                <c:pt idx="2">
                  <c:v>1.4279005957631403</c:v>
                </c:pt>
                <c:pt idx="3">
                  <c:v>0.75275046995964723</c:v>
                </c:pt>
                <c:pt idx="4">
                  <c:v>3.4909217916982233E-2</c:v>
                </c:pt>
              </c:numCache>
            </c:numRef>
          </c:val>
          <c:extLst>
            <c:ext xmlns:c16="http://schemas.microsoft.com/office/drawing/2014/chart" uri="{C3380CC4-5D6E-409C-BE32-E72D297353CC}">
              <c16:uniqueId val="{00000003-D126-4EE4-8411-52E6B9E45D9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1.xml" Type="http://schemas.openxmlformats.org/officeDocument/2006/relationships/chart" Id="rId5"/><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3.xml" Type="http://schemas.openxmlformats.org/officeDocument/2006/relationships/chart" Id="rId8"/><Relationship Target="../charts/chart108.xml" Type="http://schemas.openxmlformats.org/officeDocument/2006/relationships/chart" Id="rId3"/><Relationship Target="../charts/chart112.xml" Type="http://schemas.openxmlformats.org/officeDocument/2006/relationships/chart" Id="rId7"/><Relationship Target="../charts/chart117.xml" Type="http://schemas.openxmlformats.org/officeDocument/2006/relationships/chart" Id="rId12"/><Relationship Target="../charts/chart107.xml" Type="http://schemas.openxmlformats.org/officeDocument/2006/relationships/chart" Id="rId2"/><Relationship Target="../charts/chart106.xml" Type="http://schemas.openxmlformats.org/officeDocument/2006/relationships/chart" Id="rId1"/><Relationship Target="../charts/chart111.xml" Type="http://schemas.openxmlformats.org/officeDocument/2006/relationships/chart" Id="rId6"/><Relationship Target="../charts/chart116.xml" Type="http://schemas.openxmlformats.org/officeDocument/2006/relationships/chart" Id="rId11"/><Relationship Target="../charts/chart110.xml" Type="http://schemas.openxmlformats.org/officeDocument/2006/relationships/chart" Id="rId5"/><Relationship Target="../charts/chart115.xml" Type="http://schemas.openxmlformats.org/officeDocument/2006/relationships/chart" Id="rId10"/><Relationship Target="../charts/chart109.xml" Type="http://schemas.openxmlformats.org/officeDocument/2006/relationships/chart" Id="rId4"/><Relationship Target="../charts/chart11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559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29529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559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559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29529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29529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29529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31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400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31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31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400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400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400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114300</xdr:rowOff>
        </xdr:from>
        <xdr:to>
          <xdr:col>1</xdr:col>
          <xdr:colOff>1704975</xdr:colOff>
          <xdr:row>400</xdr:row>
          <xdr:rowOff>114300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126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162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126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126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162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162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162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78.xml" Type="http://schemas.openxmlformats.org/officeDocument/2006/relationships/ctrlProp" Id="rId8"/><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s>
</file>

<file path=xl/worksheets/_rels/sheet7.xml.rels><?xml version="1.0" encoding="UTF-8"?><Relationships xmlns="http://schemas.openxmlformats.org/package/2006/relationships"><Relationship Target="../ctrlProps/ctrlProp118.xml" Type="http://schemas.openxmlformats.org/officeDocument/2006/relationships/ctrlProp" Id="rId13"/><Relationship Target="../ctrlProps/ctrlProp123.xml" Type="http://schemas.openxmlformats.org/officeDocument/2006/relationships/ctrlProp" Id="rId18"/><Relationship Target="../ctrlProps/ctrlProp131.xml" Type="http://schemas.openxmlformats.org/officeDocument/2006/relationships/ctrlProp" Id="rId26"/><Relationship Target="../ctrlProps/ctrlProp144.xml" Type="http://schemas.openxmlformats.org/officeDocument/2006/relationships/ctrlProp" Id="rId39"/><Relationship Target="../drawings/vmlDrawing6.vml" Type="http://schemas.openxmlformats.org/officeDocument/2006/relationships/vmlDrawing" Id="rId3"/><Relationship Target="../ctrlProps/ctrlProp126.xml" Type="http://schemas.openxmlformats.org/officeDocument/2006/relationships/ctrlProp" Id="rId21"/><Relationship Target="../ctrlProps/ctrlProp139.xml" Type="http://schemas.openxmlformats.org/officeDocument/2006/relationships/ctrlProp" Id="rId34"/><Relationship Target="../ctrlProps/ctrlProp147.xml" Type="http://schemas.openxmlformats.org/officeDocument/2006/relationships/ctrlProp" Id="rId42"/><Relationship Target="../ctrlProps/ctrlProp152.xml" Type="http://schemas.openxmlformats.org/officeDocument/2006/relationships/ctrlProp" Id="rId47"/><Relationship Target="../ctrlProps/ctrlProp155.xml" Type="http://schemas.openxmlformats.org/officeDocument/2006/relationships/ctrlProp" Id="rId50"/><Relationship Target="../ctrlProps/ctrlProp112.xml" Type="http://schemas.openxmlformats.org/officeDocument/2006/relationships/ctrlProp" Id="rId7"/><Relationship Target="../ctrlProps/ctrlProp117.xml" Type="http://schemas.openxmlformats.org/officeDocument/2006/relationships/ctrlProp" Id="rId12"/><Relationship Target="../ctrlProps/ctrlProp122.xml" Type="http://schemas.openxmlformats.org/officeDocument/2006/relationships/ctrlProp" Id="rId17"/><Relationship Target="../ctrlProps/ctrlProp130.xml" Type="http://schemas.openxmlformats.org/officeDocument/2006/relationships/ctrlProp" Id="rId25"/><Relationship Target="../ctrlProps/ctrlProp138.xml" Type="http://schemas.openxmlformats.org/officeDocument/2006/relationships/ctrlProp" Id="rId33"/><Relationship Target="../ctrlProps/ctrlProp143.xml" Type="http://schemas.openxmlformats.org/officeDocument/2006/relationships/ctrlProp" Id="rId38"/><Relationship Target="../ctrlProps/ctrlProp151.xml" Type="http://schemas.openxmlformats.org/officeDocument/2006/relationships/ctrlProp" Id="rId46"/><Relationship Target="../drawings/drawing7.xml" Type="http://schemas.openxmlformats.org/officeDocument/2006/relationships/drawing" Id="rId2"/><Relationship Target="../ctrlProps/ctrlProp121.xml" Type="http://schemas.openxmlformats.org/officeDocument/2006/relationships/ctrlProp" Id="rId16"/><Relationship Target="../ctrlProps/ctrlProp125.xml" Type="http://schemas.openxmlformats.org/officeDocument/2006/relationships/ctrlProp" Id="rId20"/><Relationship Target="../ctrlProps/ctrlProp134.xml" Type="http://schemas.openxmlformats.org/officeDocument/2006/relationships/ctrlProp" Id="rId29"/><Relationship Target="../ctrlProps/ctrlProp146.xml" Type="http://schemas.openxmlformats.org/officeDocument/2006/relationships/ctrlProp" Id="rId41"/><Relationship Target="../ctrlProps/ctrlProp159.xml" Type="http://schemas.openxmlformats.org/officeDocument/2006/relationships/ctrlProp" Id="rId54"/><Relationship Target="../printerSettings/printerSettings6.bin" Type="http://schemas.openxmlformats.org/officeDocument/2006/relationships/printerSettings" Id="rId1"/><Relationship Target="../ctrlProps/ctrlProp111.xml" Type="http://schemas.openxmlformats.org/officeDocument/2006/relationships/ctrlProp" Id="rId6"/><Relationship Target="../ctrlProps/ctrlProp116.xml" Type="http://schemas.openxmlformats.org/officeDocument/2006/relationships/ctrlProp" Id="rId11"/><Relationship Target="../ctrlProps/ctrlProp129.xml" Type="http://schemas.openxmlformats.org/officeDocument/2006/relationships/ctrlProp" Id="rId24"/><Relationship Target="../ctrlProps/ctrlProp137.xml" Type="http://schemas.openxmlformats.org/officeDocument/2006/relationships/ctrlProp" Id="rId32"/><Relationship Target="../ctrlProps/ctrlProp142.xml" Type="http://schemas.openxmlformats.org/officeDocument/2006/relationships/ctrlProp" Id="rId37"/><Relationship Target="../ctrlProps/ctrlProp145.xml" Type="http://schemas.openxmlformats.org/officeDocument/2006/relationships/ctrlProp" Id="rId40"/><Relationship Target="../ctrlProps/ctrlProp150.xml" Type="http://schemas.openxmlformats.org/officeDocument/2006/relationships/ctrlProp" Id="rId45"/><Relationship Target="../ctrlProps/ctrlProp158.xml" Type="http://schemas.openxmlformats.org/officeDocument/2006/relationships/ctrlProp" Id="rId53"/><Relationship Target="../ctrlProps/ctrlProp110.xml" Type="http://schemas.openxmlformats.org/officeDocument/2006/relationships/ctrlProp" Id="rId5"/><Relationship Target="../ctrlProps/ctrlProp120.xml" Type="http://schemas.openxmlformats.org/officeDocument/2006/relationships/ctrlProp" Id="rId15"/><Relationship Target="../ctrlProps/ctrlProp128.xml" Type="http://schemas.openxmlformats.org/officeDocument/2006/relationships/ctrlProp" Id="rId23"/><Relationship Target="../ctrlProps/ctrlProp133.xml" Type="http://schemas.openxmlformats.org/officeDocument/2006/relationships/ctrlProp" Id="rId28"/><Relationship Target="../ctrlProps/ctrlProp141.xml" Type="http://schemas.openxmlformats.org/officeDocument/2006/relationships/ctrlProp" Id="rId36"/><Relationship Target="../ctrlProps/ctrlProp154.xml" Type="http://schemas.openxmlformats.org/officeDocument/2006/relationships/ctrlProp" Id="rId49"/><Relationship Target="../ctrlProps/ctrlProp115.xml" Type="http://schemas.openxmlformats.org/officeDocument/2006/relationships/ctrlProp" Id="rId10"/><Relationship Target="../ctrlProps/ctrlProp124.xml" Type="http://schemas.openxmlformats.org/officeDocument/2006/relationships/ctrlProp" Id="rId19"/><Relationship Target="../ctrlProps/ctrlProp136.xml" Type="http://schemas.openxmlformats.org/officeDocument/2006/relationships/ctrlProp" Id="rId31"/><Relationship Target="../ctrlProps/ctrlProp149.xml" Type="http://schemas.openxmlformats.org/officeDocument/2006/relationships/ctrlProp" Id="rId44"/><Relationship Target="../ctrlProps/ctrlProp157.xml" Type="http://schemas.openxmlformats.org/officeDocument/2006/relationships/ctrlProp" Id="rId52"/><Relationship Target="../ctrlProps/ctrlProp109.xml" Type="http://schemas.openxmlformats.org/officeDocument/2006/relationships/ctrlProp" Id="rId4"/><Relationship Target="../ctrlProps/ctrlProp114.xml" Type="http://schemas.openxmlformats.org/officeDocument/2006/relationships/ctrlProp" Id="rId9"/><Relationship Target="../ctrlProps/ctrlProp119.xml" Type="http://schemas.openxmlformats.org/officeDocument/2006/relationships/ctrlProp" Id="rId14"/><Relationship Target="../ctrlProps/ctrlProp127.xml" Type="http://schemas.openxmlformats.org/officeDocument/2006/relationships/ctrlProp" Id="rId22"/><Relationship Target="../ctrlProps/ctrlProp132.xml" Type="http://schemas.openxmlformats.org/officeDocument/2006/relationships/ctrlProp" Id="rId27"/><Relationship Target="../ctrlProps/ctrlProp135.xml" Type="http://schemas.openxmlformats.org/officeDocument/2006/relationships/ctrlProp" Id="rId30"/><Relationship Target="../ctrlProps/ctrlProp140.xml" Type="http://schemas.openxmlformats.org/officeDocument/2006/relationships/ctrlProp" Id="rId35"/><Relationship Target="../ctrlProps/ctrlProp148.xml" Type="http://schemas.openxmlformats.org/officeDocument/2006/relationships/ctrlProp" Id="rId43"/><Relationship Target="../ctrlProps/ctrlProp153.xml" Type="http://schemas.openxmlformats.org/officeDocument/2006/relationships/ctrlProp" Id="rId48"/><Relationship Target="../ctrlProps/ctrlProp113.xml" Type="http://schemas.openxmlformats.org/officeDocument/2006/relationships/ctrlProp" Id="rId8"/><Relationship Target="../ctrlProps/ctrlProp15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881"/>
      <c r="B2" s="1882"/>
    </row>
    <row r="3" s="111" customFormat="true" ht="22.5" customHeight="true" x14ac:dyDescent="0.35">
      <c r="A3" s="124"/>
      <c r="B3" s="125"/>
    </row>
    <row r="4" s="111" customFormat="true" ht="22.5" customHeight="true" x14ac:dyDescent="0.35">
      <c r="A4" s="120"/>
      <c r="B4" s="121"/>
      <c r="C4" s="366" t="s">
        <v>27</v>
      </c>
    </row>
    <row r="5" s="111" customFormat="true" ht="22.5" customHeight="true" x14ac:dyDescent="0.35">
      <c r="A5" s="1881"/>
      <c r="B5" s="1882"/>
      <c r="C5" s="366"/>
    </row>
    <row r="6" s="111" customFormat="true" ht="29.25" customHeight="true" x14ac:dyDescent="0.2">
      <c r="A6" s="1883"/>
      <c r="B6" s="1884"/>
      <c r="C6" s="366" t="s">
        <v>28</v>
      </c>
    </row>
    <row r="7" s="111" customFormat="true" ht="25.9" customHeight="true" x14ac:dyDescent="0.4">
      <c r="A7" s="1885"/>
      <c r="B7" s="1886"/>
      <c r="C7" s="368" t="str">
        <f ca="true">+Water!B5</f>
        <v>Mexico</v>
      </c>
    </row>
    <row r="8" s="111" customFormat="true" ht="15" customHeight="true" x14ac:dyDescent="0.2">
      <c r="A8" s="1887"/>
      <c r="B8" s="1888"/>
      <c r="C8" s="366"/>
    </row>
    <row r="9" s="111" customFormat="true" ht="15" customHeight="true" x14ac:dyDescent="0.2">
      <c r="A9" s="125"/>
      <c r="B9" s="128"/>
      <c r="C9" s="367"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ENG12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MICS15</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881"/>
      <c r="B108" s="188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885"/>
      <c r="B113" s="188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887"/>
      <c r="B114" s="188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881"/>
      <c r="B208" s="188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885"/>
      <c r="B213" s="1886"/>
    </row>
    <row r="214" s="123" customFormat="true" ht="15" customHeight="true" x14ac:dyDescent="0.2">
      <c r="A214" s="1883"/>
      <c r="B214" s="1889"/>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890" t="s">
        <v>122</v>
      </c>
      <c r="C4" s="1890"/>
      <c r="D4" s="1890"/>
      <c r="E4" s="1890"/>
      <c r="F4" s="1890"/>
      <c r="G4" s="1890"/>
      <c r="H4" s="1890"/>
      <c r="I4" s="1890"/>
      <c r="J4" s="1890"/>
      <c r="K4" s="1890"/>
      <c r="L4" s="1890"/>
      <c r="M4" s="1890"/>
      <c r="N4" s="1890"/>
      <c r="O4" s="1890"/>
      <c r="P4" s="1890"/>
      <c r="Q4" s="1890"/>
      <c r="R4" s="1890"/>
      <c r="S4" s="1890"/>
      <c r="T4" s="1890"/>
      <c r="U4" s="1890"/>
      <c r="V4" s="1890"/>
      <c r="W4" s="1890"/>
      <c r="X4" s="1890"/>
      <c r="Y4" s="1890"/>
    </row>
    <row r="5" ht="29.1" customHeight="true" x14ac:dyDescent="0.4">
      <c r="A5" s="35"/>
      <c r="B5" s="1917" t="str">
        <f ca="true">IF(ISERROR(INDIRECT(CONCATENATE($B105,"!A2"))),"",INDIRECT(CONCATENATE($B105,"!A2")))</f>
        <v>Mexico</v>
      </c>
      <c r="C5" s="1917"/>
      <c r="D5" s="1917"/>
      <c r="E5" s="1917"/>
      <c r="F5" s="1917"/>
      <c r="G5" s="1917"/>
      <c r="H5" s="1917"/>
      <c r="I5" s="1917"/>
      <c r="J5" s="1917"/>
      <c r="K5" s="1917"/>
      <c r="L5" s="1917"/>
      <c r="M5" s="1917"/>
      <c r="N5" s="1917"/>
      <c r="O5" s="1917"/>
      <c r="P5" s="1917"/>
      <c r="Q5" s="1917"/>
      <c r="R5" s="1917"/>
      <c r="S5" s="1917"/>
      <c r="T5" s="1917"/>
      <c r="U5" s="1917"/>
      <c r="V5" s="1917"/>
      <c r="W5" s="1917"/>
      <c r="X5" s="1917"/>
      <c r="Y5" s="1917"/>
    </row>
    <row r="6" x14ac:dyDescent="0.2">
      <c r="F6" s="36"/>
      <c r="G6" s="36"/>
      <c r="J6" s="37"/>
      <c r="K6" s="37"/>
      <c r="L6" s="37"/>
      <c r="M6" s="37"/>
      <c r="N6" s="37"/>
      <c r="O6" s="37"/>
      <c r="P6" s="37"/>
    </row>
    <row r="7" s="38" customFormat="true" ht="18" x14ac:dyDescent="0.25">
      <c r="B7" s="1908" t="str">
        <f>B118</f>
        <v>National use of drinking water sources, 2000–2020</v>
      </c>
      <c r="C7" s="1908"/>
      <c r="D7" s="1908"/>
      <c r="E7" s="1908"/>
      <c r="F7" s="1908"/>
      <c r="G7" s="1908"/>
      <c r="H7" s="1908"/>
      <c r="I7" s="1908"/>
      <c r="J7" s="1908" t="str">
        <f>B218</f>
        <v>Urban use of drinking water sources,  2000–2020</v>
      </c>
      <c r="K7" s="1908"/>
      <c r="L7" s="1908"/>
      <c r="M7" s="1908"/>
      <c r="N7" s="1908"/>
      <c r="O7" s="1908"/>
      <c r="P7" s="1908"/>
      <c r="Q7" s="1908"/>
      <c r="R7" s="1908" t="str">
        <f>B318</f>
        <v>Rural use of drinking water sources, 2000–2020</v>
      </c>
      <c r="S7" s="1908"/>
      <c r="T7" s="1908"/>
      <c r="U7" s="1908"/>
      <c r="V7" s="1908"/>
      <c r="W7" s="1908"/>
      <c r="X7" s="1908"/>
      <c r="Y7" s="190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21" t="str">
        <f ca="true">IF(ISERROR(INDIRECT(CONCATENATE($B105,"!A2"))),"",INDIRECT(CONCATENATE($B105,"!A2")))</f>
        <v>Mexico</v>
      </c>
      <c r="C31" s="1922"/>
      <c r="D31" s="1922"/>
      <c r="E31" s="1923"/>
      <c r="F31" s="1919" t="s">
        <v>0</v>
      </c>
      <c r="G31" s="1919"/>
      <c r="H31" s="1919"/>
      <c r="I31" s="1920"/>
      <c r="J31" s="1918" t="s">
        <v>1</v>
      </c>
      <c r="K31" s="1919"/>
      <c r="L31" s="1919"/>
      <c r="M31" s="1920"/>
      <c r="N31" s="1918" t="s">
        <v>2</v>
      </c>
      <c r="O31" s="1919"/>
      <c r="P31" s="1919"/>
      <c r="Q31" s="1920"/>
      <c r="R31" s="1918" t="s">
        <v>3</v>
      </c>
      <c r="S31" s="1919"/>
      <c r="T31" s="1919"/>
      <c r="U31" s="1920"/>
      <c r="V31" s="1918" t="s">
        <v>4</v>
      </c>
      <c r="W31" s="1919"/>
      <c r="X31" s="1919"/>
      <c r="Y31" s="1920"/>
    </row>
    <row r="32" s="44" customFormat="true" ht="22.5" customHeight="true" x14ac:dyDescent="0.2">
      <c r="B32" s="1924"/>
      <c r="C32" s="1925"/>
      <c r="D32" s="1925"/>
      <c r="E32" s="1926"/>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12" t="s">
        <v>5</v>
      </c>
      <c r="C33" s="1913"/>
      <c r="D33" s="1910" t="s">
        <v>25</v>
      </c>
      <c r="E33" s="33">
        <f>C99</f>
        <v>2000</v>
      </c>
      <c r="F33" s="45">
        <f ca="true">E99</f>
        <v>83.661535304580852</v>
      </c>
      <c r="G33" s="46">
        <f t="shared" ref="G33:I34" ca="true" si="0">F99</f>
        <v>1.4335387495366521</v>
      </c>
      <c r="H33" s="47">
        <f t="shared" ca="true" si="0"/>
        <v>3.7105967460433931</v>
      </c>
      <c r="I33" s="48">
        <f t="shared" ca="true" si="0"/>
        <v>11.194329199839103</v>
      </c>
      <c r="J33" s="45">
        <f ca="true">J99</f>
        <v>98.460710923781392</v>
      </c>
      <c r="K33" s="46">
        <f t="shared" ref="K33:M34" ca="true" si="1">K99</f>
        <v>0.11958742027403843</v>
      </c>
      <c r="L33" s="47">
        <f t="shared" ca="true" si="1"/>
        <v>0.67149136070518978</v>
      </c>
      <c r="M33" s="48">
        <f t="shared" ca="true" si="1"/>
        <v>0.74821029523937455</v>
      </c>
      <c r="N33" s="45">
        <f ca="true">O99</f>
        <v>99.50938057499485</v>
      </c>
      <c r="O33" s="46">
        <f t="shared" ref="O33:Q34" ca="true" si="2">P99</f>
        <v>0.11479436272461432</v>
      </c>
      <c r="P33" s="47">
        <f t="shared" ca="true" si="2"/>
        <v>0.30463996442256303</v>
      </c>
      <c r="Q33" s="48">
        <f t="shared" ca="true" si="2"/>
        <v>7.1185097857979163E-2</v>
      </c>
      <c r="R33" s="45">
        <f ca="true">T99</f>
        <v>99.80593817350568</v>
      </c>
      <c r="S33" s="46">
        <f t="shared" ref="S33:U34" ca="true" si="3">U99</f>
        <v>0</v>
      </c>
      <c r="T33" s="47">
        <f t="shared" ca="true" si="3"/>
        <v>0.19406182649431969</v>
      </c>
      <c r="U33" s="48">
        <f t="shared" ca="true" si="3"/>
        <v>0</v>
      </c>
      <c r="V33" s="45">
        <f ca="true">Y99</f>
        <v>99.959496795005421</v>
      </c>
      <c r="W33" s="46">
        <f t="shared" ref="W33:Y34" ca="true" si="4">Z99</f>
        <v>0</v>
      </c>
      <c r="X33" s="47">
        <f t="shared" ca="true" si="4"/>
        <v>1.633229543431014E-2</v>
      </c>
      <c r="Y33" s="48">
        <f t="shared" ca="true" si="4"/>
        <v>2.4170909560274012E-2</v>
      </c>
    </row>
    <row r="34" x14ac:dyDescent="0.2">
      <c r="B34" s="1914"/>
      <c r="C34" s="1915"/>
      <c r="D34" s="1911"/>
      <c r="E34" s="34">
        <f>C100</f>
        <v>2020</v>
      </c>
      <c r="F34" s="50">
        <f ca="true">E100</f>
        <v>96.529331907314543</v>
      </c>
      <c r="G34" s="51">
        <f t="shared" ca="true" si="0"/>
        <v>1.6540281893254147</v>
      </c>
      <c r="H34" s="52">
        <f t="shared" ca="true" si="0"/>
        <v>1.8166399033600413</v>
      </c>
      <c r="I34" s="53">
        <f t="shared" ca="true" si="0"/>
        <v>0</v>
      </c>
      <c r="J34" s="50">
        <f ca="true">J100</f>
        <v>99.256034362048553</v>
      </c>
      <c r="K34" s="51">
        <f t="shared" ca="true" si="1"/>
        <v>0.12055339621889499</v>
      </c>
      <c r="L34" s="52">
        <f t="shared" ca="true" si="1"/>
        <v>0.62341224173255227</v>
      </c>
      <c r="M34" s="53">
        <f t="shared" ca="true" si="1"/>
        <v>0</v>
      </c>
      <c r="N34" s="50">
        <f ca="true">O100</f>
        <v>99.809552352266763</v>
      </c>
      <c r="O34" s="51">
        <f t="shared" ca="true" si="2"/>
        <v>0.11514064191639239</v>
      </c>
      <c r="P34" s="52">
        <f t="shared" ca="true" si="2"/>
        <v>0</v>
      </c>
      <c r="Q34" s="53">
        <f t="shared" ca="true" si="2"/>
        <v>7.5307005816832043E-2</v>
      </c>
      <c r="R34" s="50">
        <f ca="true">T100</f>
        <v>99.757650837526811</v>
      </c>
      <c r="S34" s="51">
        <f t="shared" ca="true" si="3"/>
        <v>0</v>
      </c>
      <c r="T34" s="52">
        <f t="shared" ca="true" si="3"/>
        <v>0</v>
      </c>
      <c r="U34" s="53">
        <f t="shared" ca="true" si="3"/>
        <v>0.24234916247318228</v>
      </c>
      <c r="V34" s="50">
        <f ca="true">Y100</f>
        <v>99.742566618822153</v>
      </c>
      <c r="W34" s="51">
        <f t="shared" ca="true" si="4"/>
        <v>0</v>
      </c>
      <c r="X34" s="52">
        <f t="shared" ca="true" si="4"/>
        <v>0.25743338117784731</v>
      </c>
      <c r="Y34" s="53">
        <f t="shared" ca="true" si="4"/>
        <v>0</v>
      </c>
    </row>
    <row r="35" x14ac:dyDescent="0.2">
      <c r="F35" s="36"/>
      <c r="H35" s="39"/>
    </row>
    <row r="36" x14ac:dyDescent="0.2">
      <c r="B36" s="1912" t="s">
        <v>6</v>
      </c>
      <c r="C36" s="1913"/>
      <c r="D36" s="1910" t="s">
        <v>25</v>
      </c>
      <c r="E36" s="33">
        <f>C199</f>
        <v>2000</v>
      </c>
      <c r="F36" s="45">
        <f ca="true">E199</f>
        <v>98.277783105442609</v>
      </c>
      <c r="G36" s="46">
        <f t="shared" ref="G36:I37" ca="true" si="5">F199</f>
        <v>0.12512365611944265</v>
      </c>
      <c r="H36" s="47">
        <f t="shared" ca="true" si="5"/>
        <v>1.1001187181748264</v>
      </c>
      <c r="I36" s="48">
        <f t="shared" ca="true" si="5"/>
        <v>0.49697452026312305</v>
      </c>
      <c r="J36" s="45">
        <f ca="true">J199</f>
        <v>99.540536852536533</v>
      </c>
      <c r="K36" s="46">
        <f t="shared" ref="K36:M37" ca="true" si="6">K199</f>
        <v>6.8769550276852054E-2</v>
      </c>
      <c r="L36" s="47">
        <f t="shared" ca="true" si="6"/>
        <v>0.27921867977707393</v>
      </c>
      <c r="M36" s="48">
        <f t="shared" ca="true" si="6"/>
        <v>0.11147491740953974</v>
      </c>
      <c r="N36" s="45">
        <f ca="true">O199</f>
        <v>99.59991346524707</v>
      </c>
      <c r="O36" s="46">
        <f t="shared" ref="O36:Q37" ca="true" si="7">P199</f>
        <v>6.6831867301765144E-2</v>
      </c>
      <c r="P36" s="47">
        <f t="shared" ca="true" si="7"/>
        <v>0.33103214583094598</v>
      </c>
      <c r="Q36" s="48">
        <f t="shared" ca="true" si="7"/>
        <v>2.2225216202245157E-3</v>
      </c>
      <c r="R36" s="45">
        <f ca="true">T199</f>
        <v>99.853664577082455</v>
      </c>
      <c r="S36" s="46">
        <f t="shared" ref="S36:U37" ca="true" si="8">U199</f>
        <v>0</v>
      </c>
      <c r="T36" s="47">
        <f t="shared" ca="true" si="8"/>
        <v>0.14633542291754509</v>
      </c>
      <c r="U36" s="48">
        <f t="shared" ca="true" si="8"/>
        <v>0</v>
      </c>
      <c r="V36" s="45">
        <f ca="true">Y199</f>
        <v>99.990098489237766</v>
      </c>
      <c r="W36" s="46">
        <f t="shared" ref="W36:Y37" ca="true" si="9">Z199</f>
        <v>0</v>
      </c>
      <c r="X36" s="47">
        <f t="shared" ca="true" si="9"/>
        <v>0</v>
      </c>
      <c r="Y36" s="48">
        <f t="shared" ca="true" si="9"/>
        <v>9.901510762240065E-3</v>
      </c>
    </row>
    <row r="37" x14ac:dyDescent="0.2">
      <c r="B37" s="1914"/>
      <c r="C37" s="1915"/>
      <c r="D37" s="1911"/>
      <c r="E37" s="34">
        <f>C200</f>
        <v>2020</v>
      </c>
      <c r="F37" s="50">
        <f ca="true">E200</f>
        <v>98.970523039420314</v>
      </c>
      <c r="G37" s="51">
        <f t="shared" ca="true" si="5"/>
        <v>0.12600562710556301</v>
      </c>
      <c r="H37" s="52">
        <f t="shared" ca="true" si="5"/>
        <v>0.82613480416208063</v>
      </c>
      <c r="I37" s="53">
        <f t="shared" ca="true" si="5"/>
        <v>7.7336529312049151E-2</v>
      </c>
      <c r="J37" s="50">
        <f ca="true">J200</f>
        <v>99.700716822466077</v>
      </c>
      <c r="K37" s="51">
        <f t="shared" ca="true" si="6"/>
        <v>6.888021377982001E-2</v>
      </c>
      <c r="L37" s="52">
        <f t="shared" ca="true" si="6"/>
        <v>0.1878227599411133</v>
      </c>
      <c r="M37" s="53">
        <f t="shared" ca="true" si="6"/>
        <v>4.2580203812985218E-2</v>
      </c>
      <c r="N37" s="50">
        <f ca="true">O200</f>
        <v>99.905984012041031</v>
      </c>
      <c r="O37" s="51">
        <f t="shared" ca="true" si="7"/>
        <v>6.7037241638515446E-2</v>
      </c>
      <c r="P37" s="52">
        <f t="shared" ca="true" si="7"/>
        <v>0</v>
      </c>
      <c r="Q37" s="53">
        <f t="shared" ca="true" si="7"/>
        <v>2.6978746320473236E-2</v>
      </c>
      <c r="R37" s="50">
        <f ca="true">T200</f>
        <v>99.960940355200947</v>
      </c>
      <c r="S37" s="51">
        <f t="shared" ca="true" si="8"/>
        <v>0</v>
      </c>
      <c r="T37" s="52">
        <f t="shared" ca="true" si="8"/>
        <v>3.9059644799053217E-2</v>
      </c>
      <c r="U37" s="53">
        <f t="shared" ca="true" si="8"/>
        <v>0</v>
      </c>
      <c r="V37" s="50">
        <f ca="true">Y200</f>
        <v>99.704306335609672</v>
      </c>
      <c r="W37" s="51">
        <f t="shared" ca="true" si="9"/>
        <v>0</v>
      </c>
      <c r="X37" s="52">
        <f t="shared" ca="true" si="9"/>
        <v>0.29569366439032763</v>
      </c>
      <c r="Y37" s="53">
        <f t="shared" ca="true" si="9"/>
        <v>0</v>
      </c>
    </row>
    <row r="38" x14ac:dyDescent="0.2">
      <c r="F38" s="36"/>
      <c r="G38" s="36"/>
      <c r="H38" s="39"/>
      <c r="I38" s="39"/>
    </row>
    <row r="39" x14ac:dyDescent="0.2">
      <c r="B39" s="1912" t="s">
        <v>7</v>
      </c>
      <c r="C39" s="1913"/>
      <c r="D39" s="1910" t="s">
        <v>25</v>
      </c>
      <c r="E39" s="33">
        <f>C299</f>
        <v>2000</v>
      </c>
      <c r="F39" s="45">
        <f ca="true">E299</f>
        <v>66.679781188243908</v>
      </c>
      <c r="G39" s="46">
        <f t="shared" ref="G39:I40" ca="true" si="10">F299</f>
        <v>3.5303250439373421</v>
      </c>
      <c r="H39" s="47">
        <f t="shared" ca="true" si="10"/>
        <v>8.3344512405478923</v>
      </c>
      <c r="I39" s="48">
        <f t="shared" ca="true" si="10"/>
        <v>21.455442527270861</v>
      </c>
      <c r="J39" s="45">
        <f ca="true">J299</f>
        <v>77.936166728440114</v>
      </c>
      <c r="K39" s="46">
        <f t="shared" ref="K39:M40" ca="true" si="11">K299</f>
        <v>0.6004231884245016</v>
      </c>
      <c r="L39" s="47">
        <f t="shared" ca="true" si="11"/>
        <v>3.6399046731103226</v>
      </c>
      <c r="M39" s="48">
        <f t="shared" ca="true" si="11"/>
        <v>17.823505410025064</v>
      </c>
      <c r="N39" s="45">
        <f ca="true">O299</f>
        <v>87.065489789590757</v>
      </c>
      <c r="O39" s="46">
        <f t="shared" ref="O39:Q40" ca="true" si="12">P299</f>
        <v>1.2598756592279754</v>
      </c>
      <c r="P39" s="47">
        <f t="shared" ca="true" si="12"/>
        <v>1.9013517686560135</v>
      </c>
      <c r="Q39" s="48">
        <f t="shared" ca="true" si="12"/>
        <v>9.7732827825252571</v>
      </c>
      <c r="R39" s="45">
        <f ca="true">T299</f>
        <v>96.06501256356016</v>
      </c>
      <c r="S39" s="46">
        <f t="shared" ref="S39:U40" ca="true" si="13">U299</f>
        <v>0.49417461506785842</v>
      </c>
      <c r="T39" s="47">
        <f t="shared" ca="true" si="13"/>
        <v>0.87783558000965911</v>
      </c>
      <c r="U39" s="48">
        <f t="shared" ca="true" si="13"/>
        <v>2.5629772413623186</v>
      </c>
      <c r="V39" s="45">
        <f ca="true">Y299</f>
        <v>99.339986875833944</v>
      </c>
      <c r="W39" s="46">
        <f t="shared" ref="W39:Y40" ca="true" si="14">Z299</f>
        <v>4.6805743981467571E-2</v>
      </c>
      <c r="X39" s="47">
        <f t="shared" ca="true" si="14"/>
        <v>0.40511854538573289</v>
      </c>
      <c r="Y39" s="48">
        <f t="shared" ca="true" si="14"/>
        <v>0.20808883479885765</v>
      </c>
    </row>
    <row r="40" x14ac:dyDescent="0.2">
      <c r="B40" s="1914"/>
      <c r="C40" s="1915"/>
      <c r="D40" s="1911"/>
      <c r="E40" s="34">
        <f>C300</f>
        <v>2020</v>
      </c>
      <c r="F40" s="50">
        <f ca="true">E300</f>
        <v>87.695755407044174</v>
      </c>
      <c r="G40" s="51">
        <f t="shared" ca="true" si="10"/>
        <v>4.6430044616744368</v>
      </c>
      <c r="H40" s="52">
        <f t="shared" ca="true" si="10"/>
        <v>7.6612401312813887</v>
      </c>
      <c r="I40" s="53">
        <f t="shared" ca="true" si="10"/>
        <v>0</v>
      </c>
      <c r="J40" s="50">
        <f ca="true">J300</f>
        <v>96.848461869464074</v>
      </c>
      <c r="K40" s="51">
        <f t="shared" ca="true" si="11"/>
        <v>0.74612422846365789</v>
      </c>
      <c r="L40" s="52">
        <f t="shared" ca="true" si="11"/>
        <v>2.4054139020722687</v>
      </c>
      <c r="M40" s="53">
        <f t="shared" ca="true" si="11"/>
        <v>0</v>
      </c>
      <c r="N40" s="50">
        <f ca="true">O300</f>
        <v>98.225843517467965</v>
      </c>
      <c r="O40" s="51">
        <f t="shared" ca="true" si="12"/>
        <v>1.421370851457489</v>
      </c>
      <c r="P40" s="52">
        <f t="shared" ca="true" si="12"/>
        <v>0.3527856310745392</v>
      </c>
      <c r="Q40" s="53">
        <f t="shared" ca="true" si="12"/>
        <v>0</v>
      </c>
      <c r="R40" s="50">
        <f ca="true">T300</f>
        <v>99.488215850291212</v>
      </c>
      <c r="S40" s="51">
        <f t="shared" ca="true" si="13"/>
        <v>0.51178414970878805</v>
      </c>
      <c r="T40" s="52">
        <f t="shared" ca="true" si="13"/>
        <v>0</v>
      </c>
      <c r="U40" s="53">
        <f t="shared" ca="true" si="13"/>
        <v>0</v>
      </c>
      <c r="V40" s="50">
        <f ca="true">Y300</f>
        <v>99.047367764186305</v>
      </c>
      <c r="W40" s="51">
        <f t="shared" ca="true" si="14"/>
        <v>4.666787145244275E-2</v>
      </c>
      <c r="X40" s="52">
        <f t="shared" ca="true" si="14"/>
        <v>9.5480634019295962E-2</v>
      </c>
      <c r="Y40" s="53">
        <f t="shared" ca="true" si="14"/>
        <v>0.8104837303419572</v>
      </c>
    </row>
    <row r="97" s="40" customFormat="true" ht="16.5" customHeight="true" x14ac:dyDescent="0.2">
      <c r="A97" s="1905" t="s">
        <v>5</v>
      </c>
      <c r="B97" s="1905"/>
      <c r="C97" s="1905"/>
      <c r="D97" s="1894" t="s">
        <v>0</v>
      </c>
      <c r="E97" s="1895"/>
      <c r="F97" s="1895"/>
      <c r="G97" s="1895"/>
      <c r="H97" s="1896"/>
      <c r="I97" s="1894" t="s">
        <v>1</v>
      </c>
      <c r="J97" s="1895"/>
      <c r="K97" s="1895"/>
      <c r="L97" s="1895"/>
      <c r="M97" s="1896"/>
      <c r="N97" s="1894" t="s">
        <v>2</v>
      </c>
      <c r="O97" s="1895"/>
      <c r="P97" s="1895"/>
      <c r="Q97" s="1895"/>
      <c r="R97" s="1896"/>
      <c r="S97" s="1894" t="s">
        <v>3</v>
      </c>
      <c r="T97" s="1895"/>
      <c r="U97" s="1895"/>
      <c r="V97" s="1895"/>
      <c r="W97" s="1896"/>
      <c r="X97" s="1894" t="s">
        <v>4</v>
      </c>
      <c r="Y97" s="1895"/>
      <c r="Z97" s="1895"/>
      <c r="AA97" s="1895"/>
      <c r="AB97" s="1896"/>
    </row>
    <row r="98" s="44" customFormat="true" ht="22.5" customHeight="true" x14ac:dyDescent="0.2">
      <c r="A98" s="1906"/>
      <c r="B98" s="1906"/>
      <c r="C98" s="190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897" t="s">
        <v>10</v>
      </c>
      <c r="B99" s="1898"/>
      <c r="C99" s="201">
        <v>2000</v>
      </c>
      <c r="D99" s="56">
        <f ca="true">IF((D101+H101)&gt;100,D101*100/(D101+H101),D101)</f>
        <v>85.095074054117504</v>
      </c>
      <c r="E99" s="57">
        <f ca="true">D99*AVERAGEIF(E105:E116,"&gt;0")/100</f>
        <v>83.661535304580852</v>
      </c>
      <c r="F99" s="58">
        <f ca="true">D99*(100-AVERAGEIF(E105:E116,"&gt;0"))/100</f>
        <v>1.4335387495366521</v>
      </c>
      <c r="G99" s="59">
        <f ca="true">100-(E99+F99+H99)</f>
        <v>3.7105967460433931</v>
      </c>
      <c r="H99" s="60">
        <f ca="true">IF((D101+H101)&gt;100,H101*100/(D101+H101),H101)</f>
        <v>11.194329199839103</v>
      </c>
      <c r="I99" s="56">
        <f ca="true">IF((I101+M101)&gt;100,I101*100/(I101+M101),I101)</f>
        <v>98.580298344055421</v>
      </c>
      <c r="J99" s="57">
        <f ca="true">I99*AVERAGEIF(J105:J116,"&gt;0")/100</f>
        <v>98.460710923781392</v>
      </c>
      <c r="K99" s="61">
        <f ca="true">I99*(100-AVERAGEIF(J105:J116,"&gt;0"))/100</f>
        <v>0.11958742027403843</v>
      </c>
      <c r="L99" s="62">
        <f ca="true">100-(J99+K99+M99)</f>
        <v>0.67149136070518978</v>
      </c>
      <c r="M99" s="63">
        <f ca="true">IF((I101+M101)&gt;100,M101*100/(I101+M101),M101)</f>
        <v>0.74821029523937455</v>
      </c>
      <c r="N99" s="56">
        <f ca="true">IF((N101+R101)&gt;100,N101*100/(N101+R101),N101)</f>
        <v>99.624174937719459</v>
      </c>
      <c r="O99" s="57">
        <f ca="true">N99*AVERAGEIF(O105:O116,"&gt;0")/100</f>
        <v>99.50938057499485</v>
      </c>
      <c r="P99" s="61">
        <f ca="true">N99*(100-AVERAGEIF(O105:O116,"&gt;0"))/100</f>
        <v>0.11479436272461432</v>
      </c>
      <c r="Q99" s="62">
        <f ca="true">100-(O99+P99+R99)</f>
        <v>0.30463996442256303</v>
      </c>
      <c r="R99" s="63">
        <f ca="true">IF((N101+R101)&gt;100,R101*100/(N101+R101),R101)</f>
        <v>7.1185097857979163E-2</v>
      </c>
      <c r="S99" s="56">
        <f ca="true">IF((S101+W101)&gt;100,S101*100/(S101+W101),S101)</f>
        <v>99.805938173505666</v>
      </c>
      <c r="T99" s="57">
        <f ca="true">S99*AVERAGEIF(T105:T116,"&gt;0")/100</f>
        <v>99.80593817350568</v>
      </c>
      <c r="U99" s="61">
        <f ca="true">S99*(100-AVERAGEIF(T105:T116,"&gt;0"))/100</f>
        <v>0</v>
      </c>
      <c r="V99" s="62">
        <f ca="true">100-(T99+U99+W99)</f>
        <v>0.19406182649431969</v>
      </c>
      <c r="W99" s="63">
        <f ca="true">IF((S101+W101)&gt;100,W101*100/(S101+W101),W101)</f>
        <v>0</v>
      </c>
      <c r="X99" s="56">
        <f ca="true">IF((X101+AB101)&gt;100,X101*100/(X101+AB101),X101)</f>
        <v>99.959496795005421</v>
      </c>
      <c r="Y99" s="57">
        <f ca="true">X99*AVERAGEIF(Y105:Y116,"&gt;0")/100</f>
        <v>99.959496795005421</v>
      </c>
      <c r="Z99" s="61">
        <f ca="true">X99*(100-AVERAGEIF(Y105:Y116,"&gt;0"))/100</f>
        <v>0</v>
      </c>
      <c r="AA99" s="62">
        <f ca="true">100-(Y99+Z99+AB99)</f>
        <v>1.633229543431014E-2</v>
      </c>
      <c r="AB99" s="63">
        <f ca="true">IF((X101+AB101)&gt;100,AB101*100/(X101+AB101),AB101)</f>
        <v>2.4170909560274012E-2</v>
      </c>
    </row>
    <row r="100" s="64" customFormat="true" ht="15" customHeight="true" x14ac:dyDescent="0.2">
      <c r="A100" s="1899"/>
      <c r="B100" s="1900"/>
      <c r="C100" s="202">
        <v>2020</v>
      </c>
      <c r="D100" s="65">
        <f ca="true">IF((D102+H102)&gt;100,D102*100/(D102+H102),D102)</f>
        <v>98.183360096639944</v>
      </c>
      <c r="E100" s="66">
        <f ca="true">D100*AVERAGEIF(E105:E116,"&gt;0")/100</f>
        <v>96.529331907314543</v>
      </c>
      <c r="F100" s="67">
        <f ca="true">D100*(100-AVERAGEIF(E105:E116,"&gt;0"))/100</f>
        <v>1.6540281893254147</v>
      </c>
      <c r="G100" s="68">
        <f ca="true">100-(E100+F100+H100)</f>
        <v>1.8166399033600413</v>
      </c>
      <c r="H100" s="69">
        <f ca="true">IF((D102+H102)&gt;100,H102*100/(D102+H102),H102)</f>
        <v>0</v>
      </c>
      <c r="I100" s="65">
        <f ca="true">IF((I102+M102)&gt;100,I102*100/(I102+M102),I102)</f>
        <v>99.376587758267448</v>
      </c>
      <c r="J100" s="66">
        <f ca="true">I100*AVERAGEIF(J105:J116,"&gt;0")/100</f>
        <v>99.256034362048553</v>
      </c>
      <c r="K100" s="67">
        <f ca="true">I100*(100-AVERAGEIF(J105:J116,"&gt;0"))/100</f>
        <v>0.12055339621889499</v>
      </c>
      <c r="L100" s="68">
        <f ca="true">100-(J100+K100+M100)</f>
        <v>0.62341224173255227</v>
      </c>
      <c r="M100" s="69">
        <f ca="true">IF((I102+M102)&gt;100,M102*100/(I102+M102),M102)</f>
        <v>0</v>
      </c>
      <c r="N100" s="65">
        <f ca="true">IF((N102+R102)&gt;100,N102*100/(N102+R102),N102)</f>
        <v>99.924692994183161</v>
      </c>
      <c r="O100" s="66">
        <f ca="true">N100*AVERAGEIF(O105:O116,"&gt;0")/100</f>
        <v>99.809552352266763</v>
      </c>
      <c r="P100" s="67">
        <f ca="true">N100*(100-AVERAGEIF(O105:O116,"&gt;0"))/100</f>
        <v>0.11514064191639239</v>
      </c>
      <c r="Q100" s="68">
        <f ca="true">100-(O100+P100+R100)</f>
        <v>0</v>
      </c>
      <c r="R100" s="69">
        <f ca="true">IF((N102+R102)&gt;100,R102*100/(N102+R102),R102)</f>
        <v>7.5307005816832043E-2</v>
      </c>
      <c r="S100" s="65">
        <f ca="true">IF((S102+W102)&gt;100,S102*100/(S102+W102),S102)</f>
        <v>99.757650837526825</v>
      </c>
      <c r="T100" s="66">
        <f ca="true">S100*AVERAGEIF(T105:T116,"&gt;0")/100</f>
        <v>99.757650837526811</v>
      </c>
      <c r="U100" s="67">
        <f ca="true">S100*(100-AVERAGEIF(T105:T116,"&gt;0"))/100</f>
        <v>0</v>
      </c>
      <c r="V100" s="68">
        <f ca="true">100-(T100+U100+W100)</f>
        <v>0</v>
      </c>
      <c r="W100" s="69">
        <f ca="true">IF((S102+W102)&gt;100,W102*100/(S102+W102),W102)</f>
        <v>0.24234916247318228</v>
      </c>
      <c r="X100" s="65">
        <f ca="true">IF((X102+AB102)&gt;100,X102*100/(X102+AB102),X102)</f>
        <v>99.742566618822153</v>
      </c>
      <c r="Y100" s="66">
        <f ca="true">X100*AVERAGEIF(Y105:Y116,"&gt;0")/100</f>
        <v>99.742566618822153</v>
      </c>
      <c r="Z100" s="67">
        <f ca="true">X100*(100-AVERAGEIF(Y105:Y116,"&gt;0"))/100</f>
        <v>0</v>
      </c>
      <c r="AA100" s="68">
        <f ca="true">100-(Y100+Z100+AB100)</f>
        <v>0.25743338117784731</v>
      </c>
      <c r="AB100" s="69">
        <f ca="true">IF((X102+AB102)&gt;100,AB102*100/(X102+AB102),AB102)</f>
        <v>0</v>
      </c>
    </row>
    <row r="101" hidden="true" x14ac:dyDescent="0.2">
      <c r="A101" s="1901" t="s">
        <v>12</v>
      </c>
      <c r="B101" s="1902"/>
      <c r="C101" s="70">
        <f>MinRegYear(C99,C105:C116)</f>
        <v>2001</v>
      </c>
      <c r="D101" s="71">
        <f ca="true">IF(MAX(C105:C116)-MIN(C105:C116)&lt;5,AVERAGEIF(C105:C116,"&gt;0",D105:D116),
IF(FORECAST($C101,D$105:D$116,$C$105:$C$116)&lt;0,0,
IF(FORECAST($C101,D$105:D$116,$C$105:$C$116)&gt;100,100,
FORECAST($C101,D$105:D$116,$C$105:$C$116))))</f>
        <v>85.095074054117504</v>
      </c>
      <c r="E101" s="72"/>
      <c r="F101" s="73"/>
      <c r="G101" s="73"/>
      <c r="H101" s="74">
        <f ca="true">IF(MAX(C105:C116)-MIN(C105:C116)&lt;5,AVERAGEIF(C105:C116,"&gt;0",H105:H116),
IF(FORECAST($C101,H$105:H$116,$C$105:$C$116)&lt;0,0,
IF(FORECAST($C101,H$105:H$116,$C$105:$C$116)&gt;100,100,
FORECAST($C101,H$105:H$116,$C$105:$C$116))))</f>
        <v>11.194329199839103</v>
      </c>
      <c r="I101" s="71">
        <f ca="true">IF(MAX(C105:C116)-MIN(C105:C116)&lt;5,AVERAGEIF(C105:C116,"&gt;0",I105:I116),
IF(FORECAST($C101,I$105:I$116,$C$105:$C$116)&lt;0,0,
IF(FORECAST($C101,I$105:I$116,$C$105:$C$116)&gt;100,100,
FORECAST($C101,I$105:I$116,$C$105:$C$116))))</f>
        <v>98.580298344055421</v>
      </c>
      <c r="J101" s="72"/>
      <c r="K101" s="73"/>
      <c r="L101" s="73"/>
      <c r="M101" s="74">
        <f ca="true">IF(MAX(C105:C116)-MIN(C105:C116)&lt;5,AVERAGEIF(C105:C116,"&gt;0",M105:M116),
IF(FORECAST($C101,M$105:M$116,$C$105:$C$116)&lt;0,0,
IF(FORECAST($C101,M$105:M$116,$C$105:$C$116)&gt;100,100,
FORECAST($C101,M$105:M$116,$C$105:$C$116))))</f>
        <v>0.74821029523937455</v>
      </c>
      <c r="N101" s="71">
        <f ca="true">IF(MAX(C105:C116)-MIN(C105:C116)&lt;5,AVERAGEIF(C105:C116,"&gt;0",N105:N116),
IF(FORECAST($C101,N$105:N$116,$C$105:$C$116)&lt;0,0,
IF(FORECAST($C101,N$105:N$116,$C$105:$C$116)&gt;100,100,
FORECAST($C101,N$105:N$116,$C$105:$C$116))))</f>
        <v>99.624174937719459</v>
      </c>
      <c r="O101" s="72"/>
      <c r="P101" s="73"/>
      <c r="Q101" s="73"/>
      <c r="R101" s="74">
        <f ca="true">IF(MAX(C105:C116)-MIN(C105:C116)&lt;5,AVERAGEIF(C105:C116,"&gt;0",R105:R116),
IF(FORECAST($C101,R$105:R$116,$C$105:$C$116)&lt;0,0,
IF(FORECAST($C101,R$105:R$116,$C$105:$C$116)&gt;100,100,
FORECAST($C101,R$105:R$116,$C$105:$C$116))))</f>
        <v>7.1185097857979163E-2</v>
      </c>
      <c r="S101" s="71">
        <f ca="true">IF(MAX(C105:C116)-MIN(C105:C116)&lt;5,AVERAGEIF(C105:C116,"&gt;0",S105:S116),
IF(FORECAST($C101,S$105:S$116,$C$105:$C$116)&lt;0,0,
IF(FORECAST($C101,S$105:S$116,$C$105:$C$116)&gt;100,100,
FORECAST($C101,S$105:S$116,$C$105:$C$116))))</f>
        <v>99.805938173505666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99.959496795005421</v>
      </c>
      <c r="Y101" s="72"/>
      <c r="Z101" s="73"/>
      <c r="AA101" s="73"/>
      <c r="AB101" s="74">
        <f ca="true">IF(MAX(C105:C116)-MIN(C105:C116)&lt;5,AVERAGEIF(C105:C116,"&gt;0",AB105:AB116),
IF(FORECAST($C101,AB$105:AB$116,$C$105:$C$116)&lt;0,0,
IF(FORECAST($C101,AB$105:AB$116,$C$105:$C$116)&gt;100,100,
FORECAST($C101,AB$105:AB$116,$C$105:$C$116))))</f>
        <v>2.4170909560274012E-2</v>
      </c>
    </row>
    <row r="102" hidden="true" x14ac:dyDescent="0.2">
      <c r="A102" s="1903"/>
      <c r="B102" s="1904"/>
      <c r="C102" s="49">
        <f>MaxRegYear(C100,C105:C116)</f>
        <v>2017</v>
      </c>
      <c r="D102" s="75">
        <f ca="true">IF(MAX(C105:C116)-MIN(C105:C116)&lt;5,AVERAGEIF(C105:C116,"&gt;0",D105:D116),
IF(FORECAST($C102,D$105:D$116,$C$105:$C$116)&lt;0,0,
IF(FORECAST($C102,D$105:D$116,$C$105:$C$116)&gt;100,100,
FORECAST($C102,D$105:D$116,$C$105:$C$116))))</f>
        <v>98.183360096639944</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99.376587758267448</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99.949659118348379</v>
      </c>
      <c r="O102" s="76"/>
      <c r="P102" s="77"/>
      <c r="Q102" s="77"/>
      <c r="R102" s="78">
        <f ca="true">IF(MAX(C105:C116)-MIN(C105:C116)&lt;5,AVERAGEIF(C105:C116,"&gt;0",R105:R116),
IF(FORECAST($C102,R$105:R$116,$C$105:$C$116)&lt;0,0,
IF(FORECAST($C102,R$105:R$116,$C$105:$C$116)&gt;100,100,
FORECAST($C102,R$105:R$116,$C$105:$C$116))))</f>
        <v>7.5325821226731204E-2</v>
      </c>
      <c r="S102" s="75">
        <f ca="true">IF(MAX(C105:C116)-MIN(C105:C116)&lt;5,AVERAGEIF(C105:C116,"&gt;0",S105:S116),
IF(FORECAST($C102,S$105:S$116,$C$105:$C$116)&lt;0,0,
IF(FORECAST($C102,S$105:S$116,$C$105:$C$116)&gt;100,100,
FORECAST($C102,S$105:S$116,$C$105:$C$116))))</f>
        <v>99.866880581355417</v>
      </c>
      <c r="T102" s="76"/>
      <c r="U102" s="77"/>
      <c r="V102" s="77"/>
      <c r="W102" s="78">
        <f ca="true">IF(MAX(C105:C116)-MIN(C105:C116)&lt;5,AVERAGEIF(C105:C116,"&gt;0",W105:W116),
IF(FORECAST($C102,W$105:W$116,$C$105:$C$116)&lt;0,0,
IF(FORECAST($C102,W$105:W$116,$C$105:$C$116)&gt;100,100,
FORECAST($C102,W$105:W$116,$C$105:$C$116))))</f>
        <v>0.24261452294139474</v>
      </c>
      <c r="X102" s="75">
        <f ca="true">IF(MAX(C105:C116)-MIN(C105:C116)&lt;5,AVERAGEIF(C105:C116,"&gt;0",X105:X116),
IF(FORECAST($C102,X$105:X$116,$C$105:$C$116)&lt;0,0,
IF(FORECAST($C102,X$105:X$116,$C$105:$C$116)&gt;100,100,
FORECAST($C102,X$105:X$116,$C$105:$C$116))))</f>
        <v>99.742566618822153</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880" t="s">
        <v>413</v>
      </c>
      <c r="F104" s="211"/>
      <c r="G104" s="211"/>
      <c r="H104" s="85" t="s">
        <v>17</v>
      </c>
      <c r="I104" s="82" t="s">
        <v>14</v>
      </c>
      <c r="J104" s="1880" t="s">
        <v>413</v>
      </c>
      <c r="K104" s="211"/>
      <c r="L104" s="211"/>
      <c r="M104" s="85" t="s">
        <v>17</v>
      </c>
      <c r="N104" s="83" t="s">
        <v>14</v>
      </c>
      <c r="O104" s="1880" t="s">
        <v>413</v>
      </c>
      <c r="P104" s="211"/>
      <c r="Q104" s="211"/>
      <c r="R104" s="85" t="s">
        <v>17</v>
      </c>
      <c r="S104" s="83" t="s">
        <v>14</v>
      </c>
      <c r="T104" s="1880" t="s">
        <v>413</v>
      </c>
      <c r="U104" s="211"/>
      <c r="V104" s="211"/>
      <c r="W104" s="85" t="s">
        <v>17</v>
      </c>
      <c r="X104" s="83" t="s">
        <v>14</v>
      </c>
      <c r="Y104" s="1880" t="s">
        <v>413</v>
      </c>
      <c r="Z104" s="211"/>
      <c r="AA104" s="211"/>
      <c r="AB104" s="85" t="s">
        <v>17</v>
      </c>
      <c r="AD104" s="212"/>
    </row>
    <row r="105" x14ac:dyDescent="0.2">
      <c r="A105" s="87"/>
      <c r="B105" s="425" t="s">
        <v>170</v>
      </c>
      <c r="C105" s="426">
        <v>2003</v>
      </c>
      <c r="D105" s="1">
        <f t="shared" ref="D105:D116" ca="true" si="15">IF(ISERROR(INDIRECT(CONCATENATE($B105,"!C16"))),"",INDIRECT(CONCATENATE($B105,"!C16")))</f>
        <v>86.439525759120116</v>
      </c>
      <c r="E105" s="88" t="str">
        <f t="shared" ref="E105:E116" ca="true" si="16">IF(ISERROR(INDIRECT(CONCATENATE($B105,"!C23"))),"",INDIRECT(CONCATENATE($B105,"!C23")))</f>
        <v>N/A</v>
      </c>
      <c r="F105" s="89"/>
      <c r="G105" s="89"/>
      <c r="H105" s="90">
        <f t="shared" ref="H105:H116" ca="true" si="17">IF(ISERROR(INDIRECT(CONCATENATE($B105,"!C21"))),"",INDIRECT(CONCATENATE($B105,"!C21")))</f>
        <v>9.8519864965723176</v>
      </c>
      <c r="I105" s="1">
        <f t="shared" ref="I105:I116" ca="true" si="18">IF(ISERROR(INDIRECT(CONCATENATE($B105,"!D16"))),"",INDIRECT(CONCATENATE($B105,"!D16")))</f>
        <v>98.739291273705007</v>
      </c>
      <c r="J105" s="88" t="str">
        <f t="shared" ref="J105:J116" ca="true" si="19">IF(ISERROR(INDIRECT(CONCATENATE($B105,"!D23"))),"",INDIRECT(CONCATENATE($B105,"!D23")))</f>
        <v>N/A</v>
      </c>
      <c r="K105" s="89"/>
      <c r="L105" s="89"/>
      <c r="M105" s="90">
        <f t="shared" ref="M105:M116" ca="true" si="20">IF(ISERROR(INDIRECT(CONCATENATE($B105,"!D21"))),"",INDIRECT(CONCATENATE($B105,"!D21")))</f>
        <v>0.66335753298293354</v>
      </c>
      <c r="N105" s="1">
        <f t="shared" ref="N105:N116" ca="true" si="21">IF(ISERROR(INDIRECT(CONCATENATE($B105,"!E16"))),"",INDIRECT(CONCATENATE($B105,"!E16")))</f>
        <v>99.657983369799126</v>
      </c>
      <c r="O105" s="88" t="str">
        <f t="shared" ref="O105:O116" ca="true" si="22">IF(ISERROR(INDIRECT(CONCATENATE($B105,"!E23"))),"",INDIRECT(CONCATENATE($B105,"!E23")))</f>
        <v>N/A</v>
      </c>
      <c r="P105" s="89"/>
      <c r="Q105" s="89"/>
      <c r="R105" s="90">
        <f t="shared" ref="R105:R116" ca="true" si="23">IF(ISERROR(INDIRECT(CONCATENATE($B105,"!E21"))),"",INDIRECT(CONCATENATE($B105,"!E21")))</f>
        <v>7.1591776045981631E-2</v>
      </c>
      <c r="S105" s="1">
        <f t="shared" ref="S105:S116" ca="true" si="24">IF(ISERROR(INDIRECT(CONCATENATE($B105,"!F16"))),"",INDIRECT(CONCATENATE($B105,"!F16")))</f>
        <v>99.781970795279847</v>
      </c>
      <c r="T105" s="88" t="str">
        <f t="shared" ref="T105:T116" ca="true" si="25">IF(ISERROR(INDIRECT(CONCATENATE($B105,"!F23"))),"",INDIRECT(CONCATENATE($B105,"!F23")))</f>
        <v>N/A</v>
      </c>
      <c r="U105" s="89"/>
      <c r="V105" s="89"/>
      <c r="W105" s="90">
        <f t="shared" ref="W105:W116" ca="true" si="26">IF(ISERROR(INDIRECT(CONCATENATE($B105,"!F21"))),"",INDIRECT(CONCATENATE($B105,"!F21")))</f>
        <v>4.1700890431220451E-3</v>
      </c>
      <c r="X105" s="1">
        <f t="shared" ref="X105:X116" ca="true" si="27">IF(ISERROR(INDIRECT(CONCATENATE($B105,"!G16"))),"",INDIRECT(CONCATENATE($B105,"!G16")))</f>
        <v>99.943987348567191</v>
      </c>
      <c r="Y105" s="88" t="str">
        <f t="shared" ref="Y105:Y116" ca="true" si="28">IF(ISERROR(INDIRECT(CONCATENATE($B105,"!G23"))),"",INDIRECT(CONCATENATE($B105,"!G23")))</f>
        <v>N/A</v>
      </c>
      <c r="Z105" s="89"/>
      <c r="AA105" s="89"/>
      <c r="AB105" s="90">
        <f t="shared" ref="AB105:AB116" ca="true" si="29">IF(ISERROR(INDIRECT(CONCATENATE($B105,"!G221"))),"",INDIRECT(CONCATENATE($B105,"!G21")))</f>
        <v>2.1183493771925826E-2</v>
      </c>
    </row>
    <row r="106" x14ac:dyDescent="0.2">
      <c r="A106" s="87"/>
      <c r="B106" s="427" t="s">
        <v>253</v>
      </c>
      <c r="C106" s="428">
        <v>2012</v>
      </c>
      <c r="D106" s="2">
        <f t="shared" ca="true" si="15"/>
        <v>95.259606909602482</v>
      </c>
      <c r="E106" s="91" t="str">
        <f t="shared" ca="true" si="16"/>
        <v>N/A</v>
      </c>
      <c r="F106" s="89"/>
      <c r="G106" s="89"/>
      <c r="H106" s="92">
        <f t="shared" ca="true" si="17"/>
        <v>0.33355641886141979</v>
      </c>
      <c r="I106" s="2">
        <f t="shared" ca="true" si="18"/>
        <v>98.889920304833836</v>
      </c>
      <c r="J106" s="91" t="str">
        <f t="shared" ca="true" si="19"/>
        <v>N/A</v>
      </c>
      <c r="K106" s="89"/>
      <c r="L106" s="89"/>
      <c r="M106" s="92">
        <f t="shared" ca="true" si="20"/>
        <v>6.1674309709942976E-2</v>
      </c>
      <c r="N106" s="2">
        <f t="shared" ca="true" si="21"/>
        <v>99.875453673897638</v>
      </c>
      <c r="O106" s="91" t="str">
        <f t="shared" ca="true" si="22"/>
        <v>N/A</v>
      </c>
      <c r="P106" s="89"/>
      <c r="Q106" s="89"/>
      <c r="R106" s="92">
        <f t="shared" ca="true" si="23"/>
        <v>7.4475494106362519E-2</v>
      </c>
      <c r="S106" s="2">
        <f t="shared" ca="true" si="24"/>
        <v>99.974176795730486</v>
      </c>
      <c r="T106" s="91" t="str">
        <f t="shared" ca="true" si="25"/>
        <v>N/A</v>
      </c>
      <c r="U106" s="89"/>
      <c r="V106" s="89"/>
      <c r="W106" s="92">
        <f t="shared" ca="true" si="26"/>
        <v>0.18831529542001285</v>
      </c>
      <c r="X106" s="2">
        <f t="shared" ca="true" si="27"/>
        <v>99.763929996540782</v>
      </c>
      <c r="Y106" s="91" t="str">
        <f t="shared" ca="true" si="28"/>
        <v>N/A</v>
      </c>
      <c r="Z106" s="89"/>
      <c r="AA106" s="89"/>
      <c r="AB106" s="92">
        <f t="shared" ca="true" si="29"/>
        <v>0</v>
      </c>
    </row>
    <row r="107" x14ac:dyDescent="0.2">
      <c r="A107" s="87"/>
      <c r="B107" s="427" t="s">
        <v>146</v>
      </c>
      <c r="C107" s="428">
        <v>2015</v>
      </c>
      <c r="D107" s="2">
        <f t="shared" ca="true" si="15"/>
        <v>95.672572190386617</v>
      </c>
      <c r="E107" s="91">
        <f t="shared" ca="true" si="16"/>
        <v>98.315368115638549</v>
      </c>
      <c r="F107" s="89"/>
      <c r="G107" s="89"/>
      <c r="H107" s="92">
        <f t="shared" ca="true" si="17"/>
        <v>0.33355641886141979</v>
      </c>
      <c r="I107" s="2">
        <f t="shared" ca="true" si="18"/>
        <v>99.455421840110191</v>
      </c>
      <c r="J107" s="91">
        <f t="shared" ca="true" si="19"/>
        <v>99.878690344538555</v>
      </c>
      <c r="K107" s="89"/>
      <c r="L107" s="89"/>
      <c r="M107" s="92">
        <f t="shared" ca="true" si="20"/>
        <v>6.1674309709942976E-2</v>
      </c>
      <c r="N107" s="2">
        <f t="shared" ca="true" si="21"/>
        <v>99.888342324272912</v>
      </c>
      <c r="O107" s="91">
        <f t="shared" ca="true" si="22"/>
        <v>99.884772583766562</v>
      </c>
      <c r="P107" s="89"/>
      <c r="Q107" s="89"/>
      <c r="R107" s="92">
        <f t="shared" ca="true" si="23"/>
        <v>7.4475494106362519E-2</v>
      </c>
      <c r="S107" s="2">
        <f t="shared" ca="true" si="24"/>
        <v>99.764507242753098</v>
      </c>
      <c r="T107" s="91">
        <f t="shared" ca="true" si="25"/>
        <v>100</v>
      </c>
      <c r="U107" s="89"/>
      <c r="V107" s="89"/>
      <c r="W107" s="92">
        <f t="shared" ca="true" si="26"/>
        <v>0.18831529542001285</v>
      </c>
      <c r="X107" s="2">
        <f t="shared" ca="true" si="27"/>
        <v>99.804503367599068</v>
      </c>
      <c r="Y107" s="91">
        <f t="shared" ca="true" si="28"/>
        <v>100</v>
      </c>
      <c r="Z107" s="89"/>
      <c r="AA107" s="89"/>
      <c r="AB107" s="92">
        <f t="shared" ca="true" si="29"/>
        <v>0</v>
      </c>
      <c r="AD107" s="93"/>
    </row>
    <row r="108" x14ac:dyDescent="0.2">
      <c r="A108" s="87"/>
      <c r="B108" s="427"/>
      <c r="C108" s="42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7"/>
      <c r="C109" s="42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7"/>
      <c r="C110" s="42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7"/>
      <c r="C111" s="42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27"/>
      <c r="C112" s="42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27"/>
      <c r="C113" s="42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7"/>
      <c r="C114" s="42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7"/>
      <c r="C115" s="42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9"/>
      <c r="C116" s="43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08" t="str">
        <f>CONCATENATE("National use of drinking water sources, ",C99,"–",C100)</f>
        <v>National use of drinking water sources, 2000–2020</v>
      </c>
      <c r="C118" s="1909"/>
      <c r="D118" s="1909"/>
      <c r="E118" s="1909"/>
      <c r="F118" s="1909"/>
      <c r="G118" s="1909"/>
      <c r="H118" s="1909"/>
      <c r="I118" s="1909"/>
      <c r="J118" s="1909"/>
      <c r="K118" s="1909"/>
      <c r="L118" s="1909"/>
      <c r="N118" s="98"/>
      <c r="O118" s="98"/>
      <c r="P118" s="98"/>
      <c r="Q118" s="98"/>
      <c r="R118" s="98"/>
      <c r="S118" s="1891" t="s">
        <v>11</v>
      </c>
      <c r="T118" s="1892"/>
      <c r="U118" s="1892"/>
      <c r="V118" s="1892"/>
      <c r="W118" s="189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05" t="s">
        <v>6</v>
      </c>
      <c r="B197" s="1905"/>
      <c r="C197" s="1905"/>
      <c r="D197" s="1894" t="s">
        <v>0</v>
      </c>
      <c r="E197" s="1895"/>
      <c r="F197" s="1895"/>
      <c r="G197" s="1895"/>
      <c r="H197" s="1896"/>
      <c r="I197" s="1894" t="s">
        <v>1</v>
      </c>
      <c r="J197" s="1895"/>
      <c r="K197" s="1895"/>
      <c r="L197" s="1895"/>
      <c r="M197" s="1896"/>
      <c r="N197" s="1894" t="s">
        <v>2</v>
      </c>
      <c r="O197" s="1895"/>
      <c r="P197" s="1895"/>
      <c r="Q197" s="1895"/>
      <c r="R197" s="1896"/>
      <c r="S197" s="1894" t="s">
        <v>3</v>
      </c>
      <c r="T197" s="1895"/>
      <c r="U197" s="1895"/>
      <c r="V197" s="1895"/>
      <c r="W197" s="1896"/>
      <c r="X197" s="1894" t="s">
        <v>4</v>
      </c>
      <c r="Y197" s="1895"/>
      <c r="Z197" s="1895"/>
      <c r="AA197" s="1895"/>
      <c r="AB197" s="1896"/>
    </row>
    <row r="198" s="44" customFormat="true" ht="22.5" customHeight="true" x14ac:dyDescent="0.2">
      <c r="A198" s="1907"/>
      <c r="B198" s="1907"/>
      <c r="C198" s="1907"/>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897" t="s">
        <v>10</v>
      </c>
      <c r="B199" s="1898"/>
      <c r="C199" s="201">
        <f>MinBase(C205:C216)</f>
        <v>2000</v>
      </c>
      <c r="D199" s="56">
        <f ca="true">IF((D201+H201)&gt;100,D201*100/(D201+H201),D201)</f>
        <v>98.402906761562065</v>
      </c>
      <c r="E199" s="57">
        <f ca="true">D199*AVERAGEIF(E205:E216,"&gt;0")/100</f>
        <v>98.277783105442609</v>
      </c>
      <c r="F199" s="58">
        <f ca="true">D199*(100-AVERAGEIF(E205:E216,"&gt;0"))/100</f>
        <v>0.12512365611944265</v>
      </c>
      <c r="G199" s="59">
        <f ca="true">100-(E199+F199+H199)</f>
        <v>1.1001187181748264</v>
      </c>
      <c r="H199" s="60">
        <f ca="true">IF((D201+H201)&gt;100,H201*100/(D201+H201),H201)</f>
        <v>0.49697452026312305</v>
      </c>
      <c r="I199" s="56">
        <f ca="true">IF((I201+M201)&gt;100,I201*100/(I201+M201),I201)</f>
        <v>99.609306402813388</v>
      </c>
      <c r="J199" s="57">
        <f ca="true">I199*AVERAGEIF(J205:J216,"&gt;0")/100</f>
        <v>99.540536852536533</v>
      </c>
      <c r="K199" s="61">
        <f ca="true">I199*(100-AVERAGEIF(J205:J216,"&gt;0"))/100</f>
        <v>6.8769550276852054E-2</v>
      </c>
      <c r="L199" s="62">
        <f ca="true">100-(J199+K199+M199)</f>
        <v>0.27921867977707393</v>
      </c>
      <c r="M199" s="63">
        <f ca="true">IF((I201+M201)&gt;100,M201*100/(I201+M201),M201)</f>
        <v>0.11147491740953974</v>
      </c>
      <c r="N199" s="56">
        <f ca="true">IF((N201+R201)&gt;100,N201*100/(N201+R201),N201)</f>
        <v>99.666745332548828</v>
      </c>
      <c r="O199" s="57">
        <f ca="true">N199*AVERAGEIF(O205:O216,"&gt;0")/100</f>
        <v>99.59991346524707</v>
      </c>
      <c r="P199" s="61">
        <f ca="true">N199*(100-AVERAGEIF(O205:O216,"&gt;0"))/100</f>
        <v>6.6831867301765144E-2</v>
      </c>
      <c r="Q199" s="62">
        <f ca="true">100-(O199+P199+R199)</f>
        <v>0.33103214583094598</v>
      </c>
      <c r="R199" s="63">
        <f ca="true">IF((N201+R201)&gt;100,R201*100/(N201+R201),R201)</f>
        <v>2.2225216202245157E-3</v>
      </c>
      <c r="S199" s="56">
        <f ca="true">IF((S201+W201)&gt;100,S201*100/(S201+W201),S201)</f>
        <v>99.853664577082455</v>
      </c>
      <c r="T199" s="57">
        <f ca="true">S199*AVERAGEIF(T205:T216,"&gt;0")/100</f>
        <v>99.853664577082455</v>
      </c>
      <c r="U199" s="61">
        <f ca="true">S199*(100-AVERAGEIF(T205:T216,"&gt;0"))/100</f>
        <v>0</v>
      </c>
      <c r="V199" s="62">
        <f ca="true">100-(T199+U199+W199)</f>
        <v>0.14633542291754509</v>
      </c>
      <c r="W199" s="63">
        <f ca="true">IF((S201+W201)&gt;100,W201*100/(S201+W201),W201)</f>
        <v>0</v>
      </c>
      <c r="X199" s="56">
        <f ca="true">IF((X201+AB201)&gt;100,X201*100/(X201+AB201),X201)</f>
        <v>99.990098489237766</v>
      </c>
      <c r="Y199" s="57">
        <f ca="true">X199*AVERAGEIF(Y205:Y216,"&gt;0")/100</f>
        <v>99.990098489237766</v>
      </c>
      <c r="Z199" s="61">
        <f ca="true">X199*(100-AVERAGEIF(Y205:Y216,"&gt;0"))/100</f>
        <v>0</v>
      </c>
      <c r="AA199" s="62">
        <f ca="true">100-(Y199+Z199+AB199)</f>
        <v>0</v>
      </c>
      <c r="AB199" s="63">
        <f ca="true">IF((X201+AB201)&gt;100,AB201*100/(X201+AB201),AB201)</f>
        <v>9.901510762240065E-3</v>
      </c>
    </row>
    <row r="200" s="64" customFormat="true" ht="15" customHeight="true" x14ac:dyDescent="0.2">
      <c r="A200" s="1899"/>
      <c r="B200" s="1900"/>
      <c r="C200" s="202">
        <f>MaxTarget(C205:C216)</f>
        <v>2020</v>
      </c>
      <c r="D200" s="65">
        <f ca="true">IF((D202+H202)&gt;100,D202*100/(D202+H202),D202)</f>
        <v>99.096528666525884</v>
      </c>
      <c r="E200" s="66">
        <f ca="true">D200*AVERAGEIF(E205:E216,"&gt;0")/100</f>
        <v>98.970523039420314</v>
      </c>
      <c r="F200" s="67">
        <f ca="true">D200*(100-AVERAGEIF(E205:E216,"&gt;0"))/100</f>
        <v>0.12600562710556301</v>
      </c>
      <c r="G200" s="68">
        <f ca="true">100-(E200+F200+H200)</f>
        <v>0.82613480416208063</v>
      </c>
      <c r="H200" s="69">
        <f ca="true">IF((D202+H202)&gt;100,H202*100/(D202+H202),H202)</f>
        <v>7.7336529312049151E-2</v>
      </c>
      <c r="I200" s="65">
        <f ca="true">IF((I202+M202)&gt;100,I202*100/(I202+M202),I202)</f>
        <v>99.769597036245898</v>
      </c>
      <c r="J200" s="66">
        <f ca="true">I200*AVERAGEIF(J205:J216,"&gt;0")/100</f>
        <v>99.700716822466077</v>
      </c>
      <c r="K200" s="67">
        <f ca="true">I200*(100-AVERAGEIF(J205:J216,"&gt;0"))/100</f>
        <v>6.888021377982001E-2</v>
      </c>
      <c r="L200" s="68">
        <f ca="true">100-(J200+K200+M200)</f>
        <v>0.1878227599411133</v>
      </c>
      <c r="M200" s="69">
        <f ca="true">IF((I202+M202)&gt;100,M202*100/(I202+M202),M202)</f>
        <v>4.2580203812985218E-2</v>
      </c>
      <c r="N200" s="65">
        <f ca="true">IF((N202+R202)&gt;100,N202*100/(N202+R202),N202)</f>
        <v>99.973021253679534</v>
      </c>
      <c r="O200" s="66">
        <f ca="true">N200*AVERAGEIF(O205:O216,"&gt;0")/100</f>
        <v>99.905984012041031</v>
      </c>
      <c r="P200" s="67">
        <f ca="true">N200*(100-AVERAGEIF(O205:O216,"&gt;0"))/100</f>
        <v>6.7037241638515446E-2</v>
      </c>
      <c r="Q200" s="68">
        <f ca="true">100-(O200+P200+R200)</f>
        <v>0</v>
      </c>
      <c r="R200" s="69">
        <f ca="true">IF((N202+R202)&gt;100,R202*100/(N202+R202),R202)</f>
        <v>2.6978746320473236E-2</v>
      </c>
      <c r="S200" s="65">
        <f ca="true">IF((S202+W202)&gt;100,S202*100/(S202+W202),S202)</f>
        <v>99.960940355200947</v>
      </c>
      <c r="T200" s="66">
        <f ca="true">S200*AVERAGEIF(T205:T216,"&gt;0")/100</f>
        <v>99.960940355200947</v>
      </c>
      <c r="U200" s="67">
        <f ca="true">S200*(100-AVERAGEIF(T205:T216,"&gt;0"))/100</f>
        <v>0</v>
      </c>
      <c r="V200" s="68">
        <f ca="true">100-(T200+U200+W200)</f>
        <v>3.9059644799053217E-2</v>
      </c>
      <c r="W200" s="69">
        <f ca="true">IF((S202+W202)&gt;100,W202*100/(S202+W202),W202)</f>
        <v>0</v>
      </c>
      <c r="X200" s="65">
        <f ca="true">IF((X202+AB202)&gt;100,X202*100/(X202+AB202),X202)</f>
        <v>99.704306335609672</v>
      </c>
      <c r="Y200" s="66">
        <f ca="true">X200*AVERAGEIF(Y205:Y216,"&gt;0")/100</f>
        <v>99.704306335609672</v>
      </c>
      <c r="Z200" s="67">
        <f ca="true">X200*(100-AVERAGEIF(Y205:Y216,"&gt;0"))/100</f>
        <v>0</v>
      </c>
      <c r="AA200" s="68">
        <f ca="true">100-(Y200+Z200+AB200)</f>
        <v>0.29569366439032763</v>
      </c>
      <c r="AB200" s="69">
        <f ca="true">IF((X202+AB202)&gt;100,AB202*100/(X202+AB202),AB202)</f>
        <v>0</v>
      </c>
    </row>
    <row r="201" hidden="true" x14ac:dyDescent="0.2">
      <c r="A201" s="1901" t="s">
        <v>12</v>
      </c>
      <c r="B201" s="1902"/>
      <c r="C201" s="70">
        <f>MinRegYear(C199,C205:C216)</f>
        <v>2001</v>
      </c>
      <c r="D201" s="71">
        <f ca="true">IF(MAX(C205:C216)-MIN(C205:C216)&lt;5,AVERAGEIF(C205:C216,"&gt;0",D205:D216),
IF(FORECAST($C201,D$205:D$216,$C$205:$C$216)&lt;0,0,
IF(FORECAST($C201,D$205:D$216,$C$205:$C$216)&gt;100,100,
FORECAST($C201,D$205:D$216,$C$205:$C$216))))</f>
        <v>98.402906761562065</v>
      </c>
      <c r="E201" s="72"/>
      <c r="F201" s="73"/>
      <c r="G201" s="73"/>
      <c r="H201" s="74">
        <f ca="true">IF(MAX(C205:C216)-MIN(C205:C216)&lt;5,AVERAGEIF(C205:C216,"&gt;0",H205:H216),
IF(FORECAST($C201,H$205:H$216,$C$205:$C$216)&lt;0,0,
IF(FORECAST($C201,H$205:H$216,$C$205:$C$216)&gt;100,100,
FORECAST($C201,H$205:H$216,$C$205:$C$216))))</f>
        <v>0.49697452026312305</v>
      </c>
      <c r="I201" s="71">
        <f ca="true">IF(MAX(C205:C216)-MIN(C205:C216)&lt;5,AVERAGEIF(C205:C216,"&gt;0",I205:I216),
IF(FORECAST($C201,I$205:I$216,$C$205:$C$216)&lt;0,0,
IF(FORECAST($C201,I$205:I$216,$C$205:$C$216)&gt;100,100,
FORECAST($C201,I$205:I$216,$C$205:$C$216))))</f>
        <v>99.609306402813388</v>
      </c>
      <c r="J201" s="72"/>
      <c r="K201" s="73"/>
      <c r="L201" s="73"/>
      <c r="M201" s="74">
        <f ca="true">IF(MAX(C205:C216)-MIN(C205:C216)&lt;5,AVERAGEIF(C205:C216,"&gt;0",M205:M216),
IF(FORECAST($C201,M$205:M$216,$C$205:$C$216)&lt;0,0,
IF(FORECAST($C201,M$205:M$216,$C$205:$C$216)&gt;100,100,
FORECAST($C201,M$205:M$216,$C$205:$C$216))))</f>
        <v>0.11147491740953974</v>
      </c>
      <c r="N201" s="71">
        <f ca="true">IF(MAX(C205:C216)-MIN(C205:C216)&lt;5,AVERAGEIF(C205:C216,"&gt;0",N205:N216),
IF(FORECAST($C201,N$205:N$216,$C$205:$C$216)&lt;0,0,
IF(FORECAST($C201,N$205:N$216,$C$205:$C$216)&gt;100,100,
FORECAST($C201,N$205:N$216,$C$205:$C$216))))</f>
        <v>99.666745332548828</v>
      </c>
      <c r="O201" s="72"/>
      <c r="P201" s="73"/>
      <c r="Q201" s="73"/>
      <c r="R201" s="74">
        <f ca="true">IF(MAX(C205:C216)-MIN(C205:C216)&lt;5,AVERAGEIF(C205:C216,"&gt;0",R205:R216),
IF(FORECAST($C201,R$205:R$216,$C$205:$C$216)&lt;0,0,
IF(FORECAST($C201,R$205:R$216,$C$205:$C$216)&gt;100,100,
FORECAST($C201,R$205:R$216,$C$205:$C$216))))</f>
        <v>2.2225216202245157E-3</v>
      </c>
      <c r="S201" s="71">
        <f ca="true">IF(MAX(C205:C216)-MIN(C205:C216)&lt;5,AVERAGEIF(C205:C216,"&gt;0",S205:S216),
IF(FORECAST($C201,S$205:S$216,$C$205:$C$216)&lt;0,0,
IF(FORECAST($C201,S$205:S$216,$C$205:$C$216)&gt;100,100,
FORECAST($C201,S$205:S$216,$C$205:$C$216))))</f>
        <v>99.853664577082455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9.9024912584777525E-3</v>
      </c>
    </row>
    <row r="202" hidden="true" x14ac:dyDescent="0.2">
      <c r="A202" s="1903"/>
      <c r="B202" s="1904"/>
      <c r="C202" s="49">
        <f>MaxRegYear(C200,C205:C216)</f>
        <v>2017</v>
      </c>
      <c r="D202" s="75">
        <f ca="true">IF(MAX(C205:C216)-MIN(C205:C216)&lt;5,AVERAGEIF(C205:C216,"&gt;0",D205:D216),
IF(FORECAST($C202,D$205:D$216,$C$205:$C$216)&lt;0,0,
IF(FORECAST($C202,D$205:D$216,$C$205:$C$216)&gt;100,100,
FORECAST($C202,D$205:D$216,$C$205:$C$216))))</f>
        <v>99.096528666525884</v>
      </c>
      <c r="E202" s="76"/>
      <c r="F202" s="77"/>
      <c r="G202" s="77"/>
      <c r="H202" s="78">
        <f ca="true">IF(MAX(C205:C216)-MIN(C205:C216)&lt;5,AVERAGEIF(C205:C216,"&gt;0",H205:H216),
IF(FORECAST($C202,H$205:H$216,$C$205:$C$216)&lt;0,0,
IF(FORECAST($C202,H$205:H$216,$C$205:$C$216)&gt;100,100,
FORECAST($C202,H$205:H$216,$C$205:$C$216))))</f>
        <v>7.7336529312049151E-2</v>
      </c>
      <c r="I202" s="75">
        <f ca="true">IF(MAX(C205:C216)-MIN(C205:C216)&lt;5,AVERAGEIF(C205:C216,"&gt;0",I205:I216),
IF(FORECAST($C202,I$205:I$216,$C$205:$C$216)&lt;0,0,
IF(FORECAST($C202,I$205:I$216,$C$205:$C$216)&gt;100,100,
FORECAST($C202,I$205:I$216,$C$205:$C$216))))</f>
        <v>99.769597036245898</v>
      </c>
      <c r="J202" s="76"/>
      <c r="K202" s="77"/>
      <c r="L202" s="77"/>
      <c r="M202" s="78">
        <f ca="true">IF(MAX(C205:C216)-MIN(C205:C216)&lt;5,AVERAGEIF(C205:C216,"&gt;0",M205:M216),
IF(FORECAST($C202,M$205:M$216,$C$205:$C$216)&lt;0,0,
IF(FORECAST($C202,M$205:M$216,$C$205:$C$216)&gt;100,100,
FORECAST($C202,M$205:M$216,$C$205:$C$216))))</f>
        <v>4.2580203812985218E-2</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2.6986026812188868E-2</v>
      </c>
      <c r="S202" s="75">
        <f ca="true">IF(MAX(C205:C216)-MIN(C205:C216)&lt;5,AVERAGEIF(C205:C216,"&gt;0",S205:S216),
IF(FORECAST($C202,S$205:S$216,$C$205:$C$216)&lt;0,0,
IF(FORECAST($C202,S$205:S$216,$C$205:$C$216)&gt;100,100,
FORECAST($C202,S$205:S$216,$C$205:$C$216))))</f>
        <v>99.960940355200947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99.704306335609672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880" t="s">
        <v>413</v>
      </c>
      <c r="F204" s="211"/>
      <c r="G204" s="211"/>
      <c r="H204" s="85" t="s">
        <v>17</v>
      </c>
      <c r="I204" s="83" t="s">
        <v>14</v>
      </c>
      <c r="J204" s="1880" t="s">
        <v>413</v>
      </c>
      <c r="K204" s="211"/>
      <c r="L204" s="211"/>
      <c r="M204" s="85" t="s">
        <v>17</v>
      </c>
      <c r="N204" s="83" t="s">
        <v>14</v>
      </c>
      <c r="O204" s="1880" t="s">
        <v>413</v>
      </c>
      <c r="P204" s="211"/>
      <c r="Q204" s="211"/>
      <c r="R204" s="85" t="s">
        <v>17</v>
      </c>
      <c r="S204" s="83" t="s">
        <v>14</v>
      </c>
      <c r="T204" s="1880" t="s">
        <v>413</v>
      </c>
      <c r="U204" s="211"/>
      <c r="V204" s="211"/>
      <c r="W204" s="85" t="s">
        <v>17</v>
      </c>
      <c r="X204" s="83" t="s">
        <v>14</v>
      </c>
      <c r="Y204" s="1880" t="s">
        <v>413</v>
      </c>
      <c r="Z204" s="211"/>
      <c r="AA204" s="211"/>
      <c r="AB204" s="85" t="s">
        <v>17</v>
      </c>
      <c r="AD204" s="212"/>
    </row>
    <row r="205" x14ac:dyDescent="0.2">
      <c r="A205" s="87"/>
      <c r="B205" s="425" t="s">
        <v>170</v>
      </c>
      <c r="C205" s="426">
        <v>2003</v>
      </c>
      <c r="D205" s="1">
        <f t="shared" ref="D205:D216" ca="true" si="50">IF(ISERROR(INDIRECT(CONCATENATE($B205,"!H16"))),"",INDIRECT(CONCATENATE($B205,"!H16")))</f>
        <v>98.489609499682558</v>
      </c>
      <c r="E205" s="91" t="str">
        <f t="shared" ref="E205:E216" ca="true" si="51">IF(ISERROR(INDIRECT(CONCATENATE($B205,"!H23"))),"",INDIRECT(CONCATENATE($B205,"!H23")))</f>
        <v>N/A</v>
      </c>
      <c r="F205" s="89"/>
      <c r="G205" s="89"/>
      <c r="H205" s="90">
        <f t="shared" ref="H205:H216" ca="true" si="52">IF(ISERROR(INDIRECT(CONCATENATE($B205,"!H21"))),"",INDIRECT(CONCATENATE($B205,"!H21")))</f>
        <v>0.44451977139424004</v>
      </c>
      <c r="I205" s="1">
        <f t="shared" ref="I205:I216" ca="true" si="53">IF(ISERROR(INDIRECT(CONCATENATE($B205,"!I16"))),"",INDIRECT(CONCATENATE($B205,"!I16")))</f>
        <v>99.629342731992466</v>
      </c>
      <c r="J205" s="91" t="str">
        <f t="shared" ref="J205:J216" ca="true" si="54">IF(ISERROR(INDIRECT(CONCATENATE($B205,"!I23"))),"",INDIRECT(CONCATENATE($B205,"!I23")))</f>
        <v>N/A</v>
      </c>
      <c r="K205" s="89"/>
      <c r="L205" s="89"/>
      <c r="M205" s="90">
        <f t="shared" ref="M205:M216" ca="true" si="55">IF(ISERROR(INDIRECT(CONCATENATE($B205,"!I21"))),"",INDIRECT(CONCATENATE($B205,"!I21")))</f>
        <v>0.10286307820997044</v>
      </c>
      <c r="N205" s="1">
        <f t="shared" ref="N205:N216" ca="true" si="56">IF(ISERROR(INDIRECT(CONCATENATE($B205,"!J16"))),"",INDIRECT(CONCATENATE($B205,"!J16")))</f>
        <v>99.710941761132446</v>
      </c>
      <c r="O205" s="91" t="str">
        <f t="shared" ref="O205:O216" ca="true" si="57">IF(ISERROR(INDIRECT(CONCATENATE($B205,"!J23"))),"",INDIRECT(CONCATENATE($B205,"!J23")))</f>
        <v>N/A</v>
      </c>
      <c r="P205" s="89"/>
      <c r="Q205" s="89"/>
      <c r="R205" s="90">
        <f t="shared" ref="R205:R216" ca="true" si="58">IF(ISERROR(INDIRECT(CONCATENATE($B205,"!J21"))),"",INDIRECT(CONCATENATE($B205,"!J21")))</f>
        <v>5.3179597692195463E-3</v>
      </c>
      <c r="S205" s="1">
        <f t="shared" ref="S205:S216" ca="true" si="59">IF(ISERROR(INDIRECT(CONCATENATE($B205,"!K16"))),"",INDIRECT(CONCATENATE($B205,"!K16")))</f>
        <v>99.867074049347266</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99.991512150349877</v>
      </c>
      <c r="Y205" s="91" t="str">
        <f t="shared" ref="Y205:Y216" ca="true" si="63">IF(ISERROR(INDIRECT(CONCATENATE($B205,"!L23"))),"",INDIRECT(CONCATENATE($B205,"!L23")))</f>
        <v>N/A</v>
      </c>
      <c r="Z205" s="89"/>
      <c r="AA205" s="89"/>
      <c r="AB205" s="90">
        <f t="shared" ref="AB205:AB216" ca="true" si="64">IF(ISERROR(INDIRECT(CONCATENATE($B205,"!L221"))),"",INDIRECT(CONCATENATE($B205,"!L21")))</f>
        <v>8.4878496501238996E-3</v>
      </c>
    </row>
    <row r="206" x14ac:dyDescent="0.2">
      <c r="A206" s="87"/>
      <c r="B206" s="427" t="s">
        <v>253</v>
      </c>
      <c r="C206" s="428"/>
      <c r="D206" s="2">
        <f t="shared" ca="true" si="50"/>
        <v>98.412595403414571</v>
      </c>
      <c r="E206" s="91" t="str">
        <f t="shared" ca="true" si="51"/>
        <v>N/A</v>
      </c>
      <c r="F206" s="89"/>
      <c r="G206" s="89"/>
      <c r="H206" s="92">
        <f t="shared" ca="true" si="52"/>
        <v>0.12979127818093358</v>
      </c>
      <c r="I206" s="2">
        <f t="shared" ca="true" si="53"/>
        <v>99.426325737514631</v>
      </c>
      <c r="J206" s="91" t="str">
        <f t="shared" ca="true" si="54"/>
        <v>N/A</v>
      </c>
      <c r="K206" s="89"/>
      <c r="L206" s="89"/>
      <c r="M206" s="92">
        <f t="shared" ca="true" si="55"/>
        <v>5.1192043012554374E-2</v>
      </c>
      <c r="N206" s="2">
        <f t="shared" ca="true" si="56"/>
        <v>100.00000000000045</v>
      </c>
      <c r="O206" s="91" t="str">
        <f t="shared" ca="true" si="57"/>
        <v>N/A</v>
      </c>
      <c r="P206" s="89"/>
      <c r="Q206" s="89"/>
      <c r="R206" s="92">
        <f t="shared" ca="true" si="58"/>
        <v>2.3890588663193116E-2</v>
      </c>
      <c r="S206" s="2">
        <f t="shared" ca="true" si="59"/>
        <v>99.999999999999986</v>
      </c>
      <c r="T206" s="91" t="str">
        <f t="shared" ca="true" si="60"/>
        <v>N/A</v>
      </c>
      <c r="U206" s="89"/>
      <c r="V206" s="89"/>
      <c r="W206" s="92">
        <f t="shared" ca="true" si="61"/>
        <v>0</v>
      </c>
      <c r="X206" s="2">
        <f t="shared" ca="true" si="62"/>
        <v>99.678603486653486</v>
      </c>
      <c r="Y206" s="91" t="str">
        <f t="shared" ca="true" si="63"/>
        <v>N/A</v>
      </c>
      <c r="Z206" s="89"/>
      <c r="AA206" s="89"/>
      <c r="AB206" s="92">
        <f t="shared" ca="true" si="64"/>
        <v>0</v>
      </c>
    </row>
    <row r="207" x14ac:dyDescent="0.2">
      <c r="A207" s="87"/>
      <c r="B207" s="427" t="s">
        <v>146</v>
      </c>
      <c r="C207" s="428">
        <v>2015</v>
      </c>
      <c r="D207" s="2">
        <f t="shared" ca="true" si="50"/>
        <v>99.009825928405419</v>
      </c>
      <c r="E207" s="91">
        <f t="shared" ca="true" si="51"/>
        <v>99.872845569061667</v>
      </c>
      <c r="F207" s="89"/>
      <c r="G207" s="89"/>
      <c r="H207" s="92">
        <f t="shared" ca="true" si="52"/>
        <v>0.12979127818093358</v>
      </c>
      <c r="I207" s="2">
        <f t="shared" ca="true" si="53"/>
        <v>99.749560707066848</v>
      </c>
      <c r="J207" s="91">
        <f t="shared" ca="true" si="54"/>
        <v>99.930960717667531</v>
      </c>
      <c r="K207" s="89"/>
      <c r="L207" s="89"/>
      <c r="M207" s="92">
        <f t="shared" ca="true" si="55"/>
        <v>5.1192043012554374E-2</v>
      </c>
      <c r="N207" s="2">
        <f t="shared" ca="true" si="56"/>
        <v>99.976120332634153</v>
      </c>
      <c r="O207" s="91">
        <f t="shared" ca="true" si="57"/>
        <v>99.932944667673482</v>
      </c>
      <c r="P207" s="89"/>
      <c r="Q207" s="89"/>
      <c r="R207" s="92">
        <f t="shared" ca="true" si="58"/>
        <v>2.3890588663193116E-2</v>
      </c>
      <c r="S207" s="2">
        <f t="shared" ca="true" si="59"/>
        <v>99.947530882936135</v>
      </c>
      <c r="T207" s="91">
        <f t="shared" ca="true" si="60"/>
        <v>100</v>
      </c>
      <c r="U207" s="89"/>
      <c r="V207" s="89"/>
      <c r="W207" s="92">
        <f t="shared" ca="true" si="61"/>
        <v>0</v>
      </c>
      <c r="X207" s="2">
        <f t="shared" ca="true" si="62"/>
        <v>99.745335737715422</v>
      </c>
      <c r="Y207" s="91">
        <f t="shared" ca="true" si="63"/>
        <v>100</v>
      </c>
      <c r="Z207" s="89"/>
      <c r="AA207" s="89"/>
      <c r="AB207" s="92">
        <f t="shared" ca="true" si="64"/>
        <v>0</v>
      </c>
      <c r="AD207" s="93"/>
    </row>
    <row r="208" x14ac:dyDescent="0.2">
      <c r="A208" s="87"/>
      <c r="B208" s="427"/>
      <c r="C208" s="428"/>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27"/>
      <c r="C209" s="428"/>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27"/>
      <c r="C210" s="42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27"/>
      <c r="C211" s="42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27"/>
      <c r="C212" s="42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27"/>
      <c r="C213" s="42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27"/>
      <c r="C214" s="42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27"/>
      <c r="C215" s="42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29"/>
      <c r="C216" s="43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08" t="str">
        <f>CONCATENATE("Urban use of drinking water sources,  ",C199,"–",C200)</f>
        <v>Urban use of drinking water sources,  2000–2020</v>
      </c>
      <c r="C218" s="1909"/>
      <c r="D218" s="1909"/>
      <c r="E218" s="1909"/>
      <c r="F218" s="1909"/>
      <c r="G218" s="1909"/>
      <c r="H218" s="1909"/>
      <c r="I218" s="1909"/>
      <c r="J218" s="1909"/>
      <c r="K218" s="1909"/>
      <c r="L218" s="1909"/>
      <c r="N218" s="98"/>
      <c r="O218" s="98"/>
      <c r="P218" s="98"/>
      <c r="Q218" s="98"/>
      <c r="R218" s="98"/>
      <c r="S218" s="1891" t="s">
        <v>11</v>
      </c>
      <c r="T218" s="1892"/>
      <c r="U218" s="1892"/>
      <c r="V218" s="1892"/>
      <c r="W218" s="189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05" t="s">
        <v>7</v>
      </c>
      <c r="B297" s="1905"/>
      <c r="C297" s="1905"/>
      <c r="D297" s="1894" t="s">
        <v>0</v>
      </c>
      <c r="E297" s="1895"/>
      <c r="F297" s="1895"/>
      <c r="G297" s="1895"/>
      <c r="H297" s="1896"/>
      <c r="I297" s="1894" t="s">
        <v>1</v>
      </c>
      <c r="J297" s="1895"/>
      <c r="K297" s="1895"/>
      <c r="L297" s="1895"/>
      <c r="M297" s="1896"/>
      <c r="N297" s="1894" t="s">
        <v>2</v>
      </c>
      <c r="O297" s="1895"/>
      <c r="P297" s="1895"/>
      <c r="Q297" s="1895"/>
      <c r="R297" s="1896"/>
      <c r="S297" s="1894" t="s">
        <v>3</v>
      </c>
      <c r="T297" s="1895"/>
      <c r="U297" s="1895"/>
      <c r="V297" s="1895"/>
      <c r="W297" s="1896"/>
      <c r="X297" s="1894" t="s">
        <v>4</v>
      </c>
      <c r="Y297" s="1895"/>
      <c r="Z297" s="1895"/>
      <c r="AA297" s="1895"/>
      <c r="AB297" s="1896"/>
    </row>
    <row r="298" s="44" customFormat="true" ht="22.5" customHeight="true" x14ac:dyDescent="0.2">
      <c r="A298" s="1906"/>
      <c r="B298" s="1906"/>
      <c r="C298" s="190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897" t="s">
        <v>10</v>
      </c>
      <c r="B299" s="1898"/>
      <c r="C299" s="201">
        <v>2000</v>
      </c>
      <c r="D299" s="56">
        <f ca="true">IF((D301+H301)&gt;100,D301*100/(D301+H301),D301)</f>
        <v>70.210106232181261</v>
      </c>
      <c r="E299" s="57">
        <f ca="true">D299*AVERAGEIF(E305:E316,"&gt;0")/100</f>
        <v>66.679781188243908</v>
      </c>
      <c r="F299" s="58">
        <f ca="true">D299*(100-AVERAGEIF(E305:E316,"&gt;0"))/100</f>
        <v>3.5303250439373421</v>
      </c>
      <c r="G299" s="59">
        <f ca="true">100-(E299+F299+H299)</f>
        <v>8.3344512405478923</v>
      </c>
      <c r="H299" s="60">
        <f ca="true">IF((D301+H301)&gt;100,H301*100/(D301+H301),H301)</f>
        <v>21.455442527270861</v>
      </c>
      <c r="I299" s="56">
        <f ca="true">IF((I301+M301)&gt;100,I301*100/(I301+M301),I301)</f>
        <v>78.536589916864614</v>
      </c>
      <c r="J299" s="57">
        <f ca="true">I299*AVERAGEIF(J305:J316,"&gt;0")/100</f>
        <v>77.936166728440114</v>
      </c>
      <c r="K299" s="61">
        <f ca="true">I299*(100-AVERAGEIF(J305:J316,"&gt;0"))/100</f>
        <v>0.6004231884245016</v>
      </c>
      <c r="L299" s="62">
        <f ca="true">100-(J299+K299+M299)</f>
        <v>3.6399046731103226</v>
      </c>
      <c r="M299" s="63">
        <f ca="true">IF((I301+M301)&gt;100,M301*100/(I301+M301),M301)</f>
        <v>17.823505410025064</v>
      </c>
      <c r="N299" s="56">
        <f ca="true">IF((N301+R301)&gt;100,N301*100/(N301+R301),N301)</f>
        <v>88.325365448818729</v>
      </c>
      <c r="O299" s="57">
        <f ca="true">N299*AVERAGEIF(O305:O316,"&gt;0")/100</f>
        <v>87.065489789590757</v>
      </c>
      <c r="P299" s="61">
        <f ca="true">N299*(100-AVERAGEIF(O305:O316,"&gt;0"))/100</f>
        <v>1.2598756592279754</v>
      </c>
      <c r="Q299" s="62">
        <f ca="true">100-(O299+P299+R299)</f>
        <v>1.9013517686560135</v>
      </c>
      <c r="R299" s="63">
        <f ca="true">IF((N301+R301)&gt;100,R301*100/(N301+R301),R301)</f>
        <v>9.7732827825252571</v>
      </c>
      <c r="S299" s="56">
        <f ca="true">IF((S301+W301)&gt;100,S301*100/(S301+W301),S301)</f>
        <v>96.559187178628008</v>
      </c>
      <c r="T299" s="57">
        <f ca="true">S299*AVERAGEIF(T305:T316,"&gt;0")/100</f>
        <v>96.06501256356016</v>
      </c>
      <c r="U299" s="61">
        <f ca="true">S299*(100-AVERAGEIF(T305:T316,"&gt;0"))/100</f>
        <v>0.49417461506785842</v>
      </c>
      <c r="V299" s="62">
        <f ca="true">100-(T299+U299+W299)</f>
        <v>0.87783558000965911</v>
      </c>
      <c r="W299" s="63">
        <f ca="true">IF((S301+W301)&gt;100,W301*100/(S301+W301),W301)</f>
        <v>2.5629772413623186</v>
      </c>
      <c r="X299" s="56">
        <f ca="true">IF((X301+AB301)&gt;100,X301*100/(X301+AB301),X301)</f>
        <v>99.386792619815424</v>
      </c>
      <c r="Y299" s="57">
        <f ca="true">X299*AVERAGEIF(Y305:Y316,"&gt;0")/100</f>
        <v>99.339986875833944</v>
      </c>
      <c r="Z299" s="61">
        <f ca="true">X299*(100-AVERAGEIF(Y305:Y316,"&gt;0"))/100</f>
        <v>4.6805743981467571E-2</v>
      </c>
      <c r="AA299" s="62">
        <f ca="true">100-(Y299+Z299+AB299)</f>
        <v>0.40511854538573289</v>
      </c>
      <c r="AB299" s="63">
        <f ca="true">IF((X301+AB301)&gt;100,AB301*100/(X301+AB301),AB301)</f>
        <v>0.20808883479885765</v>
      </c>
    </row>
    <row r="300" s="64" customFormat="true" ht="15" customHeight="true" x14ac:dyDescent="0.2">
      <c r="A300" s="1899"/>
      <c r="B300" s="1900"/>
      <c r="C300" s="202">
        <v>2020</v>
      </c>
      <c r="D300" s="65">
        <f ca="true">IF((D302+H302)&gt;100,D302*100/(D302+H302),D302)</f>
        <v>92.338759868718626</v>
      </c>
      <c r="E300" s="66">
        <f ca="true">D300*AVERAGEIF(E305:E316,"&gt;0")/100</f>
        <v>87.695755407044174</v>
      </c>
      <c r="F300" s="67">
        <f ca="true">D300*(100-AVERAGEIF(E305:E316,"&gt;0"))/100</f>
        <v>4.6430044616744368</v>
      </c>
      <c r="G300" s="68">
        <f ca="true">100-(E300+F300+H300)</f>
        <v>7.6612401312813887</v>
      </c>
      <c r="H300" s="69">
        <f ca="true">IF((D302+H302)&gt;100,H302*100/(D302+H302),H302)</f>
        <v>0</v>
      </c>
      <c r="I300" s="65">
        <f ca="true">IF((I302+M302)&gt;100,I302*100/(I302+M302),I302)</f>
        <v>97.594586097927731</v>
      </c>
      <c r="J300" s="66">
        <f ca="true">I300*AVERAGEIF(J305:J316,"&gt;0")/100</f>
        <v>96.848461869464074</v>
      </c>
      <c r="K300" s="67">
        <f ca="true">I300*(100-AVERAGEIF(J305:J316,"&gt;0"))/100</f>
        <v>0.74612422846365789</v>
      </c>
      <c r="L300" s="68">
        <f ca="true">100-(J300+K300+M300)</f>
        <v>2.4054139020722687</v>
      </c>
      <c r="M300" s="69">
        <f ca="true">IF((I302+M302)&gt;100,M302*100/(I302+M302),M302)</f>
        <v>0</v>
      </c>
      <c r="N300" s="65">
        <f ca="true">IF((N302+R302)&gt;100,N302*100/(N302+R302),N302)</f>
        <v>99.647214368925461</v>
      </c>
      <c r="O300" s="66">
        <f ca="true">N300*AVERAGEIF(O305:O316,"&gt;0")/100</f>
        <v>98.225843517467965</v>
      </c>
      <c r="P300" s="67">
        <f ca="true">N300*(100-AVERAGEIF(O305:O316,"&gt;0"))/100</f>
        <v>1.421370851457489</v>
      </c>
      <c r="Q300" s="68">
        <f ca="true">100-(O300+P300+R300)</f>
        <v>0.3527856310745392</v>
      </c>
      <c r="R300" s="69">
        <f ca="true">IF((N302+R302)&gt;100,R302*100/(N302+R302),R302)</f>
        <v>0</v>
      </c>
      <c r="S300" s="65">
        <f ca="true">IF((S302+W302)&gt;100,S302*100/(S302+W302),S302)</f>
        <v>100</v>
      </c>
      <c r="T300" s="66">
        <f ca="true">S300*AVERAGEIF(T305:T316,"&gt;0")/100</f>
        <v>99.488215850291212</v>
      </c>
      <c r="U300" s="67">
        <f ca="true">S300*(100-AVERAGEIF(T305:T316,"&gt;0"))/100</f>
        <v>0.51178414970878805</v>
      </c>
      <c r="V300" s="68">
        <f ca="true">100-(T300+U300+W300)</f>
        <v>0</v>
      </c>
      <c r="W300" s="69">
        <f ca="true">IF((S302+W302)&gt;100,W302*100/(S302+W302),W302)</f>
        <v>0</v>
      </c>
      <c r="X300" s="65">
        <f ca="true">IF((X302+AB302)&gt;100,X302*100/(X302+AB302),X302)</f>
        <v>99.094035635638761</v>
      </c>
      <c r="Y300" s="66">
        <f ca="true">X300*AVERAGEIF(Y305:Y316,"&gt;0")/100</f>
        <v>99.047367764186305</v>
      </c>
      <c r="Z300" s="67">
        <f ca="true">X300*(100-AVERAGEIF(Y305:Y316,"&gt;0"))/100</f>
        <v>4.666787145244275E-2</v>
      </c>
      <c r="AA300" s="68">
        <f ca="true">100-(Y300+Z300+AB300)</f>
        <v>9.5480634019295962E-2</v>
      </c>
      <c r="AB300" s="69">
        <f ca="true">IF((X302+AB302)&gt;100,AB302*100/(X302+AB302),AB302)</f>
        <v>0.8104837303419572</v>
      </c>
    </row>
    <row r="301" hidden="true" x14ac:dyDescent="0.2">
      <c r="A301" s="1901" t="s">
        <v>12</v>
      </c>
      <c r="B301" s="1902"/>
      <c r="C301" s="70">
        <f>MinRegYear(C299,C305:C316)</f>
        <v>2001</v>
      </c>
      <c r="D301" s="71">
        <f ca="true">IF(MAX(C305:C316)-MIN(C305:C316)&lt;5,AVERAGEIF(C305:C316,"&gt;0",D305:D316),
IF(FORECAST($C301,D$305:D$316,$C$305:$C$316)&lt;0,0,
IF(FORECAST($C301,D$305:D$316,$C$305:$C$316)&gt;100,100,
FORECAST($C301,D$305:D$316,$C$305:$C$316))))</f>
        <v>70.210106232181261</v>
      </c>
      <c r="E301" s="72"/>
      <c r="F301" s="73"/>
      <c r="G301" s="73"/>
      <c r="H301" s="74">
        <f ca="true">IF(MAX(C305:C316)-MIN(C305:C316)&lt;5,AVERAGEIF(C305:C316,"&gt;0",H305:H316),
IF(FORECAST($C301,H$305:H$316,$C$305:$C$316)&lt;0,0,
IF(FORECAST($C301,H$305:H$316,$C$305:$C$316)&gt;100,100,
FORECAST($C301,H$305:H$316,$C$305:$C$316))))</f>
        <v>21.455442527270861</v>
      </c>
      <c r="I301" s="71">
        <f ca="true">IF(MAX(C305:C316)-MIN(C305:C316)&lt;5,AVERAGEIF(C305:C316,"&gt;0",I305:I316),
IF(FORECAST($C301,I$305:I$316,$C$305:$C$316)&lt;0,0,
IF(FORECAST($C301,I$305:I$316,$C$305:$C$316)&gt;100,100,
FORECAST($C301,I$305:I$316,$C$305:$C$316))))</f>
        <v>78.536589916864614</v>
      </c>
      <c r="J301" s="72"/>
      <c r="K301" s="73"/>
      <c r="L301" s="73"/>
      <c r="M301" s="74">
        <f ca="true">IF(MAX(C305:C316)-MIN(C305:C316)&lt;5,AVERAGEIF(C305:C316,"&gt;0",M305:M316),
IF(FORECAST($C301,M$305:M$316,$C$305:$C$316)&lt;0,0,
IF(FORECAST($C301,M$305:M$316,$C$305:$C$316)&gt;100,100,
FORECAST($C301,M$305:M$316,$C$305:$C$316))))</f>
        <v>17.823505410025064</v>
      </c>
      <c r="N301" s="71">
        <f ca="true">IF(MAX(C305:C316)-MIN(C305:C316)&lt;5,AVERAGEIF(C305:C316,"&gt;0",N305:N316),
IF(FORECAST($C301,N$305:N$316,$C$305:$C$316)&lt;0,0,
IF(FORECAST($C301,N$305:N$316,$C$305:$C$316)&gt;100,100,
FORECAST($C301,N$305:N$316,$C$305:$C$316))))</f>
        <v>88.325365448818729</v>
      </c>
      <c r="O301" s="72"/>
      <c r="P301" s="73"/>
      <c r="Q301" s="73"/>
      <c r="R301" s="74">
        <f ca="true">IF(MAX(C305:C316)-MIN(C305:C316)&lt;5,AVERAGEIF(C305:C316,"&gt;0",R305:R316),
IF(FORECAST($C301,R$305:R$316,$C$305:$C$316)&lt;0,0,
IF(FORECAST($C301,R$305:R$316,$C$305:$C$316)&gt;100,100,
FORECAST($C301,R$305:R$316,$C$305:$C$316))))</f>
        <v>9.7732827825252571</v>
      </c>
      <c r="S301" s="71">
        <f ca="true">IF(MAX(C305:C316)-MIN(C305:C316)&lt;5,AVERAGEIF(C305:C316,"&gt;0",S305:S316),
IF(FORECAST($C301,S$305:S$316,$C$305:$C$316)&lt;0,0,
IF(FORECAST($C301,S$305:S$316,$C$305:$C$316)&gt;100,100,
FORECAST($C301,S$305:S$316,$C$305:$C$316))))</f>
        <v>96.559187178628008</v>
      </c>
      <c r="T301" s="72"/>
      <c r="U301" s="73"/>
      <c r="V301" s="73"/>
      <c r="W301" s="74">
        <f ca="true">IF(MAX(C305:C316)-MIN(C305:C316)&lt;5,AVERAGEIF(C305:C316,"&gt;0",W305:W316),
IF(FORECAST($C301,W$305:W$316,$C$305:$C$316)&lt;0,0,
IF(FORECAST($C301,W$305:W$316,$C$305:$C$316)&gt;100,100,
FORECAST($C301,W$305:W$316,$C$305:$C$316))))</f>
        <v>2.5629772413623186</v>
      </c>
      <c r="X301" s="71">
        <f ca="true">IF(MAX(C305:C316)-MIN(C305:C316)&lt;5,AVERAGEIF(C305:C316,"&gt;0",X305:X316),
IF(FORECAST($C301,X$305:X$316,$C$305:$C$316)&lt;0,0,
IF(FORECAST($C301,X$305:X$316,$C$305:$C$316)&gt;100,100,
FORECAST($C301,X$305:X$316,$C$305:$C$316))))</f>
        <v>99.386792619815424</v>
      </c>
      <c r="Y301" s="72"/>
      <c r="Z301" s="73"/>
      <c r="AA301" s="73"/>
      <c r="AB301" s="74">
        <f ca="true">IF(MAX(C305:C316)-MIN(C305:C316)&lt;5,AVERAGEIF(C305:C316,"&gt;0",AB305:AB316),
IF(FORECAST($C301,AB$305:AB$316,$C$305:$C$316)&lt;0,0,
IF(FORECAST($C301,AB$305:AB$316,$C$305:$C$316)&gt;100,100,
FORECAST($C301,AB$305:AB$316,$C$305:$C$316))))</f>
        <v>0.20808883479885765</v>
      </c>
    </row>
    <row r="302" hidden="true" x14ac:dyDescent="0.2">
      <c r="A302" s="1903"/>
      <c r="B302" s="1904"/>
      <c r="C302" s="49">
        <f>MaxRegYear(C300,C305:C316)</f>
        <v>2017</v>
      </c>
      <c r="D302" s="75">
        <f ca="true">IF(MAX(C305:C316)-MIN(C305:C316)&lt;5,AVERAGEIF(C305:C316,"&gt;0",D305:D316),
IF(FORECAST($C302,D$305:D$316,$C$305:$C$316)&lt;0,0,
IF(FORECAST($C302,D$305:D$316,$C$305:$C$316)&gt;100,100,
FORECAST($C302,D$305:D$316,$C$305:$C$316))))</f>
        <v>92.338759868718626</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97.594586097927731</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99.647214368925461</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99.094035635638761</v>
      </c>
      <c r="Y302" s="76"/>
      <c r="Z302" s="77"/>
      <c r="AA302" s="77"/>
      <c r="AB302" s="78">
        <f ca="true">IF(MAX(C305:C316)-MIN(C305:C316)&lt;5,AVERAGEIF(C305:C316,"&gt;0",AB305:AB316),
IF(FORECAST($C302,AB$305:AB$316,$C$305:$C$316)&lt;0,0,
IF(FORECAST($C302,AB$305:AB$316,$C$305:$C$316)&gt;100,100,
FORECAST($C302,AB$305:AB$316,$C$305:$C$316))))</f>
        <v>0.8104837303419572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880" t="s">
        <v>413</v>
      </c>
      <c r="F304" s="211"/>
      <c r="G304" s="211"/>
      <c r="H304" s="85" t="s">
        <v>17</v>
      </c>
      <c r="I304" s="83" t="s">
        <v>14</v>
      </c>
      <c r="J304" s="1880" t="s">
        <v>413</v>
      </c>
      <c r="K304" s="211"/>
      <c r="L304" s="211"/>
      <c r="M304" s="85" t="s">
        <v>17</v>
      </c>
      <c r="N304" s="83" t="s">
        <v>14</v>
      </c>
      <c r="O304" s="1880" t="s">
        <v>413</v>
      </c>
      <c r="P304" s="211"/>
      <c r="Q304" s="211"/>
      <c r="R304" s="85" t="s">
        <v>17</v>
      </c>
      <c r="S304" s="83" t="s">
        <v>14</v>
      </c>
      <c r="T304" s="1880" t="s">
        <v>413</v>
      </c>
      <c r="U304" s="211"/>
      <c r="V304" s="211"/>
      <c r="W304" s="85" t="s">
        <v>17</v>
      </c>
      <c r="X304" s="83" t="s">
        <v>14</v>
      </c>
      <c r="Y304" s="1880" t="s">
        <v>413</v>
      </c>
      <c r="Z304" s="211"/>
      <c r="AA304" s="211"/>
      <c r="AB304" s="85" t="s">
        <v>17</v>
      </c>
      <c r="AD304" s="212"/>
    </row>
    <row r="305" x14ac:dyDescent="0.2">
      <c r="A305" s="87"/>
      <c r="B305" s="425" t="s">
        <v>170</v>
      </c>
      <c r="C305" s="426">
        <v>2003</v>
      </c>
      <c r="D305" s="1">
        <f t="shared" ref="D305:D316" ca="true" si="65">IF(ISERROR(INDIRECT(CONCATENATE($B305,"!M16"))),"",INDIRECT(CONCATENATE($B305,"!M16")))</f>
        <v>72.976187936748261</v>
      </c>
      <c r="E305" s="91" t="str">
        <f t="shared" ref="E305:E316" ca="true" si="66">IF(ISERROR(INDIRECT(CONCATENATE($B305,"!M23"))),"",INDIRECT(CONCATENATE($B305,"!M23")))</f>
        <v>N/A</v>
      </c>
      <c r="F305" s="89"/>
      <c r="G305" s="89"/>
      <c r="H305" s="90">
        <f t="shared" ref="H305:H316" ca="true" si="67">IF(ISERROR(INDIRECT(CONCATENATE($B305,"!M21"))),"",INDIRECT(CONCATENATE($B305,"!M21")))</f>
        <v>18.538961939767315</v>
      </c>
      <c r="I305" s="1">
        <f t="shared" ref="I305:I316" ca="true" si="68">IF(ISERROR(INDIRECT(CONCATENATE($B305,"!N16"))),"",INDIRECT(CONCATENATE($B305,"!N16")))</f>
        <v>80.918839439497731</v>
      </c>
      <c r="J305" s="88" t="str">
        <f t="shared" ref="J305:J316" ca="true" si="69">IF(ISERROR(INDIRECT(CONCATENATE($B305,"!N23"))),"",INDIRECT(CONCATENATE($B305,"!N23")))</f>
        <v>N/A</v>
      </c>
      <c r="K305" s="89"/>
      <c r="L305" s="89"/>
      <c r="M305" s="90">
        <f t="shared" ref="M305:M316" ca="true" si="70">IF(ISERROR(INDIRECT(CONCATENATE($B305,"!N21"))),"",INDIRECT(CONCATENATE($B305,"!N21")))</f>
        <v>15.313947486800302</v>
      </c>
      <c r="N305" s="1">
        <f t="shared" ref="N305:N316" ca="true" si="71">IF(ISERROR(INDIRECT(CONCATENATE($B305,"!O16"))),"",INDIRECT(CONCATENATE($B305,"!O16")))</f>
        <v>89.740596563832028</v>
      </c>
      <c r="O305" s="88" t="str">
        <f t="shared" ref="O305:O316" ca="true" si="72">IF(ISERROR(INDIRECT(CONCATENATE($B305,"!O23"))),"",INDIRECT(CONCATENATE($B305,"!O23")))</f>
        <v>N/A</v>
      </c>
      <c r="P305" s="89"/>
      <c r="Q305" s="89"/>
      <c r="R305" s="90">
        <f t="shared" ref="R305:R316" ca="true" si="73">IF(ISERROR(INDIRECT(CONCATENATE($B305,"!O21"))),"",INDIRECT(CONCATENATE($B305,"!O21")))</f>
        <v>8.3770995278788405</v>
      </c>
      <c r="S305" s="1">
        <f t="shared" ref="S305:S316" ca="true" si="74">IF(ISERROR(INDIRECT(CONCATENATE($B305,"!P16"))),"",INDIRECT(CONCATENATE($B305,"!P16")))</f>
        <v>97.008243005519276</v>
      </c>
      <c r="T305" s="88" t="str">
        <f t="shared" ref="T305:T316" ca="true" si="75">IF(ISERROR(INDIRECT(CONCATENATE($B305,"!P23"))),"",INDIRECT(CONCATENATE($B305,"!P23")))</f>
        <v>N/A</v>
      </c>
      <c r="U305" s="89"/>
      <c r="V305" s="89"/>
      <c r="W305" s="90">
        <f t="shared" ref="W305:W316" ca="true" si="76">IF(ISERROR(INDIRECT(CONCATENATE($B305,"!P21"))),"",INDIRECT(CONCATENATE($B305,"!P21")))</f>
        <v>2.2186410996080106</v>
      </c>
      <c r="X305" s="1">
        <f t="shared" ref="X305:X316" ca="true" si="77">IF(ISERROR(INDIRECT(CONCATENATE($B305,"!Q16"))),"",INDIRECT(CONCATENATE($B305,"!Q16")))</f>
        <v>99.350197996793355</v>
      </c>
      <c r="Y305" s="88" t="str">
        <f t="shared" ref="Y305:Y316" ca="true" si="78">IF(ISERROR(INDIRECT(CONCATENATE($B305,"!Q23"))),"",INDIRECT(CONCATENATE($B305,"!Q23")))</f>
        <v>N/A</v>
      </c>
      <c r="Z305" s="89"/>
      <c r="AA305" s="89"/>
      <c r="AB305" s="90">
        <f t="shared" ref="AB305:AB316" ca="true" si="79">IF(ISERROR(INDIRECT(CONCATENATE($B305,"!Q221"))),"",INDIRECT(CONCATENATE($B305,"!Q21")))</f>
        <v>0.2833881967417336</v>
      </c>
    </row>
    <row r="306" x14ac:dyDescent="0.2">
      <c r="A306" s="87"/>
      <c r="B306" s="427" t="s">
        <v>253</v>
      </c>
      <c r="C306" s="428"/>
      <c r="D306" s="2">
        <f t="shared" ca="true" si="65"/>
        <v>89.600917970742486</v>
      </c>
      <c r="E306" s="91" t="str">
        <f t="shared" ca="true" si="66"/>
        <v>N/A</v>
      </c>
      <c r="F306" s="89"/>
      <c r="G306" s="89"/>
      <c r="H306" s="92">
        <f t="shared" ca="true" si="67"/>
        <v>1.0400784147461297</v>
      </c>
      <c r="I306" s="2">
        <f t="shared" ca="true" si="68"/>
        <v>94.462651086171661</v>
      </c>
      <c r="J306" s="91" t="str">
        <f t="shared" ca="true" si="69"/>
        <v>N/A</v>
      </c>
      <c r="K306" s="89"/>
      <c r="L306" s="89"/>
      <c r="M306" s="92">
        <f t="shared" ca="true" si="70"/>
        <v>0.25659994745111198</v>
      </c>
      <c r="N306" s="2">
        <f t="shared" ca="true" si="71"/>
        <v>98.078127437425906</v>
      </c>
      <c r="O306" s="91" t="str">
        <f t="shared" ca="true" si="72"/>
        <v>N/A</v>
      </c>
      <c r="P306" s="89"/>
      <c r="Q306" s="89"/>
      <c r="R306" s="92">
        <f t="shared" ca="true" si="73"/>
        <v>0</v>
      </c>
      <c r="S306" s="2">
        <f t="shared" ca="true" si="74"/>
        <v>99.307578103459178</v>
      </c>
      <c r="T306" s="91" t="str">
        <f t="shared" ca="true" si="75"/>
        <v>N/A</v>
      </c>
      <c r="U306" s="89"/>
      <c r="V306" s="89"/>
      <c r="W306" s="92">
        <f t="shared" ca="true" si="76"/>
        <v>0.15262424908184707</v>
      </c>
      <c r="X306" s="2">
        <f t="shared" ca="true" si="77"/>
        <v>99.51525367342623</v>
      </c>
      <c r="Y306" s="91" t="str">
        <f t="shared" ca="true" si="78"/>
        <v>N/A</v>
      </c>
      <c r="Z306" s="89"/>
      <c r="AA306" s="89"/>
      <c r="AB306" s="92">
        <f t="shared" ca="true" si="79"/>
        <v>0.73518436839905965</v>
      </c>
    </row>
    <row r="307" x14ac:dyDescent="0.2">
      <c r="A307" s="87"/>
      <c r="B307" s="427" t="s">
        <v>146</v>
      </c>
      <c r="C307" s="428">
        <v>2015</v>
      </c>
      <c r="D307" s="2">
        <f t="shared" ca="true" si="65"/>
        <v>89.572678164151327</v>
      </c>
      <c r="E307" s="91">
        <f t="shared" ca="true" si="66"/>
        <v>94.971770827033453</v>
      </c>
      <c r="F307" s="89"/>
      <c r="G307" s="89"/>
      <c r="H307" s="92">
        <f t="shared" ca="true" si="67"/>
        <v>1.0400784147461297</v>
      </c>
      <c r="I307" s="2">
        <f t="shared" ca="true" si="68"/>
        <v>95.212336575295012</v>
      </c>
      <c r="J307" s="91">
        <f t="shared" ca="true" si="69"/>
        <v>99.235486046618419</v>
      </c>
      <c r="K307" s="89"/>
      <c r="L307" s="89"/>
      <c r="M307" s="92">
        <f t="shared" ca="true" si="70"/>
        <v>0.25659994745111198</v>
      </c>
      <c r="N307" s="2">
        <f t="shared" ca="true" si="71"/>
        <v>98.231983253911949</v>
      </c>
      <c r="O307" s="91">
        <f t="shared" ca="true" si="72"/>
        <v>98.573597003730455</v>
      </c>
      <c r="P307" s="89"/>
      <c r="Q307" s="89"/>
      <c r="R307" s="92">
        <f t="shared" ca="true" si="73"/>
        <v>0</v>
      </c>
      <c r="S307" s="2">
        <f t="shared" ca="true" si="74"/>
        <v>99.702577966866812</v>
      </c>
      <c r="T307" s="91">
        <f t="shared" ca="true" si="75"/>
        <v>99.488215850291212</v>
      </c>
      <c r="U307" s="89"/>
      <c r="V307" s="89"/>
      <c r="W307" s="92">
        <f t="shared" ca="true" si="76"/>
        <v>0.15262424908184707</v>
      </c>
      <c r="X307" s="2">
        <f t="shared" ca="true" si="77"/>
        <v>99.130630258660858</v>
      </c>
      <c r="Y307" s="91">
        <f t="shared" ca="true" si="78"/>
        <v>99.952905468878029</v>
      </c>
      <c r="Z307" s="89"/>
      <c r="AA307" s="89"/>
      <c r="AB307" s="92">
        <f t="shared" ca="true" si="79"/>
        <v>0.73518436839905965</v>
      </c>
      <c r="AD307" s="93"/>
    </row>
    <row r="308" x14ac:dyDescent="0.2">
      <c r="A308" s="87"/>
      <c r="B308" s="427"/>
      <c r="C308" s="428"/>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27"/>
      <c r="C309" s="428"/>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27"/>
      <c r="C310" s="42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27"/>
      <c r="C311" s="42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27"/>
      <c r="C312" s="42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27"/>
      <c r="C313" s="42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27"/>
      <c r="C314" s="42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27"/>
      <c r="C315" s="42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29"/>
      <c r="C316" s="43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08" t="str">
        <f>CONCATENATE("Rural use of drinking water sources, ",C299,"–",C300)</f>
        <v>Rural use of drinking water sources, 2000–2020</v>
      </c>
      <c r="C318" s="1909"/>
      <c r="D318" s="1909"/>
      <c r="E318" s="1909"/>
      <c r="F318" s="1909"/>
      <c r="G318" s="1909"/>
      <c r="H318" s="1909"/>
      <c r="I318" s="1909"/>
      <c r="J318" s="1909"/>
      <c r="K318" s="1909"/>
      <c r="L318" s="1916"/>
      <c r="N318" s="98"/>
      <c r="O318" s="98"/>
      <c r="P318" s="98"/>
      <c r="Q318" s="98"/>
      <c r="R318" s="98"/>
      <c r="S318" s="1891" t="s">
        <v>11</v>
      </c>
      <c r="T318" s="1892"/>
      <c r="U318" s="1892"/>
      <c r="V318" s="1892"/>
      <c r="W318" s="189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929" t="s">
        <v>123</v>
      </c>
      <c r="C4" s="1930"/>
      <c r="D4" s="1930"/>
      <c r="E4" s="1930"/>
      <c r="F4" s="1930"/>
      <c r="G4" s="1930"/>
      <c r="H4" s="1930"/>
      <c r="I4" s="1930"/>
      <c r="J4" s="1930"/>
      <c r="K4" s="1930"/>
      <c r="L4" s="1930"/>
      <c r="M4" s="1930"/>
      <c r="N4" s="1930"/>
      <c r="O4" s="1930"/>
      <c r="P4" s="1930"/>
      <c r="Q4" s="1930"/>
      <c r="R4" s="1930"/>
      <c r="S4" s="1930"/>
      <c r="T4" s="1930"/>
      <c r="U4" s="1930"/>
      <c r="V4" s="1930"/>
      <c r="W4" s="1930"/>
      <c r="X4" s="1930"/>
      <c r="Y4" s="1930"/>
    </row>
    <row r="5" ht="28.5" customHeight="true" x14ac:dyDescent="0.2">
      <c r="B5" s="1917" t="str">
        <f ca="true">IF(ISERROR(INDIRECT(CONCATENATE($B105,"!A2"))),"",INDIRECT(CONCATENATE($B105,"!A2")))</f>
        <v>Mexico</v>
      </c>
      <c r="C5" s="1927"/>
      <c r="D5" s="1927"/>
      <c r="E5" s="1927"/>
      <c r="F5" s="1927"/>
      <c r="G5" s="1927"/>
      <c r="H5" s="1927"/>
      <c r="I5" s="1927"/>
      <c r="J5" s="1927"/>
      <c r="K5" s="1928"/>
      <c r="L5" s="1928"/>
      <c r="M5" s="1928"/>
      <c r="N5" s="1928"/>
      <c r="O5" s="1928"/>
      <c r="P5" s="1928"/>
      <c r="Q5" s="1928"/>
      <c r="R5" s="1928"/>
      <c r="S5" s="1928"/>
      <c r="T5" s="1928"/>
      <c r="U5" s="1928"/>
      <c r="V5" s="1928"/>
      <c r="W5" s="1928"/>
      <c r="X5" s="1928"/>
      <c r="Y5" s="1928"/>
    </row>
    <row r="6" x14ac:dyDescent="0.2">
      <c r="F6" s="36"/>
      <c r="G6" s="36"/>
      <c r="J6" s="37"/>
      <c r="K6" s="37"/>
      <c r="L6" s="37"/>
      <c r="M6" s="37"/>
      <c r="N6" s="37"/>
      <c r="O6" s="37"/>
      <c r="P6" s="37"/>
    </row>
    <row r="7" s="38" customFormat="true" ht="18" x14ac:dyDescent="0.25">
      <c r="B7" s="1908" t="str">
        <f>B118</f>
        <v>National use of sanitation facilities, 2000–2020</v>
      </c>
      <c r="C7" s="1931"/>
      <c r="D7" s="1931"/>
      <c r="E7" s="1931"/>
      <c r="F7" s="1931"/>
      <c r="G7" s="1931"/>
      <c r="H7" s="1931"/>
      <c r="I7" s="1931"/>
      <c r="J7" s="1908" t="str">
        <f>B218</f>
        <v>Urban use of sanitation facilities, 2000–2020</v>
      </c>
      <c r="K7" s="1931"/>
      <c r="L7" s="1931"/>
      <c r="M7" s="1931"/>
      <c r="N7" s="1931"/>
      <c r="O7" s="1931"/>
      <c r="P7" s="1931"/>
      <c r="Q7" s="1931"/>
      <c r="R7" s="1908" t="str">
        <f>B318</f>
        <v>Rural use of sanitation facilities, 2000–2020</v>
      </c>
      <c r="S7" s="1931"/>
      <c r="T7" s="1931"/>
      <c r="U7" s="1931"/>
      <c r="V7" s="1931"/>
      <c r="W7" s="1931"/>
      <c r="X7" s="1931"/>
      <c r="Y7" s="193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21" t="str">
        <f ca="true">IF(ISERROR(INDIRECT(CONCATENATE($B105,"!A2"))),"",INDIRECT(CONCATENATE($B105,"!A2")))</f>
        <v>Mexico</v>
      </c>
      <c r="C31" s="1922"/>
      <c r="D31" s="1922"/>
      <c r="E31" s="1923"/>
      <c r="F31" s="1919" t="s">
        <v>0</v>
      </c>
      <c r="G31" s="1919"/>
      <c r="H31" s="1919"/>
      <c r="I31" s="1920"/>
      <c r="J31" s="1918" t="s">
        <v>1</v>
      </c>
      <c r="K31" s="1919"/>
      <c r="L31" s="1919"/>
      <c r="M31" s="1920"/>
      <c r="N31" s="1918" t="s">
        <v>2</v>
      </c>
      <c r="O31" s="1919"/>
      <c r="P31" s="1919"/>
      <c r="Q31" s="1920"/>
      <c r="R31" s="1918" t="s">
        <v>3</v>
      </c>
      <c r="S31" s="1919"/>
      <c r="T31" s="1919"/>
      <c r="U31" s="1920"/>
      <c r="V31" s="1918" t="s">
        <v>4</v>
      </c>
      <c r="W31" s="1919"/>
      <c r="X31" s="1919"/>
      <c r="Y31" s="1920"/>
    </row>
    <row r="32" s="44" customFormat="true" ht="22.5" customHeight="true" x14ac:dyDescent="0.2">
      <c r="B32" s="1924"/>
      <c r="C32" s="1925"/>
      <c r="D32" s="1925"/>
      <c r="E32" s="1926"/>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12" t="s">
        <v>5</v>
      </c>
      <c r="C33" s="1913"/>
      <c r="D33" s="1910" t="s">
        <v>25</v>
      </c>
      <c r="E33" s="33">
        <f>C99</f>
        <v>2000</v>
      </c>
      <c r="F33" s="103">
        <f ca="true">E99</f>
        <v>66.829241895163662</v>
      </c>
      <c r="G33" s="46">
        <f t="shared" ref="G33:I34" ca="true" si="0">F99</f>
        <v>9.1750775562607458</v>
      </c>
      <c r="H33" s="47">
        <f t="shared" ca="true" si="0"/>
        <v>5.6882874394234477</v>
      </c>
      <c r="I33" s="48">
        <f t="shared" ca="true" si="0"/>
        <v>18.307393109152144</v>
      </c>
      <c r="J33" s="103">
        <f ca="true">J99</f>
        <v>89.667421011587891</v>
      </c>
      <c r="K33" s="46">
        <f t="shared" ref="K33:M34" ca="true" si="1">K99</f>
        <v>6.3939108494367565</v>
      </c>
      <c r="L33" s="47">
        <f t="shared" ca="true" si="1"/>
        <v>1.0772366028638913</v>
      </c>
      <c r="M33" s="48">
        <f t="shared" ca="true" si="1"/>
        <v>2.8614315361114677</v>
      </c>
      <c r="N33" s="103">
        <f ca="true">O99</f>
        <v>96.415582642908987</v>
      </c>
      <c r="O33" s="46">
        <f t="shared" ref="O33:Q34" ca="true" si="2">P99</f>
        <v>2.7433593577082336</v>
      </c>
      <c r="P33" s="47">
        <f t="shared" ca="true" si="2"/>
        <v>0.2671623634688558</v>
      </c>
      <c r="Q33" s="48">
        <f t="shared" ca="true" si="2"/>
        <v>0.573895635913928</v>
      </c>
      <c r="R33" s="103">
        <f ca="true">T99</f>
        <v>98.01436250969104</v>
      </c>
      <c r="S33" s="46">
        <f t="shared" ref="S33:U34" ca="true" si="3">U99</f>
        <v>1.5831728566794021</v>
      </c>
      <c r="T33" s="47">
        <f t="shared" ca="true" si="3"/>
        <v>0.12931857452772988</v>
      </c>
      <c r="U33" s="48">
        <f t="shared" ca="true" si="3"/>
        <v>0.27314605910182621</v>
      </c>
      <c r="V33" s="103">
        <f ca="true">Y99</f>
        <v>99.571715505943303</v>
      </c>
      <c r="W33" s="46">
        <f t="shared" ref="W33:Y34" ca="true" si="4">Z99</f>
        <v>0.32069865517002344</v>
      </c>
      <c r="X33" s="47">
        <f t="shared" ca="true" si="4"/>
        <v>4.4687902318301553E-2</v>
      </c>
      <c r="Y33" s="48">
        <f t="shared" ca="true" si="4"/>
        <v>6.2897936568374391E-2</v>
      </c>
    </row>
    <row r="34" x14ac:dyDescent="0.2">
      <c r="B34" s="1914"/>
      <c r="C34" s="1915"/>
      <c r="D34" s="1911"/>
      <c r="E34" s="34">
        <f>C100</f>
        <v>2020</v>
      </c>
      <c r="F34" s="104">
        <f ca="true">E100</f>
        <v>80.471801327384796</v>
      </c>
      <c r="G34" s="51">
        <f t="shared" ca="true" si="0"/>
        <v>11.048083104533831</v>
      </c>
      <c r="H34" s="52">
        <f t="shared" ca="true" si="0"/>
        <v>4.0149490847743436</v>
      </c>
      <c r="I34" s="53">
        <f t="shared" ca="true" si="0"/>
        <v>4.4651664833070299</v>
      </c>
      <c r="J34" s="104">
        <f ca="true">J100</f>
        <v>91.018491539123957</v>
      </c>
      <c r="K34" s="51">
        <f t="shared" ca="true" si="1"/>
        <v>6.490251576167938</v>
      </c>
      <c r="L34" s="52">
        <f t="shared" ca="true" si="1"/>
        <v>1.3936113148861722</v>
      </c>
      <c r="M34" s="53">
        <f t="shared" ca="true" si="1"/>
        <v>1.0976455698219354</v>
      </c>
      <c r="N34" s="104">
        <f ca="true">O100</f>
        <v>96.75316962255414</v>
      </c>
      <c r="O34" s="51">
        <f t="shared" ca="true" si="2"/>
        <v>2.7529648838510359</v>
      </c>
      <c r="P34" s="52">
        <f t="shared" ca="true" si="2"/>
        <v>0.45419564060973983</v>
      </c>
      <c r="Q34" s="53">
        <f t="shared" ca="true" si="2"/>
        <v>3.9669852985085186E-2</v>
      </c>
      <c r="R34" s="104">
        <f ca="true">T100</f>
        <v>98.076922477970044</v>
      </c>
      <c r="S34" s="51">
        <f t="shared" ca="true" si="3"/>
        <v>1.5841833539285601</v>
      </c>
      <c r="T34" s="52">
        <f t="shared" ca="true" si="3"/>
        <v>0.33889416810139039</v>
      </c>
      <c r="U34" s="53">
        <f t="shared" ca="true" si="3"/>
        <v>0</v>
      </c>
      <c r="V34" s="104">
        <f ca="true">Y100</f>
        <v>99.280218359560664</v>
      </c>
      <c r="W34" s="51">
        <f t="shared" ca="true" si="4"/>
        <v>0.3197598067997226</v>
      </c>
      <c r="X34" s="52">
        <f t="shared" ca="true" si="4"/>
        <v>0.40002183363961308</v>
      </c>
      <c r="Y34" s="53">
        <f t="shared" ca="true" si="4"/>
        <v>0</v>
      </c>
    </row>
    <row r="35" x14ac:dyDescent="0.2">
      <c r="F35" s="36"/>
      <c r="H35" s="39"/>
    </row>
    <row r="36" x14ac:dyDescent="0.2">
      <c r="B36" s="1912" t="s">
        <v>6</v>
      </c>
      <c r="C36" s="1913"/>
      <c r="D36" s="1910" t="s">
        <v>25</v>
      </c>
      <c r="E36" s="33">
        <f>C199</f>
        <v>2000</v>
      </c>
      <c r="F36" s="103">
        <f ca="true">E199</f>
        <v>81.836381631978597</v>
      </c>
      <c r="G36" s="46">
        <f t="shared" ref="G36:I37" ca="true" si="5">F199</f>
        <v>12.049271429552689</v>
      </c>
      <c r="H36" s="47">
        <f t="shared" ca="true" si="5"/>
        <v>1.1044839441989609</v>
      </c>
      <c r="I36" s="48">
        <f t="shared" ca="true" si="5"/>
        <v>5.0098629942697528</v>
      </c>
      <c r="J36" s="103">
        <f ca="true">J199</f>
        <v>95.294759554214977</v>
      </c>
      <c r="K36" s="46">
        <f t="shared" ref="K36:M37" ca="true" si="6">K199</f>
        <v>3.8900844752506871</v>
      </c>
      <c r="L36" s="47">
        <f t="shared" ca="true" si="6"/>
        <v>0.11773622050591825</v>
      </c>
      <c r="M36" s="48">
        <f t="shared" ca="true" si="6"/>
        <v>0.69741975002842338</v>
      </c>
      <c r="N36" s="103">
        <f ca="true">O199</f>
        <v>97.142519663417957</v>
      </c>
      <c r="O36" s="46">
        <f t="shared" ref="O36:Q37" ca="true" si="7">P199</f>
        <v>2.5997519114663055</v>
      </c>
      <c r="P36" s="47">
        <f t="shared" ca="true" si="7"/>
        <v>0.126455740774432</v>
      </c>
      <c r="Q36" s="48">
        <f t="shared" ca="true" si="7"/>
        <v>0.13127268434130634</v>
      </c>
      <c r="R36" s="103">
        <f ca="true">T199</f>
        <v>98.457104766345381</v>
      </c>
      <c r="S36" s="46">
        <f t="shared" ref="S36:U37" ca="true" si="8">U199</f>
        <v>1.4107139417493695</v>
      </c>
      <c r="T36" s="47">
        <f t="shared" ca="true" si="8"/>
        <v>7.3450955875557611E-2</v>
      </c>
      <c r="U36" s="48">
        <f t="shared" ca="true" si="8"/>
        <v>5.8730336029701569E-2</v>
      </c>
      <c r="V36" s="103">
        <f ca="true">Y199</f>
        <v>99.798923473704278</v>
      </c>
      <c r="W36" s="46">
        <f t="shared" ref="W36:Y37" ca="true" si="9">Z199</f>
        <v>0.19446304006754506</v>
      </c>
      <c r="X36" s="47">
        <f t="shared" ca="true" si="9"/>
        <v>2.9412547192464444E-3</v>
      </c>
      <c r="Y36" s="48">
        <f t="shared" ca="true" si="9"/>
        <v>3.6722315089257052E-3</v>
      </c>
    </row>
    <row r="37" x14ac:dyDescent="0.2">
      <c r="B37" s="1914"/>
      <c r="C37" s="1915"/>
      <c r="D37" s="1911"/>
      <c r="E37" s="34">
        <f>C200</f>
        <v>2020</v>
      </c>
      <c r="F37" s="104">
        <f ca="true">E200</f>
        <v>83.111515961662704</v>
      </c>
      <c r="G37" s="51">
        <f t="shared" ca="true" si="5"/>
        <v>12.237017262654144</v>
      </c>
      <c r="H37" s="52">
        <f t="shared" ca="true" si="5"/>
        <v>1.4820253619582928</v>
      </c>
      <c r="I37" s="53">
        <f t="shared" ca="true" si="5"/>
        <v>3.1694414137248543</v>
      </c>
      <c r="J37" s="104">
        <f ca="true">J200</f>
        <v>94.954187848705047</v>
      </c>
      <c r="K37" s="51">
        <f t="shared" ca="true" si="6"/>
        <v>3.8761817936078411</v>
      </c>
      <c r="L37" s="52">
        <f t="shared" ca="true" si="6"/>
        <v>0.77273647151488944</v>
      </c>
      <c r="M37" s="53">
        <f t="shared" ca="true" si="6"/>
        <v>0.3968938861722151</v>
      </c>
      <c r="N37" s="104">
        <f ca="true">O200</f>
        <v>96.931908947908312</v>
      </c>
      <c r="O37" s="51">
        <f t="shared" ca="true" si="7"/>
        <v>2.5941154958975243</v>
      </c>
      <c r="P37" s="52">
        <f t="shared" ca="true" si="7"/>
        <v>0.42449862305369379</v>
      </c>
      <c r="Q37" s="53">
        <f t="shared" ca="true" si="7"/>
        <v>4.9476933140470081E-2</v>
      </c>
      <c r="R37" s="104">
        <f ca="true">T200</f>
        <v>98.404950441244424</v>
      </c>
      <c r="S37" s="51">
        <f t="shared" ca="true" si="8"/>
        <v>1.4099666636964849</v>
      </c>
      <c r="T37" s="52">
        <f t="shared" ca="true" si="8"/>
        <v>0.16286739701655506</v>
      </c>
      <c r="U37" s="53">
        <f t="shared" ca="true" si="8"/>
        <v>2.2215498042541526E-2</v>
      </c>
      <c r="V37" s="104">
        <f ca="true">Y200</f>
        <v>99.331421222416665</v>
      </c>
      <c r="W37" s="51">
        <f t="shared" ca="true" si="9"/>
        <v>0.19355208926908521</v>
      </c>
      <c r="X37" s="52">
        <f t="shared" ca="true" si="9"/>
        <v>0.45666553076961236</v>
      </c>
      <c r="Y37" s="53">
        <f t="shared" ca="true" si="9"/>
        <v>1.836115754462786E-2</v>
      </c>
    </row>
    <row r="38" x14ac:dyDescent="0.2">
      <c r="F38" s="36"/>
      <c r="G38" s="36"/>
      <c r="H38" s="39"/>
      <c r="I38" s="39"/>
    </row>
    <row r="39" x14ac:dyDescent="0.2">
      <c r="B39" s="1912" t="s">
        <v>7</v>
      </c>
      <c r="C39" s="1913"/>
      <c r="D39" s="1910" t="s">
        <v>25</v>
      </c>
      <c r="E39" s="33">
        <f>C299</f>
        <v>2000</v>
      </c>
      <c r="F39" s="103">
        <f ca="true">E299</f>
        <v>54.392208393418052</v>
      </c>
      <c r="G39" s="46">
        <f t="shared" ref="G39:I40" ca="true" si="10">F299</f>
        <v>5.8552664360500009</v>
      </c>
      <c r="H39" s="47">
        <f t="shared" ca="true" si="10"/>
        <v>12.641540863228329</v>
      </c>
      <c r="I39" s="48">
        <f t="shared" ca="true" si="10"/>
        <v>27.110984307303625</v>
      </c>
      <c r="J39" s="103">
        <f ca="true">J299</f>
        <v>64.255248276758621</v>
      </c>
      <c r="K39" s="46">
        <f t="shared" ref="K39:M40" ca="true" si="11">K299</f>
        <v>6.3789833554729816</v>
      </c>
      <c r="L39" s="47">
        <f t="shared" ca="true" si="11"/>
        <v>4.5868145725498835</v>
      </c>
      <c r="M39" s="48">
        <f t="shared" ca="true" si="11"/>
        <v>24.778953795218513</v>
      </c>
      <c r="N39" s="103">
        <f ca="true">O299</f>
        <v>73.786508577709242</v>
      </c>
      <c r="O39" s="46">
        <f t="shared" ref="O39:Q40" ca="true" si="12">P299</f>
        <v>5.8228179092799408</v>
      </c>
      <c r="P39" s="47">
        <f t="shared" ca="true" si="12"/>
        <v>5.312552754005992</v>
      </c>
      <c r="Q39" s="48">
        <f t="shared" ca="true" si="12"/>
        <v>15.078120759004833</v>
      </c>
      <c r="R39" s="103">
        <f ca="true">T299</f>
        <v>86.528798058447251</v>
      </c>
      <c r="S39" s="46">
        <f t="shared" ref="S39:U40" ca="true" si="13">U299</f>
        <v>3.2001488677643706</v>
      </c>
      <c r="T39" s="47">
        <f t="shared" ca="true" si="13"/>
        <v>2.9039115983554211</v>
      </c>
      <c r="U39" s="48">
        <f t="shared" ca="true" si="13"/>
        <v>7.3671414754329589</v>
      </c>
      <c r="V39" s="103">
        <f ca="true">Y299</f>
        <v>95.862336797420397</v>
      </c>
      <c r="W39" s="46">
        <f t="shared" ref="W39:Y40" ca="true" si="14">Z299</f>
        <v>1.0600456858621505</v>
      </c>
      <c r="X39" s="47">
        <f t="shared" ca="true" si="14"/>
        <v>0.41366994028879844</v>
      </c>
      <c r="Y39" s="48">
        <f t="shared" ca="true" si="14"/>
        <v>2.6639475764286544</v>
      </c>
    </row>
    <row r="40" x14ac:dyDescent="0.2">
      <c r="B40" s="1914"/>
      <c r="C40" s="1915"/>
      <c r="D40" s="1911"/>
      <c r="E40" s="34">
        <f>C300</f>
        <v>2020</v>
      </c>
      <c r="F40" s="104">
        <f ca="true">E300</f>
        <v>75.154534391441885</v>
      </c>
      <c r="G40" s="51">
        <f t="shared" ca="true" si="10"/>
        <v>8.0903099127047984</v>
      </c>
      <c r="H40" s="52">
        <f t="shared" ca="true" si="10"/>
        <v>8.2371815851993233</v>
      </c>
      <c r="I40" s="53">
        <f t="shared" ca="true" si="10"/>
        <v>8.517974110653995</v>
      </c>
      <c r="J40" s="104">
        <f ca="true">J300</f>
        <v>85.335752063405906</v>
      </c>
      <c r="K40" s="51">
        <f t="shared" ca="true" si="11"/>
        <v>8.4717646672938134</v>
      </c>
      <c r="L40" s="52">
        <f t="shared" ca="true" si="11"/>
        <v>3.3011242420870985</v>
      </c>
      <c r="M40" s="53">
        <f t="shared" ca="true" si="11"/>
        <v>2.8913590272131842</v>
      </c>
      <c r="N40" s="104">
        <f ca="true">O300</f>
        <v>87.913536830930738</v>
      </c>
      <c r="O40" s="51">
        <f t="shared" ca="true" si="12"/>
        <v>6.9376438402444016</v>
      </c>
      <c r="P40" s="52">
        <f t="shared" ca="true" si="12"/>
        <v>4.102953379647488</v>
      </c>
      <c r="Q40" s="53">
        <f t="shared" ca="true" si="12"/>
        <v>1.0458659491773687</v>
      </c>
      <c r="R40" s="104">
        <f ca="true">T300</f>
        <v>95.565646387767586</v>
      </c>
      <c r="S40" s="51">
        <f t="shared" ca="true" si="13"/>
        <v>3.5343643035282981</v>
      </c>
      <c r="T40" s="52">
        <f t="shared" ca="true" si="13"/>
        <v>0.89998930870412153</v>
      </c>
      <c r="U40" s="53">
        <f t="shared" ca="true" si="13"/>
        <v>0</v>
      </c>
      <c r="V40" s="104">
        <f ca="true">Y300</f>
        <v>98.504557432418366</v>
      </c>
      <c r="W40" s="51">
        <f t="shared" ca="true" si="14"/>
        <v>1.0892633606945976</v>
      </c>
      <c r="X40" s="52">
        <f t="shared" ca="true" si="14"/>
        <v>0.4061792068870318</v>
      </c>
      <c r="Y40" s="53">
        <f t="shared" ca="true" si="14"/>
        <v>0</v>
      </c>
    </row>
    <row r="97" s="40" customFormat="true" ht="16.5" customHeight="true" x14ac:dyDescent="0.2">
      <c r="A97" s="1905" t="s">
        <v>5</v>
      </c>
      <c r="B97" s="1905"/>
      <c r="C97" s="1905"/>
      <c r="D97" s="1894" t="s">
        <v>0</v>
      </c>
      <c r="E97" s="1895"/>
      <c r="F97" s="1895"/>
      <c r="G97" s="1895"/>
      <c r="H97" s="1896"/>
      <c r="I97" s="1894" t="s">
        <v>1</v>
      </c>
      <c r="J97" s="1895"/>
      <c r="K97" s="1895"/>
      <c r="L97" s="1895"/>
      <c r="M97" s="1896"/>
      <c r="N97" s="1894" t="s">
        <v>2</v>
      </c>
      <c r="O97" s="1895"/>
      <c r="P97" s="1895"/>
      <c r="Q97" s="1895"/>
      <c r="R97" s="1896"/>
      <c r="S97" s="1894" t="s">
        <v>3</v>
      </c>
      <c r="T97" s="1895"/>
      <c r="U97" s="1895"/>
      <c r="V97" s="1895"/>
      <c r="W97" s="1896"/>
      <c r="X97" s="1894" t="s">
        <v>4</v>
      </c>
      <c r="Y97" s="1895"/>
      <c r="Z97" s="1895"/>
      <c r="AA97" s="1895"/>
      <c r="AB97" s="1896"/>
    </row>
    <row r="98" s="44" customFormat="true" ht="22.5" customHeight="true" x14ac:dyDescent="0.2">
      <c r="A98" s="1906"/>
      <c r="B98" s="1906"/>
      <c r="C98" s="190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897" t="s">
        <v>10</v>
      </c>
      <c r="B99" s="1898"/>
      <c r="C99" s="201">
        <v>2000</v>
      </c>
      <c r="D99" s="56">
        <f ca="true">IF((D101+H101)&gt;100,D101*100/(D101+H101),D101)</f>
        <v>76.004319451424408</v>
      </c>
      <c r="E99" s="105">
        <f ca="true">D99*AVERAGEIF(E105:E116,"&gt;0")/100</f>
        <v>66.829241895163662</v>
      </c>
      <c r="F99" s="58">
        <f ca="true">D99*(100-AVERAGEIF(E105:E116,"&gt;0"))/100</f>
        <v>9.1750775562607458</v>
      </c>
      <c r="G99" s="59">
        <f ca="true">100-(E99+F99+H99)</f>
        <v>5.6882874394234477</v>
      </c>
      <c r="H99" s="60">
        <f ca="true">IF((D101+H101)&gt;100,H101*100/(D101+H101),H101)</f>
        <v>18.307393109152144</v>
      </c>
      <c r="I99" s="56">
        <f ca="true">IF((I101+M101)&gt;100,I101*100/(I101+M101),I101)</f>
        <v>96.061331861024641</v>
      </c>
      <c r="J99" s="105">
        <f ca="true">I99*AVERAGEIF(J105:J116,"&gt;0")/100</f>
        <v>89.667421011587891</v>
      </c>
      <c r="K99" s="61">
        <f ca="true">I99*(100-AVERAGEIF(J105:J116,"&gt;0"))/100</f>
        <v>6.3939108494367565</v>
      </c>
      <c r="L99" s="62">
        <f ca="true">100-(J99+K99+M99)</f>
        <v>1.0772366028638913</v>
      </c>
      <c r="M99" s="63">
        <f ca="true">IF((I101+M101)&gt;100,M101*100/(I101+M101),M101)</f>
        <v>2.8614315361114677</v>
      </c>
      <c r="N99" s="56">
        <f ca="true">IF((N101+R101)&gt;100,N101*100/(N101+R101),N101)</f>
        <v>99.15894200061723</v>
      </c>
      <c r="O99" s="105">
        <f ca="true">N99*AVERAGEIF(O105:O116,"&gt;0")/100</f>
        <v>96.415582642908987</v>
      </c>
      <c r="P99" s="61">
        <f ca="true">N99*(100-AVERAGEIF(O105:O116,"&gt;0"))/100</f>
        <v>2.7433593577082336</v>
      </c>
      <c r="Q99" s="62">
        <f ca="true">100-(O99+P99+R99)</f>
        <v>0.2671623634688558</v>
      </c>
      <c r="R99" s="63">
        <f ca="true">IF((N101+R101)&gt;100,R101*100/(N101+R101),R101)</f>
        <v>0.573895635913928</v>
      </c>
      <c r="S99" s="56">
        <f ca="true">IF((S101+W101)&gt;100,S101*100/(S101+W101),S101)</f>
        <v>99.597535366370437</v>
      </c>
      <c r="T99" s="105">
        <f ca="true">S99*AVERAGEIF(T105:T116,"&gt;0")/100</f>
        <v>98.01436250969104</v>
      </c>
      <c r="U99" s="61">
        <f ca="true">S99*(100-AVERAGEIF(T105:T116,"&gt;0"))/100</f>
        <v>1.5831728566794021</v>
      </c>
      <c r="V99" s="62">
        <f ca="true">100-(T99+U99+W99)</f>
        <v>0.12931857452772988</v>
      </c>
      <c r="W99" s="63">
        <f ca="true">IF((S101+W101)&gt;100,W101*100/(S101+W101),W101)</f>
        <v>0.27314605910182621</v>
      </c>
      <c r="X99" s="56">
        <f ca="true">IF((X101+AB101)&gt;100,X101*100/(X101+AB101),X101)</f>
        <v>99.892414161113322</v>
      </c>
      <c r="Y99" s="105">
        <f ca="true">X99*AVERAGEIF(Y105:Y116,"&gt;0")/100</f>
        <v>99.571715505943303</v>
      </c>
      <c r="Z99" s="61">
        <f ca="true">X99*(100-AVERAGEIF(Y105:Y116,"&gt;0"))/100</f>
        <v>0.32069865517002344</v>
      </c>
      <c r="AA99" s="62">
        <f ca="true">100-(Y99+Z99+AB99)</f>
        <v>4.4687902318301553E-2</v>
      </c>
      <c r="AB99" s="63">
        <f ca="true">IF((X101+AB101)&gt;100,AB101*100/(X101+AB101),AB101)</f>
        <v>6.2897936568374391E-2</v>
      </c>
    </row>
    <row r="100" s="64" customFormat="true" ht="15" customHeight="true" x14ac:dyDescent="0.2">
      <c r="A100" s="1899"/>
      <c r="B100" s="1900"/>
      <c r="C100" s="202">
        <v>2020</v>
      </c>
      <c r="D100" s="65">
        <f ca="true">IF((D102+H102)&gt;100,D102*100/(D102+H102),D102)</f>
        <v>91.519884431918626</v>
      </c>
      <c r="E100" s="106">
        <f ca="true">D100*AVERAGEIF(E105:E116,"&gt;0")/100</f>
        <v>80.471801327384796</v>
      </c>
      <c r="F100" s="67">
        <f ca="true">D100*(100-AVERAGEIF(E105:E116,"&gt;0"))/100</f>
        <v>11.048083104533831</v>
      </c>
      <c r="G100" s="68">
        <f ca="true">100-(E100+F100+H100)</f>
        <v>4.0149490847743436</v>
      </c>
      <c r="H100" s="69">
        <f ca="true">IF((D102+H102)&gt;100,H102*100/(D102+H102),H102)</f>
        <v>4.4651664833070299</v>
      </c>
      <c r="I100" s="65">
        <f ca="true">IF((I102+M102)&gt;100,I102*100/(I102+M102),I102)</f>
        <v>97.508743115291892</v>
      </c>
      <c r="J100" s="106">
        <f ca="true">I100*AVERAGEIF(J105:J116,"&gt;0")/100</f>
        <v>91.018491539123957</v>
      </c>
      <c r="K100" s="67">
        <f ca="true">I100*(100-AVERAGEIF(J105:J116,"&gt;0"))/100</f>
        <v>6.490251576167938</v>
      </c>
      <c r="L100" s="68">
        <f ca="true">100-(J100+K100+M100)</f>
        <v>1.3936113148861722</v>
      </c>
      <c r="M100" s="69">
        <f ca="true">IF((I102+M102)&gt;100,M102*100/(I102+M102),M102)</f>
        <v>1.0976455698219354</v>
      </c>
      <c r="N100" s="65">
        <f ca="true">IF((N102+R102)&gt;100,N102*100/(N102+R102),N102)</f>
        <v>99.506134506405175</v>
      </c>
      <c r="O100" s="106">
        <f ca="true">N100*AVERAGEIF(O105:O116,"&gt;0")/100</f>
        <v>96.75316962255414</v>
      </c>
      <c r="P100" s="67">
        <f ca="true">N100*(100-AVERAGEIF(O105:O116,"&gt;0"))/100</f>
        <v>2.7529648838510359</v>
      </c>
      <c r="Q100" s="68">
        <f ca="true">100-(O100+P100+R100)</f>
        <v>0.45419564060973983</v>
      </c>
      <c r="R100" s="69">
        <f ca="true">IF((N102+R102)&gt;100,R102*100/(N102+R102),R102)</f>
        <v>3.9669852985085186E-2</v>
      </c>
      <c r="S100" s="65">
        <f ca="true">IF((S102+W102)&gt;100,S102*100/(S102+W102),S102)</f>
        <v>99.661105831898595</v>
      </c>
      <c r="T100" s="106">
        <f ca="true">S100*AVERAGEIF(T105:T116,"&gt;0")/100</f>
        <v>98.076922477970044</v>
      </c>
      <c r="U100" s="67">
        <f ca="true">S100*(100-AVERAGEIF(T105:T116,"&gt;0"))/100</f>
        <v>1.5841833539285601</v>
      </c>
      <c r="V100" s="68">
        <f ca="true">100-(T100+U100+W100)</f>
        <v>0.33889416810139039</v>
      </c>
      <c r="W100" s="69">
        <f ca="true">IF((S102+W102)&gt;100,W102*100/(S102+W102),W102)</f>
        <v>0</v>
      </c>
      <c r="X100" s="65">
        <f ca="true">IF((X102+AB102)&gt;100,X102*100/(X102+AB102),X102)</f>
        <v>99.599978166360387</v>
      </c>
      <c r="Y100" s="106">
        <f ca="true">X100*AVERAGEIF(Y105:Y116,"&gt;0")/100</f>
        <v>99.280218359560664</v>
      </c>
      <c r="Z100" s="67">
        <f ca="true">X100*(100-AVERAGEIF(Y105:Y116,"&gt;0"))/100</f>
        <v>0.3197598067997226</v>
      </c>
      <c r="AA100" s="68">
        <f ca="true">100-(Y100+Z100+AB100)</f>
        <v>0.40002183363961308</v>
      </c>
      <c r="AB100" s="69">
        <f ca="true">IF((X102+AB102)&gt;100,AB102*100/(X102+AB102),AB102)</f>
        <v>0</v>
      </c>
    </row>
    <row r="101" hidden="true" x14ac:dyDescent="0.2">
      <c r="A101" s="1901" t="s">
        <v>12</v>
      </c>
      <c r="B101" s="1902"/>
      <c r="C101" s="70">
        <f>MinRegYear(C99,C105:C116)</f>
        <v>2001</v>
      </c>
      <c r="D101" s="71">
        <f ca="true">IF(MAX(C105:C116)-MIN(C105:C116)&lt;5,AVERAGEIF(C105:C116,"&gt;0",D105:D116),
IF(FORECAST($C101,D$105:D$116,$C$105:$C$116)&lt;0,0,
IF(FORECAST($C101,D$105:D$116,$C$105:$C$116)&gt;100,100,
FORECAST($C101,D$105:D$116,$C$105:$C$116))))</f>
        <v>76.004319451424408</v>
      </c>
      <c r="E101" s="72"/>
      <c r="F101" s="73"/>
      <c r="G101" s="73"/>
      <c r="H101" s="74">
        <f ca="true">IF(MAX(C105:C116)-MIN(C105:C116)&lt;5,AVERAGEIF(C105:C116,"&gt;0",H105:H116),
IF(FORECAST($C101,H$105:H$116,$C$105:$C$116)&lt;0,0,
IF(FORECAST($C101,H$105:H$116,$C$105:$C$116)&gt;100,100,
FORECAST($C101,H$105:H$116,$C$105:$C$116))))</f>
        <v>18.307393109152144</v>
      </c>
      <c r="I101" s="71">
        <f ca="true">IF(MAX(C105:C116)-MIN(C105:C116)&lt;5,AVERAGEIF(C105:C116,"&gt;0",I105:I116),
IF(FORECAST($C101,I$105:I$116,$C$105:$C$116)&lt;0,0,
IF(FORECAST($C101,I$105:I$116,$C$105:$C$116)&gt;100,100,
FORECAST($C101,I$105:I$116,$C$105:$C$116))))</f>
        <v>96.061331861024641</v>
      </c>
      <c r="J101" s="72"/>
      <c r="K101" s="73"/>
      <c r="L101" s="73"/>
      <c r="M101" s="74">
        <f ca="true">IF(MAX(C105:C116)-MIN(C105:C116)&lt;5,AVERAGEIF(C105:C116,"&gt;0",M105:M116),
IF(FORECAST($C101,M$105:M$116,$C$105:$C$116)&lt;0,0,
IF(FORECAST($C101,M$105:M$116,$C$105:$C$116)&gt;100,100,
FORECAST($C101,M$105:M$116,$C$105:$C$116))))</f>
        <v>2.8614315361114677</v>
      </c>
      <c r="N101" s="71">
        <f ca="true">IF(MAX(C105:C116)-MIN(C105:C116)&lt;5,AVERAGEIF(C105:C116,"&gt;0",N105:N116),
IF(FORECAST($C101,N$105:N$116,$C$105:$C$116)&lt;0,0,
IF(FORECAST($C101,N$105:N$116,$C$105:$C$116)&gt;100,100,
FORECAST($C101,N$105:N$116,$C$105:$C$116))))</f>
        <v>99.15894200061723</v>
      </c>
      <c r="O101" s="72"/>
      <c r="P101" s="73"/>
      <c r="Q101" s="73"/>
      <c r="R101" s="74">
        <f ca="true">IF(MAX(C105:C116)-MIN(C105:C116)&lt;5,AVERAGEIF(C105:C116,"&gt;0",R105:R116),
IF(FORECAST($C101,R$105:R$116,$C$105:$C$116)&lt;0,0,
IF(FORECAST($C101,R$105:R$116,$C$105:$C$116)&gt;100,100,
FORECAST($C101,R$105:R$116,$C$105:$C$116))))</f>
        <v>0.573895635913928</v>
      </c>
      <c r="S101" s="71">
        <f ca="true">IF(MAX(C105:C116)-MIN(C105:C116)&lt;5,AVERAGEIF(C105:C116,"&gt;0",S105:S116),
IF(FORECAST($C101,S$105:S$116,$C$105:$C$116)&lt;0,0,
IF(FORECAST($C101,S$105:S$116,$C$105:$C$116)&gt;100,100,
FORECAST($C101,S$105:S$116,$C$105:$C$116))))</f>
        <v>99.597535366370437</v>
      </c>
      <c r="T101" s="72"/>
      <c r="U101" s="73"/>
      <c r="V101" s="73"/>
      <c r="W101" s="74">
        <f ca="true">IF(MAX(C105:C116)-MIN(C105:C116)&lt;5,AVERAGEIF(C105:C116,"&gt;0",W105:W116),
IF(FORECAST($C101,W$105:W$116,$C$105:$C$116)&lt;0,0,
IF(FORECAST($C101,W$105:W$116,$C$105:$C$116)&gt;100,100,
FORECAST($C101,W$105:W$116,$C$105:$C$116))))</f>
        <v>0.27314605910182621</v>
      </c>
      <c r="X101" s="71">
        <f ca="true">IF(MAX(C105:C116)-MIN(C105:C116)&lt;5,AVERAGEIF(C105:C116,"&gt;0",X105:X116),
IF(FORECAST($C101,X$105:X$116,$C$105:$C$116)&lt;0,0,
IF(FORECAST($C101,X$105:X$116,$C$105:$C$116)&gt;100,100,
FORECAST($C101,X$105:X$116,$C$105:$C$116))))</f>
        <v>99.892414161113322</v>
      </c>
      <c r="Y101" s="72"/>
      <c r="Z101" s="73"/>
      <c r="AA101" s="73"/>
      <c r="AB101" s="74">
        <f ca="true">IF(MAX(C105:C116)-MIN(C105:C116)&lt;5,AVERAGEIF(C105:C116,"&gt;0",AB105:AB116),
IF(FORECAST($C101,AB$105:AB$116,$C$105:$C$116)&lt;0,0,
IF(FORECAST($C101,AB$105:AB$116,$C$105:$C$116)&gt;100,100,
FORECAST($C101,AB$105:AB$116,$C$105:$C$116))))</f>
        <v>6.2897936568374391E-2</v>
      </c>
    </row>
    <row r="102" hidden="true" x14ac:dyDescent="0.2">
      <c r="A102" s="1903"/>
      <c r="B102" s="1904"/>
      <c r="C102" s="49">
        <f>MaxRegYear(C100,C105:C116)</f>
        <v>2017</v>
      </c>
      <c r="D102" s="75">
        <f ca="true">IF(MAX(C105:C116)-MIN(C105:C116)&lt;5,AVERAGEIF(C105:C116,"&gt;0",D105:D116),
IF(FORECAST($C102,D$105:D$116,$C$105:$C$116)&lt;0,0,
IF(FORECAST($C102,D$105:D$116,$C$105:$C$116)&gt;100,100,
FORECAST($C102,D$105:D$116,$C$105:$C$116))))</f>
        <v>91.519884431918626</v>
      </c>
      <c r="E102" s="76"/>
      <c r="F102" s="77"/>
      <c r="G102" s="77"/>
      <c r="H102" s="78">
        <f ca="true">IF(MAX(C105:C116)-MIN(C105:C116)&lt;5,AVERAGEIF(C105:C116,"&gt;0",H105:H116),
IF(FORECAST($C102,H$105:H$116,$C$105:$C$116)&lt;0,0,
IF(FORECAST($C102,H$105:H$116,$C$105:$C$116)&gt;100,100,
FORECAST($C102,H$105:H$116,$C$105:$C$116))))</f>
        <v>4.4651664833070299</v>
      </c>
      <c r="I102" s="75">
        <f ca="true">IF(MAX(C105:C116)-MIN(C105:C116)&lt;5,AVERAGEIF(C105:C116,"&gt;0",I105:I116),
IF(FORECAST($C102,I$105:I$116,$C$105:$C$116)&lt;0,0,
IF(FORECAST($C102,I$105:I$116,$C$105:$C$116)&gt;100,100,
FORECAST($C102,I$105:I$116,$C$105:$C$116))))</f>
        <v>97.508743115291892</v>
      </c>
      <c r="J102" s="76"/>
      <c r="K102" s="77"/>
      <c r="L102" s="77"/>
      <c r="M102" s="78">
        <f ca="true">IF(MAX(C105:C116)-MIN(C105:C116)&lt;5,AVERAGEIF(C105:C116,"&gt;0",M105:M116),
IF(FORECAST($C102,M$105:M$116,$C$105:$C$116)&lt;0,0,
IF(FORECAST($C102,M$105:M$116,$C$105:$C$116)&gt;100,100,
FORECAST($C102,M$105:M$116,$C$105:$C$116))))</f>
        <v>1.0976455698219354</v>
      </c>
      <c r="N102" s="75">
        <f ca="true">IF(MAX(C105:C116)-MIN(C105:C116)&lt;5,AVERAGEIF(C105:C116,"&gt;0",N105:N116),
IF(FORECAST($C102,N$105:N$116,$C$105:$C$116)&lt;0,0,
IF(FORECAST($C102,N$105:N$116,$C$105:$C$116)&gt;100,100,
FORECAST($C102,N$105:N$116,$C$105:$C$116))))</f>
        <v>99.506134506405175</v>
      </c>
      <c r="O102" s="76"/>
      <c r="P102" s="77"/>
      <c r="Q102" s="77"/>
      <c r="R102" s="78">
        <f ca="true">IF(MAX(C105:C116)-MIN(C105:C116)&lt;5,AVERAGEIF(C105:C116,"&gt;0",R105:R116),
IF(FORECAST($C102,R$105:R$116,$C$105:$C$116)&lt;0,0,
IF(FORECAST($C102,R$105:R$116,$C$105:$C$116)&gt;100,100,
FORECAST($C102,R$105:R$116,$C$105:$C$116))))</f>
        <v>3.9669852985085186E-2</v>
      </c>
      <c r="S102" s="75">
        <f ca="true">IF(MAX(C105:C116)-MIN(C105:C116)&lt;5,AVERAGEIF(C105:C116,"&gt;0",S105:S116),
IF(FORECAST($C102,S$105:S$116,$C$105:$C$116)&lt;0,0,
IF(FORECAST($C102,S$105:S$116,$C$105:$C$116)&gt;100,100,
FORECAST($C102,S$105:S$116,$C$105:$C$116))))</f>
        <v>99.661105831898595</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99.599978166360387</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25" t="s">
        <v>170</v>
      </c>
      <c r="C105" s="426">
        <v>2003</v>
      </c>
      <c r="D105" s="1">
        <f t="shared" ref="D105:D116" ca="true" si="15">IF(ISERROR(INDIRECT(CONCATENATE($B105,"!C122"))),"",INDIRECT(CONCATENATE($B105,"!C122")))</f>
        <v>78.687664968942755</v>
      </c>
      <c r="E105" s="88" t="str">
        <f t="shared" ref="E105:E116" ca="true" si="16">IF(ISERROR(INDIRECT(CONCATENATE($B105,"!C129"))),"",INDIRECT(CONCATENATE($B105,"!C129")))</f>
        <v>N/A</v>
      </c>
      <c r="F105" s="89"/>
      <c r="G105" s="89"/>
      <c r="H105" s="90">
        <f t="shared" ref="H105:H116" ca="true" si="17">IF(ISERROR(INDIRECT(CONCATENATE($B105,"!C127"))),"",INDIRECT(CONCATENATE($B105,"!C127")))</f>
        <v>15.714045699554369</v>
      </c>
      <c r="I105" s="1">
        <f t="shared" ref="I105:I116" ca="true" si="18">IF(ISERROR(INDIRECT(CONCATENATE($B105,"!D122"))),"",INDIRECT(CONCATENATE($B105,"!D122")))</f>
        <v>96.457227049284882</v>
      </c>
      <c r="J105" s="88" t="str">
        <f t="shared" ref="J105:J116" ca="true" si="19">IF(ISERROR(INDIRECT(CONCATENATE($B105,"!D129"))),"",INDIRECT(CONCATENATE($B105,"!D129")))</f>
        <v>N/A</v>
      </c>
      <c r="K105" s="89"/>
      <c r="L105" s="89"/>
      <c r="M105" s="90">
        <f t="shared" ref="M105:M116" ca="true" si="20">IF(ISERROR(INDIRECT(CONCATENATE($B105,"!D127"))),"",INDIRECT(CONCATENATE($B105,"!D127")))</f>
        <v>2.3161600996064564</v>
      </c>
      <c r="N105" s="1">
        <f t="shared" ref="N105:N116" ca="true" si="21">IF(ISERROR(INDIRECT(CONCATENATE($B105,"!E122"))),"",INDIRECT(CONCATENATE($B105,"!E122")))</f>
        <v>99.301775477890146</v>
      </c>
      <c r="O105" s="88" t="str">
        <f t="shared" ref="O105:O116" ca="true" si="22">IF(ISERROR(INDIRECT(CONCATENATE($B105,"!E129"))),"",INDIRECT(CONCATENATE($B105,"!E129")))</f>
        <v>N/A</v>
      </c>
      <c r="P105" s="89"/>
      <c r="Q105" s="89"/>
      <c r="R105" s="90">
        <f t="shared" ref="R105:R116" ca="true" si="23">IF(ISERROR(INDIRECT(CONCATENATE($B105,"!E127"))),"",INDIRECT(CONCATENATE($B105,"!E127")))</f>
        <v>0.47433858657623179</v>
      </c>
      <c r="S105" s="1">
        <f t="shared" ref="S105:S116" ca="true" si="24">IF(ISERROR(INDIRECT(CONCATENATE($B105,"!F122"))),"",INDIRECT(CONCATENATE($B105,"!F122")))</f>
        <v>99.712290388904592</v>
      </c>
      <c r="T105" s="88" t="str">
        <f t="shared" ref="T105:T116" ca="true" si="25">IF(ISERROR(INDIRECT(CONCATENATE($B105,"!F129"))),"",INDIRECT(CONCATENATE($B105,"!F129")))</f>
        <v>N/A</v>
      </c>
      <c r="U105" s="89"/>
      <c r="V105" s="89"/>
      <c r="W105" s="90">
        <f t="shared" ref="W105:W116" ca="true" si="26">IF(ISERROR(INDIRECT(CONCATENATE($B105,"!F127"))),"",INDIRECT(CONCATENATE($B105,"!F127")))</f>
        <v>0.23055648306393575</v>
      </c>
      <c r="X105" s="1">
        <f t="shared" ref="X105:X116" ca="true" si="27">IF(ISERROR(INDIRECT(CONCATENATE($B105,"!G122"))),"",INDIRECT(CONCATENATE($B105,"!G122")))</f>
        <v>99.87845050967654</v>
      </c>
      <c r="Y105" s="88" t="str">
        <f t="shared" ref="Y105:Y116" ca="true" si="28">IF(ISERROR(INDIRECT(CONCATENATE($B105,"!G129"))),"",INDIRECT(CONCATENATE($B105,"!G129")))</f>
        <v>N/A</v>
      </c>
      <c r="Z105" s="89"/>
      <c r="AA105" s="89"/>
      <c r="AB105" s="90">
        <f t="shared" ref="AB105:AB116" ca="true" si="29">IF(ISERROR(INDIRECT(CONCATENATE($B105,"!G2127"))),"",INDIRECT(CONCATENATE($B105,"!G127")))</f>
        <v>5.2639168887053035E-2</v>
      </c>
    </row>
    <row r="106" x14ac:dyDescent="0.2">
      <c r="A106" s="87"/>
      <c r="B106" s="427" t="s">
        <v>253</v>
      </c>
      <c r="C106" s="428">
        <v>2012</v>
      </c>
      <c r="D106" s="2">
        <f t="shared" ca="true" si="15"/>
        <v>83.695670795688059</v>
      </c>
      <c r="E106" s="91" t="str">
        <f t="shared" ca="true" si="16"/>
        <v>N/A</v>
      </c>
      <c r="F106" s="89"/>
      <c r="G106" s="89"/>
      <c r="H106" s="92">
        <f t="shared" ca="true" si="17"/>
        <v>12.243138629352654</v>
      </c>
      <c r="I106" s="2">
        <f t="shared" ca="true" si="18"/>
        <v>96.196551972425993</v>
      </c>
      <c r="J106" s="91" t="str">
        <f t="shared" ca="true" si="19"/>
        <v>N/A</v>
      </c>
      <c r="K106" s="89"/>
      <c r="L106" s="89"/>
      <c r="M106" s="92">
        <f t="shared" ca="true" si="20"/>
        <v>2.9480214471626827</v>
      </c>
      <c r="N106" s="2">
        <f t="shared" ca="true" si="21"/>
        <v>98.999899192148732</v>
      </c>
      <c r="O106" s="91" t="str">
        <f t="shared" ca="true" si="22"/>
        <v>N/A</v>
      </c>
      <c r="P106" s="89"/>
      <c r="Q106" s="89"/>
      <c r="R106" s="92">
        <f t="shared" ca="true" si="23"/>
        <v>0.33773071603671834</v>
      </c>
      <c r="S106" s="2">
        <f t="shared" ca="true" si="24"/>
        <v>99.214005204048476</v>
      </c>
      <c r="T106" s="91" t="str">
        <f t="shared" ca="true" si="25"/>
        <v>N/A</v>
      </c>
      <c r="U106" s="89"/>
      <c r="V106" s="89"/>
      <c r="W106" s="92">
        <f t="shared" ca="true" si="26"/>
        <v>9.8233202156572927E-2</v>
      </c>
      <c r="X106" s="2">
        <f t="shared" ca="true" si="27"/>
        <v>99.60100102309147</v>
      </c>
      <c r="Y106" s="91" t="str">
        <f t="shared" ca="true" si="28"/>
        <v>N/A</v>
      </c>
      <c r="Z106" s="89"/>
      <c r="AA106" s="89"/>
      <c r="AB106" s="92">
        <f t="shared" ca="true" si="29"/>
        <v>2.764412767319583E-2</v>
      </c>
    </row>
    <row r="107" x14ac:dyDescent="0.2">
      <c r="A107" s="87"/>
      <c r="B107" s="427" t="s">
        <v>146</v>
      </c>
      <c r="C107" s="428">
        <v>2015</v>
      </c>
      <c r="D107" s="2">
        <f t="shared" ca="true" si="15"/>
        <v>91.812138494226517</v>
      </c>
      <c r="E107" s="91">
        <f t="shared" ca="true" si="16"/>
        <v>87.928215629738403</v>
      </c>
      <c r="F107" s="89"/>
      <c r="G107" s="89"/>
      <c r="H107" s="92">
        <f t="shared" ca="true" si="17"/>
        <v>3.6062375674359748</v>
      </c>
      <c r="I107" s="2">
        <f t="shared" ca="true" si="18"/>
        <v>97.972723052938989</v>
      </c>
      <c r="J107" s="91">
        <f t="shared" ca="true" si="19"/>
        <v>93.343928586491955</v>
      </c>
      <c r="K107" s="89"/>
      <c r="L107" s="89"/>
      <c r="M107" s="92">
        <f t="shared" ca="true" si="20"/>
        <v>0.34372424345168434</v>
      </c>
      <c r="N107" s="2">
        <f t="shared" ca="true" si="21"/>
        <v>99.761038685329964</v>
      </c>
      <c r="O107" s="91">
        <f t="shared" ca="true" si="22"/>
        <v>97.233371693607666</v>
      </c>
      <c r="P107" s="89"/>
      <c r="Q107" s="89"/>
      <c r="R107" s="92">
        <f t="shared" ca="true" si="23"/>
        <v>8.1115964364114057E-3</v>
      </c>
      <c r="S107" s="2">
        <f t="shared" ca="true" si="24"/>
        <v>99.973585666736994</v>
      </c>
      <c r="T107" s="91">
        <f t="shared" ca="true" si="25"/>
        <v>98.410429684975952</v>
      </c>
      <c r="U107" s="89"/>
      <c r="V107" s="89"/>
      <c r="W107" s="92">
        <f t="shared" ca="true" si="26"/>
        <v>0</v>
      </c>
      <c r="X107" s="2">
        <f t="shared" ca="true" si="27"/>
        <v>99.704305209426451</v>
      </c>
      <c r="Y107" s="91">
        <f t="shared" ca="true" si="28"/>
        <v>99.678955946892245</v>
      </c>
      <c r="Z107" s="89"/>
      <c r="AA107" s="89"/>
      <c r="AB107" s="92">
        <f t="shared" ca="true" si="29"/>
        <v>0</v>
      </c>
      <c r="AD107" s="93"/>
    </row>
    <row r="108" x14ac:dyDescent="0.2">
      <c r="A108" s="87"/>
      <c r="B108" s="427"/>
      <c r="C108" s="42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7"/>
      <c r="C109" s="42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7"/>
      <c r="C110" s="42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7"/>
      <c r="C111" s="42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27"/>
      <c r="C112" s="42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27"/>
      <c r="C113" s="42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7"/>
      <c r="C114" s="42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7"/>
      <c r="C115" s="42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29"/>
      <c r="C116" s="43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08" t="str">
        <f>CONCATENATE("National use of sanitation facilities, ",C99,"–",C100)</f>
        <v>National use of sanitation facilities, 2000–2020</v>
      </c>
      <c r="C118" s="1909"/>
      <c r="D118" s="1909"/>
      <c r="E118" s="1909"/>
      <c r="F118" s="1909"/>
      <c r="G118" s="1909"/>
      <c r="H118" s="1909"/>
      <c r="I118" s="1909"/>
      <c r="J118" s="1909"/>
      <c r="K118" s="1909"/>
      <c r="L118" s="1909"/>
      <c r="N118" s="98"/>
      <c r="O118" s="98"/>
      <c r="P118" s="98"/>
      <c r="Q118" s="98"/>
      <c r="R118" s="98"/>
      <c r="S118" s="1891" t="s">
        <v>11</v>
      </c>
      <c r="T118" s="1892"/>
      <c r="U118" s="1892"/>
      <c r="V118" s="1892"/>
      <c r="W118" s="189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05" t="s">
        <v>6</v>
      </c>
      <c r="B197" s="1905"/>
      <c r="C197" s="1905"/>
      <c r="D197" s="1894" t="s">
        <v>0</v>
      </c>
      <c r="E197" s="1895"/>
      <c r="F197" s="1895"/>
      <c r="G197" s="1895"/>
      <c r="H197" s="1896"/>
      <c r="I197" s="1894" t="s">
        <v>1</v>
      </c>
      <c r="J197" s="1895"/>
      <c r="K197" s="1895"/>
      <c r="L197" s="1895"/>
      <c r="M197" s="1896"/>
      <c r="N197" s="1894" t="s">
        <v>2</v>
      </c>
      <c r="O197" s="1895"/>
      <c r="P197" s="1895"/>
      <c r="Q197" s="1895"/>
      <c r="R197" s="1896"/>
      <c r="S197" s="1894" t="s">
        <v>3</v>
      </c>
      <c r="T197" s="1895"/>
      <c r="U197" s="1895"/>
      <c r="V197" s="1895"/>
      <c r="W197" s="1896"/>
      <c r="X197" s="1894" t="s">
        <v>4</v>
      </c>
      <c r="Y197" s="1895"/>
      <c r="Z197" s="1895"/>
      <c r="AA197" s="1895"/>
      <c r="AB197" s="1896"/>
    </row>
    <row r="198" s="44" customFormat="true" ht="22.5" customHeight="true" x14ac:dyDescent="0.2">
      <c r="A198" s="1907"/>
      <c r="B198" s="1907"/>
      <c r="C198" s="1907"/>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897" t="s">
        <v>10</v>
      </c>
      <c r="B199" s="1898"/>
      <c r="C199" s="201">
        <v>2000</v>
      </c>
      <c r="D199" s="56">
        <f ca="true">IF((D201+H201)&gt;100,D201*100/(D201+H201),D201)</f>
        <v>93.885653061531286</v>
      </c>
      <c r="E199" s="105">
        <f ca="true">D199*AVERAGEIF(E205:E216,"&gt;0")/100</f>
        <v>81.836381631978597</v>
      </c>
      <c r="F199" s="58">
        <f ca="true">D199*(100-AVERAGEIF(E205:E216,"&gt;0"))/100</f>
        <v>12.049271429552689</v>
      </c>
      <c r="G199" s="59">
        <f ca="true">100-(E199+F199+H199)</f>
        <v>1.1044839441989609</v>
      </c>
      <c r="H199" s="60">
        <f ca="true">IF((D201+H201)&gt;100,H201*100/(D201+H201),H201)</f>
        <v>5.0098629942697528</v>
      </c>
      <c r="I199" s="56">
        <f ca="true">IF((I201+M201)&gt;100,I201*100/(I201+M201),I201)</f>
        <v>99.184844029465665</v>
      </c>
      <c r="J199" s="105">
        <f ca="true">I199*AVERAGEIF(J205:J216,"&gt;0")/100</f>
        <v>95.294759554214977</v>
      </c>
      <c r="K199" s="61">
        <f ca="true">I199*(100-AVERAGEIF(J205:J216,"&gt;0"))/100</f>
        <v>3.8900844752506871</v>
      </c>
      <c r="L199" s="62">
        <f ca="true">100-(J199+K199+M199)</f>
        <v>0.11773622050591825</v>
      </c>
      <c r="M199" s="63">
        <f ca="true">IF((I201+M201)&gt;100,M201*100/(I201+M201),M201)</f>
        <v>0.69741975002842338</v>
      </c>
      <c r="N199" s="56">
        <f ca="true">IF((N201+R201)&gt;100,N201*100/(N201+R201),N201)</f>
        <v>99.742271574884256</v>
      </c>
      <c r="O199" s="105">
        <f ca="true">N199*AVERAGEIF(O205:O216,"&gt;0")/100</f>
        <v>97.142519663417957</v>
      </c>
      <c r="P199" s="61">
        <f ca="true">N199*(100-AVERAGEIF(O205:O216,"&gt;0"))/100</f>
        <v>2.5997519114663055</v>
      </c>
      <c r="Q199" s="62">
        <f ca="true">100-(O199+P199+R199)</f>
        <v>0.126455740774432</v>
      </c>
      <c r="R199" s="63">
        <f ca="true">IF((N201+R201)&gt;100,R201*100/(N201+R201),R201)</f>
        <v>0.13127268434130634</v>
      </c>
      <c r="S199" s="56">
        <f ca="true">IF((S201+W201)&gt;100,S201*100/(S201+W201),S201)</f>
        <v>99.867818708094745</v>
      </c>
      <c r="T199" s="105">
        <f ca="true">S199*AVERAGEIF(T205:T216,"&gt;0")/100</f>
        <v>98.457104766345381</v>
      </c>
      <c r="U199" s="61">
        <f ca="true">S199*(100-AVERAGEIF(T205:T216,"&gt;0"))/100</f>
        <v>1.4107139417493695</v>
      </c>
      <c r="V199" s="62">
        <f ca="true">100-(T199+U199+W199)</f>
        <v>7.3450955875557611E-2</v>
      </c>
      <c r="W199" s="63">
        <f ca="true">IF((S201+W201)&gt;100,W201*100/(S201+W201),W201)</f>
        <v>5.8730336029701569E-2</v>
      </c>
      <c r="X199" s="56">
        <f ca="true">IF((X201+AB201)&gt;100,X201*100/(X201+AB201),X201)</f>
        <v>99.99338651377181</v>
      </c>
      <c r="Y199" s="105">
        <f ca="true">X199*AVERAGEIF(Y205:Y216,"&gt;0")/100</f>
        <v>99.798923473704278</v>
      </c>
      <c r="Z199" s="61">
        <f ca="true">X199*(100-AVERAGEIF(Y205:Y216,"&gt;0"))/100</f>
        <v>0.19446304006754506</v>
      </c>
      <c r="AA199" s="62">
        <f ca="true">100-(Y199+Z199+AB199)</f>
        <v>2.9412547192464444E-3</v>
      </c>
      <c r="AB199" s="63">
        <f ca="true">IF((X201+AB201)&gt;100,AB201*100/(X201+AB201),AB201)</f>
        <v>3.6722315089257052E-3</v>
      </c>
    </row>
    <row r="200" s="64" customFormat="true" ht="15" customHeight="true" x14ac:dyDescent="0.2">
      <c r="A200" s="1899"/>
      <c r="B200" s="1900"/>
      <c r="C200" s="202">
        <v>2020</v>
      </c>
      <c r="D200" s="65">
        <f ca="true">IF((D202+H202)&gt;100,D202*100/(D202+H202),D202)</f>
        <v>95.348533224316839</v>
      </c>
      <c r="E200" s="106">
        <f ca="true">D200*AVERAGEIF(E205:E216,"&gt;0")/100</f>
        <v>83.111515961662704</v>
      </c>
      <c r="F200" s="67">
        <f ca="true">D200*(100-AVERAGEIF(E205:E216,"&gt;0"))/100</f>
        <v>12.237017262654144</v>
      </c>
      <c r="G200" s="68">
        <f ca="true">100-(E200+F200+H200)</f>
        <v>1.4820253619582928</v>
      </c>
      <c r="H200" s="69">
        <f ca="true">IF((D202+H202)&gt;100,H202*100/(D202+H202),H202)</f>
        <v>3.1694414137248543</v>
      </c>
      <c r="I200" s="65">
        <f ca="true">IF((I202+M202)&gt;100,I202*100/(I202+M202),I202)</f>
        <v>98.830369642312888</v>
      </c>
      <c r="J200" s="106">
        <f ca="true">I200*AVERAGEIF(J205:J216,"&gt;0")/100</f>
        <v>94.954187848705047</v>
      </c>
      <c r="K200" s="67">
        <f ca="true">I200*(100-AVERAGEIF(J205:J216,"&gt;0"))/100</f>
        <v>3.8761817936078411</v>
      </c>
      <c r="L200" s="68">
        <f ca="true">100-(J200+K200+M200)</f>
        <v>0.77273647151488944</v>
      </c>
      <c r="M200" s="69">
        <f ca="true">IF((I202+M202)&gt;100,M202*100/(I202+M202),M202)</f>
        <v>0.3968938861722151</v>
      </c>
      <c r="N200" s="65">
        <f ca="true">IF((N202+R202)&gt;100,N202*100/(N202+R202),N202)</f>
        <v>99.526024443805838</v>
      </c>
      <c r="O200" s="106">
        <f ca="true">N200*AVERAGEIF(O205:O216,"&gt;0")/100</f>
        <v>96.931908947908312</v>
      </c>
      <c r="P200" s="67">
        <f ca="true">N200*(100-AVERAGEIF(O205:O216,"&gt;0"))/100</f>
        <v>2.5941154958975243</v>
      </c>
      <c r="Q200" s="68">
        <f ca="true">100-(O200+P200+R200)</f>
        <v>0.42449862305369379</v>
      </c>
      <c r="R200" s="69">
        <f ca="true">IF((N202+R202)&gt;100,R202*100/(N202+R202),R202)</f>
        <v>4.9476933140470081E-2</v>
      </c>
      <c r="S200" s="65">
        <f ca="true">IF((S202+W202)&gt;100,S202*100/(S202+W202),S202)</f>
        <v>99.814917104940903</v>
      </c>
      <c r="T200" s="106">
        <f ca="true">S200*AVERAGEIF(T205:T216,"&gt;0")/100</f>
        <v>98.404950441244424</v>
      </c>
      <c r="U200" s="67">
        <f ca="true">S200*(100-AVERAGEIF(T205:T216,"&gt;0"))/100</f>
        <v>1.4099666636964849</v>
      </c>
      <c r="V200" s="68">
        <f ca="true">100-(T200+U200+W200)</f>
        <v>0.16286739701655506</v>
      </c>
      <c r="W200" s="69">
        <f ca="true">IF((S202+W202)&gt;100,W202*100/(S202+W202),W202)</f>
        <v>2.2215498042541526E-2</v>
      </c>
      <c r="X200" s="65">
        <f ca="true">IF((X202+AB202)&gt;100,X202*100/(X202+AB202),X202)</f>
        <v>99.524973311685756</v>
      </c>
      <c r="Y200" s="106">
        <f ca="true">X200*AVERAGEIF(Y205:Y216,"&gt;0")/100</f>
        <v>99.331421222416665</v>
      </c>
      <c r="Z200" s="67">
        <f ca="true">X200*(100-AVERAGEIF(Y205:Y216,"&gt;0"))/100</f>
        <v>0.19355208926908521</v>
      </c>
      <c r="AA200" s="68">
        <f ca="true">100-(Y200+Z200+AB200)</f>
        <v>0.45666553076961236</v>
      </c>
      <c r="AB200" s="69">
        <f ca="true">IF((X202+AB202)&gt;100,AB202*100/(X202+AB202),AB202)</f>
        <v>1.836115754462786E-2</v>
      </c>
    </row>
    <row r="201" hidden="true" x14ac:dyDescent="0.2">
      <c r="A201" s="1901" t="s">
        <v>12</v>
      </c>
      <c r="B201" s="1902"/>
      <c r="C201" s="70">
        <f>MinRegYear(C199,C205:C216)</f>
        <v>2001</v>
      </c>
      <c r="D201" s="71">
        <f ca="true">IF(MAX(C205:C216)-MIN(C205:C216)&lt;5,AVERAGEIF(C205:C216,"&gt;0",D205:D216),
IF(FORECAST($C201,D$205:D$216,$C$205:$C$216)&lt;0,0,
IF(FORECAST($C201,D$205:D$216,$C$205:$C$216)&gt;100,100,
FORECAST($C201,D$205:D$216,$C$205:$C$216))))</f>
        <v>93.885653061531286</v>
      </c>
      <c r="E201" s="72"/>
      <c r="F201" s="73"/>
      <c r="G201" s="73"/>
      <c r="H201" s="74">
        <f ca="true">IF(MAX(C205:C216)-MIN(C205:C216)&lt;5,AVERAGEIF(C205:C216,"&gt;0",H205:H216),
IF(FORECAST($C201,H$205:H$216,$C$205:$C$216)&lt;0,0,
IF(FORECAST($C201,H$205:H$216,$C$205:$C$216)&gt;100,100,
FORECAST($C201,H$205:H$216,$C$205:$C$216))))</f>
        <v>5.0098629942697528</v>
      </c>
      <c r="I201" s="71">
        <f ca="true">IF(MAX(C205:C216)-MIN(C205:C216)&lt;5,AVERAGEIF(C205:C216,"&gt;0",I205:I216),
IF(FORECAST($C201,I$205:I$216,$C$205:$C$216)&lt;0,0,
IF(FORECAST($C201,I$205:I$216,$C$205:$C$216)&gt;100,100,
FORECAST($C201,I$205:I$216,$C$205:$C$216))))</f>
        <v>99.184844029465665</v>
      </c>
      <c r="J201" s="72"/>
      <c r="K201" s="73"/>
      <c r="L201" s="73"/>
      <c r="M201" s="74">
        <f ca="true">IF(MAX(C205:C216)-MIN(C205:C216)&lt;5,AVERAGEIF(C205:C216,"&gt;0",M205:M216),
IF(FORECAST($C201,M$205:M$216,$C$205:$C$216)&lt;0,0,
IF(FORECAST($C201,M$205:M$216,$C$205:$C$216)&gt;100,100,
FORECAST($C201,M$205:M$216,$C$205:$C$216))))</f>
        <v>0.69741975002842338</v>
      </c>
      <c r="N201" s="71">
        <f ca="true">IF(MAX(C205:C216)-MIN(C205:C216)&lt;5,AVERAGEIF(C205:C216,"&gt;0",N205:N216),
IF(FORECAST($C201,N$205:N$216,$C$205:$C$216)&lt;0,0,
IF(FORECAST($C201,N$205:N$216,$C$205:$C$216)&gt;100,100,
FORECAST($C201,N$205:N$216,$C$205:$C$216))))</f>
        <v>99.742271574884256</v>
      </c>
      <c r="O201" s="72"/>
      <c r="P201" s="73"/>
      <c r="Q201" s="73"/>
      <c r="R201" s="74">
        <f ca="true">IF(MAX(C205:C216)-MIN(C205:C216)&lt;5,AVERAGEIF(C205:C216,"&gt;0",R205:R216),
IF(FORECAST($C201,R$205:R$216,$C$205:$C$216)&lt;0,0,
IF(FORECAST($C201,R$205:R$216,$C$205:$C$216)&gt;100,100,
FORECAST($C201,R$205:R$216,$C$205:$C$216))))</f>
        <v>0.13127268434130634</v>
      </c>
      <c r="S201" s="71">
        <f ca="true">IF(MAX(C205:C216)-MIN(C205:C216)&lt;5,AVERAGEIF(C205:C216,"&gt;0",S205:S216),
IF(FORECAST($C201,S$205:S$216,$C$205:$C$216)&lt;0,0,
IF(FORECAST($C201,S$205:S$216,$C$205:$C$216)&gt;100,100,
FORECAST($C201,S$205:S$216,$C$205:$C$216))))</f>
        <v>99.867818708094745</v>
      </c>
      <c r="T201" s="72"/>
      <c r="U201" s="73"/>
      <c r="V201" s="73"/>
      <c r="W201" s="74">
        <f ca="true">IF(MAX(C205:C216)-MIN(C205:C216)&lt;5,AVERAGEIF(C205:C216,"&gt;0",W205:W216),
IF(FORECAST($C201,W$205:W$216,$C$205:$C$216)&lt;0,0,
IF(FORECAST($C201,W$205:W$216,$C$205:$C$216)&gt;100,100,
FORECAST($C201,W$205:W$216,$C$205:$C$216))))</f>
        <v>5.8730336029701569E-2</v>
      </c>
      <c r="X201" s="71">
        <f ca="true">IF(MAX(C205:C216)-MIN(C205:C216)&lt;5,AVERAGEIF(C205:C216,"&gt;0",X205:X216),
IF(FORECAST($C201,X$205:X$216,$C$205:$C$216)&lt;0,0,
IF(FORECAST($C201,X$205:X$216,$C$205:$C$216)&gt;100,100,
FORECAST($C201,X$205:X$216,$C$205:$C$216))))</f>
        <v>99.99338651377181</v>
      </c>
      <c r="Y201" s="72"/>
      <c r="Z201" s="73"/>
      <c r="AA201" s="73"/>
      <c r="AB201" s="74">
        <f ca="true">IF(MAX(C205:C216)-MIN(C205:C216)&lt;5,AVERAGEIF(C205:C216,"&gt;0",AB205:AB216),
IF(FORECAST($C201,AB$205:AB$216,$C$205:$C$216)&lt;0,0,
IF(FORECAST($C201,AB$205:AB$216,$C$205:$C$216)&gt;100,100,
FORECAST($C201,AB$205:AB$216,$C$205:$C$216))))</f>
        <v>3.6722315089257052E-3</v>
      </c>
    </row>
    <row r="202" hidden="true" x14ac:dyDescent="0.2">
      <c r="A202" s="1903"/>
      <c r="B202" s="1904"/>
      <c r="C202" s="49">
        <f>MaxRegYear(C200,C205:C216)</f>
        <v>2017</v>
      </c>
      <c r="D202" s="75">
        <f ca="true">IF(MAX(C205:C216)-MIN(C205:C216)&lt;5,AVERAGEIF(C205:C216,"&gt;0",D205:D216),
IF(FORECAST($C202,D$205:D$216,$C$205:$C$216)&lt;0,0,
IF(FORECAST($C202,D$205:D$216,$C$205:$C$216)&gt;100,100,
FORECAST($C202,D$205:D$216,$C$205:$C$216))))</f>
        <v>95.348533224316839</v>
      </c>
      <c r="E202" s="76"/>
      <c r="F202" s="77"/>
      <c r="G202" s="77"/>
      <c r="H202" s="78">
        <f ca="true">IF(MAX(C205:C216)-MIN(C205:C216)&lt;5,AVERAGEIF(C205:C216,"&gt;0",H205:H216),
IF(FORECAST($C202,H$205:H$216,$C$205:$C$216)&lt;0,0,
IF(FORECAST($C202,H$205:H$216,$C$205:$C$216)&gt;100,100,
FORECAST($C202,H$205:H$216,$C$205:$C$216))))</f>
        <v>3.1694414137248543</v>
      </c>
      <c r="I202" s="75">
        <f ca="true">IF(MAX(C205:C216)-MIN(C205:C216)&lt;5,AVERAGEIF(C205:C216,"&gt;0",I205:I216),
IF(FORECAST($C202,I$205:I$216,$C$205:$C$216)&lt;0,0,
IF(FORECAST($C202,I$205:I$216,$C$205:$C$216)&gt;100,100,
FORECAST($C202,I$205:I$216,$C$205:$C$216))))</f>
        <v>98.830369642312888</v>
      </c>
      <c r="J202" s="76"/>
      <c r="K202" s="77"/>
      <c r="L202" s="77"/>
      <c r="M202" s="78">
        <f ca="true">IF(MAX(C205:C216)-MIN(C205:C216)&lt;5,AVERAGEIF(C205:C216,"&gt;0",M205:M216),
IF(FORECAST($C202,M$205:M$216,$C$205:$C$216)&lt;0,0,
IF(FORECAST($C202,M$205:M$216,$C$205:$C$216)&gt;100,100,
FORECAST($C202,M$205:M$216,$C$205:$C$216))))</f>
        <v>0.3968938861722151</v>
      </c>
      <c r="N202" s="75">
        <f ca="true">IF(MAX(C205:C216)-MIN(C205:C216)&lt;5,AVERAGEIF(C205:C216,"&gt;0",N205:N216),
IF(FORECAST($C202,N$205:N$216,$C$205:$C$216)&lt;0,0,
IF(FORECAST($C202,N$205:N$216,$C$205:$C$216)&gt;100,100,
FORECAST($C202,N$205:N$216,$C$205:$C$216))))</f>
        <v>99.526024443805838</v>
      </c>
      <c r="O202" s="76"/>
      <c r="P202" s="77"/>
      <c r="Q202" s="77"/>
      <c r="R202" s="78">
        <f ca="true">IF(MAX(C205:C216)-MIN(C205:C216)&lt;5,AVERAGEIF(C205:C216,"&gt;0",R205:R216),
IF(FORECAST($C202,R$205:R$216,$C$205:$C$216)&lt;0,0,
IF(FORECAST($C202,R$205:R$216,$C$205:$C$216)&gt;100,100,
FORECAST($C202,R$205:R$216,$C$205:$C$216))))</f>
        <v>4.9476933140470081E-2</v>
      </c>
      <c r="S202" s="75">
        <f ca="true">IF(MAX(C205:C216)-MIN(C205:C216)&lt;5,AVERAGEIF(C205:C216,"&gt;0",S205:S216),
IF(FORECAST($C202,S$205:S$216,$C$205:$C$216)&lt;0,0,
IF(FORECAST($C202,S$205:S$216,$C$205:$C$216)&gt;100,100,
FORECAST($C202,S$205:S$216,$C$205:$C$216))))</f>
        <v>99.814917104940903</v>
      </c>
      <c r="T202" s="76"/>
      <c r="U202" s="77"/>
      <c r="V202" s="77"/>
      <c r="W202" s="78">
        <f ca="true">IF(MAX(C205:C216)-MIN(C205:C216)&lt;5,AVERAGEIF(C205:C216,"&gt;0",W205:W216),
IF(FORECAST($C202,W$205:W$216,$C$205:$C$216)&lt;0,0,
IF(FORECAST($C202,W$205:W$216,$C$205:$C$216)&gt;100,100,
FORECAST($C202,W$205:W$216,$C$205:$C$216))))</f>
        <v>2.2215498042541526E-2</v>
      </c>
      <c r="X202" s="75">
        <f ca="true">IF(MAX(C205:C216)-MIN(C205:C216)&lt;5,AVERAGEIF(C205:C216,"&gt;0",X205:X216),
IF(FORECAST($C202,X$205:X$216,$C$205:$C$216)&lt;0,0,
IF(FORECAST($C202,X$205:X$216,$C$205:$C$216)&gt;100,100,
FORECAST($C202,X$205:X$216,$C$205:$C$216))))</f>
        <v>99.524973311685756</v>
      </c>
      <c r="Y202" s="76"/>
      <c r="Z202" s="77"/>
      <c r="AA202" s="77"/>
      <c r="AB202" s="78">
        <f ca="true">IF(MAX(C205:C216)-MIN(C205:C216)&lt;5,AVERAGEIF(C205:C216,"&gt;0",AB205:AB216),
IF(FORECAST($C202,AB$205:AB$216,$C$205:$C$216)&lt;0,0,
IF(FORECAST($C202,AB$205:AB$216,$C$205:$C$216)&gt;100,100,
FORECAST($C202,AB$205:AB$216,$C$205:$C$216))))</f>
        <v>1.836115754462786E-2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25" t="s">
        <v>170</v>
      </c>
      <c r="C205" s="426">
        <v>2003</v>
      </c>
      <c r="D205" s="1">
        <f t="shared" ref="D205:D216" ca="true" si="30">IF(ISERROR(INDIRECT(CONCATENATE($B205,"!H122"))),"",INDIRECT(CONCATENATE($B205,"!H122")))</f>
        <v>94.659190432019727</v>
      </c>
      <c r="E205" s="91" t="str">
        <f t="shared" ref="E205:E216" ca="true" si="31">IF(ISERROR(INDIRECT(CONCATENATE($B205,"!H129"))),"",INDIRECT(CONCATENATE($B205,"!H129")))</f>
        <v>N/A</v>
      </c>
      <c r="F205" s="89"/>
      <c r="G205" s="89"/>
      <c r="H205" s="90">
        <f t="shared" ref="H205:H216" ca="true" si="32">IF(ISERROR(INDIRECT(CONCATENATE($B205,"!H127"))),"",INDIRECT(CONCATENATE($B205,"!H127")))</f>
        <v>3.9991314859857763</v>
      </c>
      <c r="I205" s="1">
        <f t="shared" ref="I205:I216" ca="true" si="33">IF(ISERROR(INDIRECT(CONCATENATE($B205,"!I122"))),"",INDIRECT(CONCATENATE($B205,"!I122")))</f>
        <v>99.193604930384538</v>
      </c>
      <c r="J205" s="91" t="str">
        <f t="shared" ref="J205:J216" ca="true" si="34">IF(ISERROR(INDIRECT(CONCATENATE($B205,"!I129"))),"",INDIRECT(CONCATENATE($B205,"!I129")))</f>
        <v>N/A</v>
      </c>
      <c r="K205" s="89"/>
      <c r="L205" s="89"/>
      <c r="M205" s="90">
        <f t="shared" ref="M205:M216" ca="true" si="35">IF(ISERROR(INDIRECT(CONCATENATE($B205,"!I127"))),"",INDIRECT(CONCATENATE($B205,"!I127")))</f>
        <v>0.54589856118515734</v>
      </c>
      <c r="N205" s="1">
        <f t="shared" ref="N205:N216" ca="true" si="36">IF(ISERROR(INDIRECT(CONCATENATE($B205,"!J122"))),"",INDIRECT(CONCATENATE($B205,"!J122")))</f>
        <v>99.864222238435914</v>
      </c>
      <c r="O205" s="91" t="str">
        <f t="shared" ref="O205:O216" ca="true" si="37">IF(ISERROR(INDIRECT(CONCATENATE($B205,"!J129"))),"",INDIRECT(CONCATENATE($B205,"!J129")))</f>
        <v>N/A</v>
      </c>
      <c r="P205" s="89"/>
      <c r="Q205" s="89"/>
      <c r="R205" s="90">
        <f t="shared" ref="R205:R216" ca="true" si="38">IF(ISERROR(INDIRECT(CONCATENATE($B205,"!J127"))),"",INDIRECT(CONCATENATE($B205,"!J127")))</f>
        <v>0.10114774809434413</v>
      </c>
      <c r="S205" s="1">
        <f t="shared" ref="S205:S216" ca="true" si="39">IF(ISERROR(INDIRECT(CONCATENATE($B205,"!K122"))),"",INDIRECT(CONCATENATE($B205,"!K122")))</f>
        <v>99.910021899766946</v>
      </c>
      <c r="T205" s="91" t="str">
        <f t="shared" ref="T205:T216" ca="true" si="40">IF(ISERROR(INDIRECT(CONCATENATE($B205,"!K129"))),"",INDIRECT(CONCATENATE($B205,"!K129")))</f>
        <v>N/A</v>
      </c>
      <c r="U205" s="89"/>
      <c r="V205" s="89"/>
      <c r="W205" s="90">
        <f t="shared" ref="W205:W216" ca="true" si="41">IF(ISERROR(INDIRECT(CONCATENATE($B205,"!K127"))),"",INDIRECT(CONCATENATE($B205,"!K127")))</f>
        <v>4.5239363684327599E-2</v>
      </c>
      <c r="X205" s="1">
        <f t="shared" ref="X205:X216" ca="true" si="42">IF(ISERROR(INDIRECT(CONCATENATE($B205,"!L122"))),"",INDIRECT(CONCATENATE($B205,"!L122")))</f>
        <v>99.962204093806122</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27" t="s">
        <v>253</v>
      </c>
      <c r="C206" s="428">
        <v>2012</v>
      </c>
      <c r="D206" s="2">
        <f t="shared" ca="true" si="30"/>
        <v>92.528673772885341</v>
      </c>
      <c r="E206" s="91" t="str">
        <f t="shared" ca="true" si="31"/>
        <v>N/A</v>
      </c>
      <c r="F206" s="89"/>
      <c r="G206" s="89"/>
      <c r="H206" s="92">
        <f t="shared" ca="true" si="32"/>
        <v>6.8672884005086434</v>
      </c>
      <c r="I206" s="2">
        <f t="shared" ca="true" si="33"/>
        <v>98.728862091046324</v>
      </c>
      <c r="J206" s="91" t="str">
        <f t="shared" ca="true" si="34"/>
        <v>N/A</v>
      </c>
      <c r="K206" s="89"/>
      <c r="L206" s="89"/>
      <c r="M206" s="92">
        <f t="shared" ca="true" si="35"/>
        <v>0.94663004207226253</v>
      </c>
      <c r="N206" s="2">
        <f t="shared" ca="true" si="36"/>
        <v>98.997675452522046</v>
      </c>
      <c r="O206" s="91" t="str">
        <f t="shared" ca="true" si="37"/>
        <v>N/A</v>
      </c>
      <c r="P206" s="89"/>
      <c r="Q206" s="89"/>
      <c r="R206" s="92">
        <f t="shared" ca="true" si="38"/>
        <v>0.15463997477816296</v>
      </c>
      <c r="S206" s="2">
        <f t="shared" ca="true" si="39"/>
        <v>99.636185287660808</v>
      </c>
      <c r="T206" s="91" t="str">
        <f t="shared" ca="true" si="40"/>
        <v>N/A</v>
      </c>
      <c r="U206" s="89"/>
      <c r="V206" s="89"/>
      <c r="W206" s="92">
        <f t="shared" ca="true" si="41"/>
        <v>6.9332855301443938E-2</v>
      </c>
      <c r="X206" s="2">
        <f t="shared" ca="true" si="42"/>
        <v>99.561875516157244</v>
      </c>
      <c r="Y206" s="91" t="str">
        <f t="shared" ca="true" si="43"/>
        <v>N/A</v>
      </c>
      <c r="Z206" s="89"/>
      <c r="AA206" s="89"/>
      <c r="AB206" s="92">
        <f t="shared" ca="true" si="44"/>
        <v>3.580425721202421E-2</v>
      </c>
    </row>
    <row r="207" x14ac:dyDescent="0.2">
      <c r="A207" s="87"/>
      <c r="B207" s="427" t="s">
        <v>146</v>
      </c>
      <c r="C207" s="428">
        <v>2015</v>
      </c>
      <c r="D207" s="2">
        <f t="shared" ca="true" si="30"/>
        <v>96.9377052543894</v>
      </c>
      <c r="E207" s="91">
        <f t="shared" ca="true" si="31"/>
        <v>87.166014149514652</v>
      </c>
      <c r="F207" s="89"/>
      <c r="G207" s="89"/>
      <c r="H207" s="92">
        <f t="shared" ca="true" si="32"/>
        <v>1.0574576791453509</v>
      </c>
      <c r="I207" s="2">
        <f t="shared" ca="true" si="33"/>
        <v>99.033889538645852</v>
      </c>
      <c r="J207" s="91">
        <f t="shared" ca="true" si="34"/>
        <v>96.077944656448693</v>
      </c>
      <c r="K207" s="89"/>
      <c r="L207" s="89"/>
      <c r="M207" s="92">
        <f t="shared" ca="true" si="35"/>
        <v>9.2593251570512167E-2</v>
      </c>
      <c r="N207" s="2">
        <f t="shared" ca="true" si="36"/>
        <v>100</v>
      </c>
      <c r="O207" s="91">
        <f t="shared" ca="true" si="37"/>
        <v>97.393530475677537</v>
      </c>
      <c r="P207" s="89"/>
      <c r="Q207" s="89"/>
      <c r="R207" s="92">
        <f t="shared" ca="true" si="38"/>
        <v>0</v>
      </c>
      <c r="S207" s="2">
        <f t="shared" ca="true" si="39"/>
        <v>99.967977481534405</v>
      </c>
      <c r="T207" s="91">
        <f t="shared" ca="true" si="40"/>
        <v>98.587418890290607</v>
      </c>
      <c r="U207" s="89"/>
      <c r="V207" s="89"/>
      <c r="W207" s="92">
        <f t="shared" ca="true" si="41"/>
        <v>0</v>
      </c>
      <c r="X207" s="2">
        <f t="shared" ca="true" si="42"/>
        <v>99.665632652831789</v>
      </c>
      <c r="Y207" s="91">
        <f t="shared" ca="true" si="43"/>
        <v>99.805524098295479</v>
      </c>
      <c r="Z207" s="89"/>
      <c r="AA207" s="89"/>
      <c r="AB207" s="92">
        <f t="shared" ca="true" si="44"/>
        <v>0</v>
      </c>
      <c r="AD207" s="93"/>
    </row>
    <row r="208" x14ac:dyDescent="0.2">
      <c r="A208" s="87"/>
      <c r="B208" s="427"/>
      <c r="C208" s="428"/>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27"/>
      <c r="C209" s="428"/>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27"/>
      <c r="C210" s="42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27"/>
      <c r="C211" s="42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27"/>
      <c r="C212" s="42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27"/>
      <c r="C213" s="42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27"/>
      <c r="C214" s="42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27"/>
      <c r="C215" s="42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29"/>
      <c r="C216" s="43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08" t="str">
        <f>CONCATENATE("Urban use of sanitation facilities, ",C199,"–",C200)</f>
        <v>Urban use of sanitation facilities, 2000–2020</v>
      </c>
      <c r="C218" s="1909"/>
      <c r="D218" s="1909"/>
      <c r="E218" s="1909"/>
      <c r="F218" s="1909"/>
      <c r="G218" s="1909"/>
      <c r="H218" s="1909"/>
      <c r="I218" s="1909"/>
      <c r="J218" s="1909"/>
      <c r="K218" s="1909"/>
      <c r="L218" s="1909"/>
      <c r="N218" s="98"/>
      <c r="O218" s="98"/>
      <c r="P218" s="98"/>
      <c r="Q218" s="98"/>
      <c r="R218" s="98"/>
      <c r="S218" s="1891" t="s">
        <v>11</v>
      </c>
      <c r="T218" s="1892"/>
      <c r="U218" s="1892"/>
      <c r="V218" s="1892"/>
      <c r="W218" s="189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05" t="s">
        <v>7</v>
      </c>
      <c r="B297" s="1905"/>
      <c r="C297" s="1905"/>
      <c r="D297" s="1894" t="s">
        <v>0</v>
      </c>
      <c r="E297" s="1895"/>
      <c r="F297" s="1895"/>
      <c r="G297" s="1895"/>
      <c r="H297" s="1896"/>
      <c r="I297" s="1894" t="s">
        <v>1</v>
      </c>
      <c r="J297" s="1895"/>
      <c r="K297" s="1895"/>
      <c r="L297" s="1895"/>
      <c r="M297" s="1896"/>
      <c r="N297" s="1894" t="s">
        <v>2</v>
      </c>
      <c r="O297" s="1895"/>
      <c r="P297" s="1895"/>
      <c r="Q297" s="1895"/>
      <c r="R297" s="1896"/>
      <c r="S297" s="1894" t="s">
        <v>3</v>
      </c>
      <c r="T297" s="1895"/>
      <c r="U297" s="1895"/>
      <c r="V297" s="1895"/>
      <c r="W297" s="1896"/>
      <c r="X297" s="1894" t="s">
        <v>4</v>
      </c>
      <c r="Y297" s="1895"/>
      <c r="Z297" s="1895"/>
      <c r="AA297" s="1895"/>
      <c r="AB297" s="1896"/>
    </row>
    <row r="298" s="44" customFormat="true" ht="22.5" customHeight="true" x14ac:dyDescent="0.2">
      <c r="A298" s="1906"/>
      <c r="B298" s="1906"/>
      <c r="C298" s="190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897" t="s">
        <v>10</v>
      </c>
      <c r="B299" s="1898"/>
      <c r="C299" s="201">
        <v>2000</v>
      </c>
      <c r="D299" s="56">
        <f ca="true">IF((D301+H301)&gt;100,D301*100/(D301+H301),D301)</f>
        <v>60.247474829468047</v>
      </c>
      <c r="E299" s="105">
        <f ca="true">D299*AVERAGEIF(E305:E316,"&gt;0")/100</f>
        <v>54.392208393418052</v>
      </c>
      <c r="F299" s="58">
        <f ca="true">D299*(100-AVERAGEIF(E305:E316,"&gt;0"))/100</f>
        <v>5.8552664360500009</v>
      </c>
      <c r="G299" s="59">
        <f ca="true">100-(E299+F299+H299)</f>
        <v>12.641540863228329</v>
      </c>
      <c r="H299" s="60">
        <f ca="true">IF((D301+H301)&gt;100,H301*100/(D301+H301),H301)</f>
        <v>27.110984307303625</v>
      </c>
      <c r="I299" s="56">
        <f ca="true">IF((I301+M301)&gt;100,I301*100/(I301+M301),I301)</f>
        <v>70.634231632231604</v>
      </c>
      <c r="J299" s="105">
        <f ca="true">I299*AVERAGEIF(J305:J316,"&gt;0")/100</f>
        <v>64.255248276758621</v>
      </c>
      <c r="K299" s="61">
        <f ca="true">I299*(100-AVERAGEIF(J305:J316,"&gt;0"))/100</f>
        <v>6.3789833554729816</v>
      </c>
      <c r="L299" s="62">
        <f ca="true">100-(J299+K299+M299)</f>
        <v>4.5868145725498835</v>
      </c>
      <c r="M299" s="63">
        <f ca="true">IF((I301+M301)&gt;100,M301*100/(I301+M301),M301)</f>
        <v>24.778953795218513</v>
      </c>
      <c r="N299" s="56">
        <f ca="true">IF((N301+R301)&gt;100,N301*100/(N301+R301),N301)</f>
        <v>79.609326486989175</v>
      </c>
      <c r="O299" s="105">
        <f ca="true">N299*AVERAGEIF(O305:O316,"&gt;0")/100</f>
        <v>73.786508577709242</v>
      </c>
      <c r="P299" s="61">
        <f ca="true">N299*(100-AVERAGEIF(O305:O316,"&gt;0"))/100</f>
        <v>5.8228179092799408</v>
      </c>
      <c r="Q299" s="62">
        <f ca="true">100-(O299+P299+R299)</f>
        <v>5.312552754005992</v>
      </c>
      <c r="R299" s="63">
        <f ca="true">IF((N301+R301)&gt;100,R301*100/(N301+R301),R301)</f>
        <v>15.078120759004833</v>
      </c>
      <c r="S299" s="56">
        <f ca="true">IF((S301+W301)&gt;100,S301*100/(S301+W301),S301)</f>
        <v>89.72894692621162</v>
      </c>
      <c r="T299" s="105">
        <f ca="true">S299*AVERAGEIF(T305:T316,"&gt;0")/100</f>
        <v>86.528798058447251</v>
      </c>
      <c r="U299" s="61">
        <f ca="true">S299*(100-AVERAGEIF(T305:T316,"&gt;0"))/100</f>
        <v>3.2001488677643706</v>
      </c>
      <c r="V299" s="62">
        <f ca="true">100-(T299+U299+W299)</f>
        <v>2.9039115983554211</v>
      </c>
      <c r="W299" s="63">
        <f ca="true">IF((S301+W301)&gt;100,W301*100/(S301+W301),W301)</f>
        <v>7.3671414754329589</v>
      </c>
      <c r="X299" s="56">
        <f ca="true">IF((X301+AB301)&gt;100,X301*100/(X301+AB301),X301)</f>
        <v>96.922382483282547</v>
      </c>
      <c r="Y299" s="105">
        <f ca="true">X299*AVERAGEIF(Y305:Y316,"&gt;0")/100</f>
        <v>95.862336797420397</v>
      </c>
      <c r="Z299" s="61">
        <f ca="true">X299*(100-AVERAGEIF(Y305:Y316,"&gt;0"))/100</f>
        <v>1.0600456858621505</v>
      </c>
      <c r="AA299" s="62">
        <f ca="true">100-(Y299+Z299+AB299)</f>
        <v>0.41366994028879844</v>
      </c>
      <c r="AB299" s="63">
        <f ca="true">IF((X301+AB301)&gt;100,AB301*100/(X301+AB301),AB301)</f>
        <v>2.6639475764286544</v>
      </c>
    </row>
    <row r="300" s="64" customFormat="true" ht="15" customHeight="true" x14ac:dyDescent="0.2">
      <c r="A300" s="1899"/>
      <c r="B300" s="1900"/>
      <c r="C300" s="202">
        <v>2020</v>
      </c>
      <c r="D300" s="65">
        <f ca="true">IF((D302+H302)&gt;100,D302*100/(D302+H302),D302)</f>
        <v>83.244844304146682</v>
      </c>
      <c r="E300" s="106">
        <f ca="true">D300*AVERAGEIF(E305:E316,"&gt;0")/100</f>
        <v>75.154534391441885</v>
      </c>
      <c r="F300" s="67">
        <f ca="true">D300*(100-AVERAGEIF(E305:E316,"&gt;0"))/100</f>
        <v>8.0903099127047984</v>
      </c>
      <c r="G300" s="68">
        <f ca="true">100-(E300+F300+H300)</f>
        <v>8.2371815851993233</v>
      </c>
      <c r="H300" s="69">
        <f ca="true">IF((D302+H302)&gt;100,H302*100/(D302+H302),H302)</f>
        <v>8.517974110653995</v>
      </c>
      <c r="I300" s="65">
        <f ca="true">IF((I302+M302)&gt;100,I302*100/(I302+M302),I302)</f>
        <v>93.807516730699717</v>
      </c>
      <c r="J300" s="106">
        <f ca="true">I300*AVERAGEIF(J305:J316,"&gt;0")/100</f>
        <v>85.335752063405906</v>
      </c>
      <c r="K300" s="67">
        <f ca="true">I300*(100-AVERAGEIF(J305:J316,"&gt;0"))/100</f>
        <v>8.4717646672938134</v>
      </c>
      <c r="L300" s="68">
        <f ca="true">100-(J300+K300+M300)</f>
        <v>3.3011242420870985</v>
      </c>
      <c r="M300" s="69">
        <f ca="true">IF((I302+M302)&gt;100,M302*100/(I302+M302),M302)</f>
        <v>2.8913590272131842</v>
      </c>
      <c r="N300" s="65">
        <f ca="true">IF((N302+R302)&gt;100,N302*100/(N302+R302),N302)</f>
        <v>94.851180671175143</v>
      </c>
      <c r="O300" s="106">
        <f ca="true">N300*AVERAGEIF(O305:O316,"&gt;0")/100</f>
        <v>87.913536830930738</v>
      </c>
      <c r="P300" s="67">
        <f ca="true">N300*(100-AVERAGEIF(O305:O316,"&gt;0"))/100</f>
        <v>6.9376438402444016</v>
      </c>
      <c r="Q300" s="68">
        <f ca="true">100-(O300+P300+R300)</f>
        <v>4.102953379647488</v>
      </c>
      <c r="R300" s="69">
        <f ca="true">IF((N302+R302)&gt;100,R302*100/(N302+R302),R302)</f>
        <v>1.0458659491773687</v>
      </c>
      <c r="S300" s="65">
        <f ca="true">IF((S302+W302)&gt;100,S302*100/(S302+W302),S302)</f>
        <v>99.100010691295893</v>
      </c>
      <c r="T300" s="106">
        <f ca="true">S300*AVERAGEIF(T305:T316,"&gt;0")/100</f>
        <v>95.565646387767586</v>
      </c>
      <c r="U300" s="67">
        <f ca="true">S300*(100-AVERAGEIF(T305:T316,"&gt;0"))/100</f>
        <v>3.5343643035282981</v>
      </c>
      <c r="V300" s="68">
        <f ca="true">100-(T300+U300+W300)</f>
        <v>0.89998930870412153</v>
      </c>
      <c r="W300" s="69">
        <f ca="true">IF((S302+W302)&gt;100,W302*100/(S302+W302),W302)</f>
        <v>0</v>
      </c>
      <c r="X300" s="65">
        <f ca="true">IF((X302+AB302)&gt;100,X302*100/(X302+AB302),X302)</f>
        <v>99.593820793112968</v>
      </c>
      <c r="Y300" s="106">
        <f ca="true">X300*AVERAGEIF(Y305:Y316,"&gt;0")/100</f>
        <v>98.504557432418366</v>
      </c>
      <c r="Z300" s="67">
        <f ca="true">X300*(100-AVERAGEIF(Y305:Y316,"&gt;0"))/100</f>
        <v>1.0892633606945976</v>
      </c>
      <c r="AA300" s="68">
        <f ca="true">100-(Y300+Z300+AB300)</f>
        <v>0.4061792068870318</v>
      </c>
      <c r="AB300" s="69">
        <f ca="true">IF((X302+AB302)&gt;100,AB302*100/(X302+AB302),AB302)</f>
        <v>0</v>
      </c>
    </row>
    <row r="301" hidden="true" x14ac:dyDescent="0.2">
      <c r="A301" s="1901" t="s">
        <v>12</v>
      </c>
      <c r="B301" s="1902"/>
      <c r="C301" s="70">
        <f>MinRegYear(C299,C305:C316)</f>
        <v>2001</v>
      </c>
      <c r="D301" s="71">
        <f ca="true">IF(MAX(C305:C316)-MIN(C305:C316)&lt;5,AVERAGEIF(C305:C316,"&gt;0",D305:D316),
IF(FORECAST($C301,D$305:D$316,$C$305:$C$316)&lt;0,0,
IF(FORECAST($C301,D$305:D$316,$C$305:$C$316)&gt;100,100,
FORECAST($C301,D$305:D$316,$C$305:$C$316))))</f>
        <v>60.247474829468047</v>
      </c>
      <c r="E301" s="72"/>
      <c r="F301" s="73"/>
      <c r="G301" s="73"/>
      <c r="H301" s="74">
        <f ca="true">IF(MAX(C305:C316)-MIN(C305:C316)&lt;5,AVERAGEIF(C305:C316,"&gt;0",H305:H316),
IF(FORECAST($C301,H$305:H$316,$C$305:$C$316)&lt;0,0,
IF(FORECAST($C301,H$305:H$316,$C$305:$C$316)&gt;100,100,
FORECAST($C301,H$305:H$316,$C$305:$C$316))))</f>
        <v>27.110984307303625</v>
      </c>
      <c r="I301" s="71">
        <f ca="true">IF(MAX(C305:C316)-MIN(C305:C316)&lt;5,AVERAGEIF(C305:C316,"&gt;0",I305:I316),
IF(FORECAST($C301,I$305:I$316,$C$305:$C$316)&lt;0,0,
IF(FORECAST($C301,I$305:I$316,$C$305:$C$316)&gt;100,100,
FORECAST($C301,I$305:I$316,$C$305:$C$316))))</f>
        <v>70.634231632231604</v>
      </c>
      <c r="J301" s="72"/>
      <c r="K301" s="73"/>
      <c r="L301" s="73"/>
      <c r="M301" s="74">
        <f ca="true">IF(MAX(C305:C316)-MIN(C305:C316)&lt;5,AVERAGEIF(C305:C316,"&gt;0",M305:M316),
IF(FORECAST($C301,M$305:M$316,$C$305:$C$316)&lt;0,0,
IF(FORECAST($C301,M$305:M$316,$C$305:$C$316)&gt;100,100,
FORECAST($C301,M$305:M$316,$C$305:$C$316))))</f>
        <v>24.778953795218513</v>
      </c>
      <c r="N301" s="71">
        <f ca="true">IF(MAX(C305:C316)-MIN(C305:C316)&lt;5,AVERAGEIF(C305:C316,"&gt;0",N305:N316),
IF(FORECAST($C301,N$305:N$316,$C$305:$C$316)&lt;0,0,
IF(FORECAST($C301,N$305:N$316,$C$305:$C$316)&gt;100,100,
FORECAST($C301,N$305:N$316,$C$305:$C$316))))</f>
        <v>79.609326486989175</v>
      </c>
      <c r="O301" s="72"/>
      <c r="P301" s="73"/>
      <c r="Q301" s="73"/>
      <c r="R301" s="74">
        <f ca="true">IF(MAX(C305:C316)-MIN(C305:C316)&lt;5,AVERAGEIF(C305:C316,"&gt;0",R305:R316),
IF(FORECAST($C301,R$305:R$316,$C$305:$C$316)&lt;0,0,
IF(FORECAST($C301,R$305:R$316,$C$305:$C$316)&gt;100,100,
FORECAST($C301,R$305:R$316,$C$305:$C$316))))</f>
        <v>15.078120759004833</v>
      </c>
      <c r="S301" s="71">
        <f ca="true">IF(MAX(C305:C316)-MIN(C305:C316)&lt;5,AVERAGEIF(C305:C316,"&gt;0",S305:S316),
IF(FORECAST($C301,S$305:S$316,$C$305:$C$316)&lt;0,0,
IF(FORECAST($C301,S$305:S$316,$C$305:$C$316)&gt;100,100,
FORECAST($C301,S$305:S$316,$C$305:$C$316))))</f>
        <v>89.72894692621162</v>
      </c>
      <c r="T301" s="72"/>
      <c r="U301" s="73"/>
      <c r="V301" s="73"/>
      <c r="W301" s="74">
        <f ca="true">IF(MAX(C305:C316)-MIN(C305:C316)&lt;5,AVERAGEIF(C305:C316,"&gt;0",W305:W316),
IF(FORECAST($C301,W$305:W$316,$C$305:$C$316)&lt;0,0,
IF(FORECAST($C301,W$305:W$316,$C$305:$C$316)&gt;100,100,
FORECAST($C301,W$305:W$316,$C$305:$C$316))))</f>
        <v>7.3671414754329589</v>
      </c>
      <c r="X301" s="71">
        <f ca="true">IF(MAX(C305:C316)-MIN(C305:C316)&lt;5,AVERAGEIF(C305:C316,"&gt;0",X305:X316),
IF(FORECAST($C301,X$305:X$316,$C$305:$C$316)&lt;0,0,
IF(FORECAST($C301,X$305:X$316,$C$305:$C$316)&gt;100,100,
FORECAST($C301,X$305:X$316,$C$305:$C$316))))</f>
        <v>96.922382483282547</v>
      </c>
      <c r="Y301" s="72"/>
      <c r="Z301" s="73"/>
      <c r="AA301" s="73"/>
      <c r="AB301" s="74">
        <f ca="true">IF(MAX(C305:C316)-MIN(C305:C316)&lt;5,AVERAGEIF(C305:C316,"&gt;0",AB305:AB316),
IF(FORECAST($C301,AB$305:AB$316,$C$305:$C$316)&lt;0,0,
IF(FORECAST($C301,AB$305:AB$316,$C$305:$C$316)&gt;100,100,
FORECAST($C301,AB$305:AB$316,$C$305:$C$316))))</f>
        <v>2.6639475764286544</v>
      </c>
    </row>
    <row r="302" hidden="true" x14ac:dyDescent="0.2">
      <c r="A302" s="1903"/>
      <c r="B302" s="1904"/>
      <c r="C302" s="49">
        <f>MaxRegYear(C300,C305:C316)</f>
        <v>2017</v>
      </c>
      <c r="D302" s="75">
        <f ca="true">IF(MAX(C305:C316)-MIN(C305:C316)&lt;5,AVERAGEIF(C305:C316,"&gt;0",D305:D316),
IF(FORECAST($C302,D$305:D$316,$C$305:$C$316)&lt;0,0,
IF(FORECAST($C302,D$305:D$316,$C$305:$C$316)&gt;100,100,
FORECAST($C302,D$305:D$316,$C$305:$C$316))))</f>
        <v>83.244844304146682</v>
      </c>
      <c r="E302" s="76"/>
      <c r="F302" s="77"/>
      <c r="G302" s="77"/>
      <c r="H302" s="78">
        <f ca="true">IF(MAX(C305:C316)-MIN(C305:C316)&lt;5,AVERAGEIF(C305:C316,"&gt;0",H305:H316),
IF(FORECAST($C302,H$305:H$316,$C$305:$C$316)&lt;0,0,
IF(FORECAST($C302,H$305:H$316,$C$305:$C$316)&gt;100,100,
FORECAST($C302,H$305:H$316,$C$305:$C$316))))</f>
        <v>8.517974110653995</v>
      </c>
      <c r="I302" s="75">
        <f ca="true">IF(MAX(C305:C316)-MIN(C305:C316)&lt;5,AVERAGEIF(C305:C316,"&gt;0",I305:I316),
IF(FORECAST($C302,I$305:I$316,$C$305:$C$316)&lt;0,0,
IF(FORECAST($C302,I$305:I$316,$C$305:$C$316)&gt;100,100,
FORECAST($C302,I$305:I$316,$C$305:$C$316))))</f>
        <v>93.807516730699717</v>
      </c>
      <c r="J302" s="76"/>
      <c r="K302" s="77"/>
      <c r="L302" s="77"/>
      <c r="M302" s="78">
        <f ca="true">IF(MAX(C305:C316)-MIN(C305:C316)&lt;5,AVERAGEIF(C305:C316,"&gt;0",M305:M316),
IF(FORECAST($C302,M$305:M$316,$C$305:$C$316)&lt;0,0,
IF(FORECAST($C302,M$305:M$316,$C$305:$C$316)&gt;100,100,
FORECAST($C302,M$305:M$316,$C$305:$C$316))))</f>
        <v>2.8913590272131842</v>
      </c>
      <c r="N302" s="75">
        <f ca="true">IF(MAX(C305:C316)-MIN(C305:C316)&lt;5,AVERAGEIF(C305:C316,"&gt;0",N305:N316),
IF(FORECAST($C302,N$305:N$316,$C$305:$C$316)&lt;0,0,
IF(FORECAST($C302,N$305:N$316,$C$305:$C$316)&gt;100,100,
FORECAST($C302,N$305:N$316,$C$305:$C$316))))</f>
        <v>94.851180671175143</v>
      </c>
      <c r="O302" s="76"/>
      <c r="P302" s="77"/>
      <c r="Q302" s="77"/>
      <c r="R302" s="78">
        <f ca="true">IF(MAX(C305:C316)-MIN(C305:C316)&lt;5,AVERAGEIF(C305:C316,"&gt;0",R305:R316),
IF(FORECAST($C302,R$305:R$316,$C$305:$C$316)&lt;0,0,
IF(FORECAST($C302,R$305:R$316,$C$305:$C$316)&gt;100,100,
FORECAST($C302,R$305:R$316,$C$305:$C$316))))</f>
        <v>1.0458659491773687</v>
      </c>
      <c r="S302" s="75">
        <f ca="true">IF(MAX(C305:C316)-MIN(C305:C316)&lt;5,AVERAGEIF(C305:C316,"&gt;0",S305:S316),
IF(FORECAST($C302,S$305:S$316,$C$305:$C$316)&lt;0,0,
IF(FORECAST($C302,S$305:S$316,$C$305:$C$316)&gt;100,100,
FORECAST($C302,S$305:S$316,$C$305:$C$316))))</f>
        <v>99.100010691295893</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99.593820793112968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25" t="s">
        <v>170</v>
      </c>
      <c r="C305" s="426">
        <v>2003</v>
      </c>
      <c r="D305" s="1">
        <f t="shared" ref="D305:D316" ca="true" si="45">IF(ISERROR(INDIRECT(CONCATENATE($B305,"!M122"))),"",INDIRECT(CONCATENATE($B305,"!M122")))</f>
        <v>64.322379991590026</v>
      </c>
      <c r="E305" s="91" t="str">
        <f t="shared" ref="E305:E316" ca="true" si="46">IF(ISERROR(INDIRECT(CONCATENATE($B305,"!M129"))),"",INDIRECT(CONCATENATE($B305,"!M129")))</f>
        <v>N/A</v>
      </c>
      <c r="F305" s="89"/>
      <c r="G305" s="89"/>
      <c r="H305" s="90">
        <f t="shared" ref="H305:H316" ca="true" si="47">IF(ISERROR(INDIRECT(CONCATENATE($B305,"!M127"))),"",INDIRECT(CONCATENATE($B305,"!M127")))</f>
        <v>23.893484681504763</v>
      </c>
      <c r="I305" s="1">
        <f t="shared" ref="I305:I316" ca="true" si="48">IF(ISERROR(INDIRECT(CONCATENATE($B305,"!N122"))),"",INDIRECT(CONCATENATE($B305,"!N122")))</f>
        <v>74.407180077212047</v>
      </c>
      <c r="J305" s="88" t="str">
        <f t="shared" ref="J305:J316" ca="true" si="49">IF(ISERROR(INDIRECT(CONCATENATE($B305,"!N129"))),"",INDIRECT(CONCATENATE($B305,"!N129")))</f>
        <v>N/A</v>
      </c>
      <c r="K305" s="89"/>
      <c r="L305" s="89"/>
      <c r="M305" s="90">
        <f t="shared" ref="M305:M316" ca="true" si="50">IF(ISERROR(INDIRECT(CONCATENATE($B305,"!N127"))),"",INDIRECT(CONCATENATE($B305,"!N127")))</f>
        <v>21.130316118769077</v>
      </c>
      <c r="N305" s="1">
        <f t="shared" ref="N305:N316" ca="true" si="51">IF(ISERROR(INDIRECT(CONCATENATE($B305,"!O122"))),"",INDIRECT(CONCATENATE($B305,"!O122")))</f>
        <v>81.677595160277633</v>
      </c>
      <c r="O305" s="88" t="str">
        <f t="shared" ref="O305:O316" ca="true" si="52">IF(ISERROR(INDIRECT(CONCATENATE($B305,"!O129"))),"",INDIRECT(CONCATENATE($B305,"!O129")))</f>
        <v>N/A</v>
      </c>
      <c r="P305" s="89"/>
      <c r="Q305" s="89"/>
      <c r="R305" s="90">
        <f t="shared" ref="R305:R316" ca="true" si="53">IF(ISERROR(INDIRECT(CONCATENATE($B305,"!O127"))),"",INDIRECT(CONCATENATE($B305,"!O127")))</f>
        <v>12.866756506228928</v>
      </c>
      <c r="S305" s="1">
        <f t="shared" ref="S305:S316" ca="true" si="54">IF(ISERROR(INDIRECT(CONCATENATE($B305,"!P122"))),"",INDIRECT(CONCATENATE($B305,"!P122")))</f>
        <v>90.767471946542116</v>
      </c>
      <c r="T305" s="88" t="str">
        <f t="shared" ref="T305:T316" ca="true" si="55">IF(ISERROR(INDIRECT(CONCATENATE($B305,"!P129"))),"",INDIRECT(CONCATENATE($B305,"!P129")))</f>
        <v>N/A</v>
      </c>
      <c r="U305" s="89"/>
      <c r="V305" s="89"/>
      <c r="W305" s="90">
        <f t="shared" ref="W305:W316" ca="true" si="56">IF(ISERROR(INDIRECT(CONCATENATE($B305,"!P127"))),"",INDIRECT(CONCATENATE($B305,"!P127")))</f>
        <v>6.4301797350278358</v>
      </c>
      <c r="X305" s="1">
        <f t="shared" ref="X305:X316" ca="true" si="57">IF(ISERROR(INDIRECT(CONCATENATE($B305,"!Q122"))),"",INDIRECT(CONCATENATE($B305,"!Q122")))</f>
        <v>97.369455765606517</v>
      </c>
      <c r="Y305" s="88" t="str">
        <f t="shared" ref="Y305:Y316" ca="true" si="58">IF(ISERROR(INDIRECT(CONCATENATE($B305,"!Q129"))),"",INDIRECT(CONCATENATE($B305,"!Q129")))</f>
        <v>N/A</v>
      </c>
      <c r="Z305" s="89"/>
      <c r="AA305" s="89"/>
      <c r="AB305" s="90">
        <f t="shared" ref="AB305:AB316" ca="true" si="59">IF(ISERROR(INDIRECT(CONCATENATE($B305,"!Q2127"))),"",INDIRECT(CONCATENATE($B305,"!Q127")))</f>
        <v>2.3265748863427764</v>
      </c>
    </row>
    <row r="306" x14ac:dyDescent="0.2">
      <c r="A306" s="87"/>
      <c r="B306" s="427" t="s">
        <v>253</v>
      </c>
      <c r="C306" s="428">
        <v>2012</v>
      </c>
      <c r="D306" s="2">
        <f t="shared" ca="true" si="45"/>
        <v>71.25723043216081</v>
      </c>
      <c r="E306" s="91" t="str">
        <f t="shared" ca="true" si="46"/>
        <v>N/A</v>
      </c>
      <c r="F306" s="89"/>
      <c r="G306" s="89"/>
      <c r="H306" s="92">
        <f t="shared" ca="true" si="47"/>
        <v>17.901783201977192</v>
      </c>
      <c r="I306" s="2">
        <f t="shared" ca="true" si="48"/>
        <v>83.060713906741285</v>
      </c>
      <c r="J306" s="91" t="str">
        <f t="shared" ca="true" si="49"/>
        <v>N/A</v>
      </c>
      <c r="K306" s="89"/>
      <c r="L306" s="89"/>
      <c r="M306" s="92">
        <f t="shared" ca="true" si="50"/>
        <v>13.381985714009199</v>
      </c>
      <c r="N306" s="2">
        <f t="shared" ca="true" si="51"/>
        <v>89.435953637555684</v>
      </c>
      <c r="O306" s="91" t="str">
        <f t="shared" ca="true" si="52"/>
        <v>N/A</v>
      </c>
      <c r="P306" s="89"/>
      <c r="Q306" s="89"/>
      <c r="R306" s="92">
        <f t="shared" ca="true" si="53"/>
        <v>7.2602751834390684</v>
      </c>
      <c r="S306" s="2">
        <f t="shared" ca="true" si="54"/>
        <v>96.70298506592745</v>
      </c>
      <c r="T306" s="91" t="str">
        <f t="shared" ca="true" si="55"/>
        <v>N/A</v>
      </c>
      <c r="U306" s="89"/>
      <c r="V306" s="89"/>
      <c r="W306" s="92">
        <f t="shared" ca="true" si="56"/>
        <v>2.0816621994404523</v>
      </c>
      <c r="X306" s="2">
        <f t="shared" ca="true" si="57"/>
        <v>98.306422346910068</v>
      </c>
      <c r="Y306" s="91" t="str">
        <f t="shared" ca="true" si="58"/>
        <v>N/A</v>
      </c>
      <c r="Z306" s="89"/>
      <c r="AA306" s="89"/>
      <c r="AB306" s="92">
        <f t="shared" ca="true" si="59"/>
        <v>0.17325265216868102</v>
      </c>
    </row>
    <row r="307" x14ac:dyDescent="0.2">
      <c r="A307" s="87"/>
      <c r="B307" s="427" t="s">
        <v>146</v>
      </c>
      <c r="C307" s="428">
        <v>2015</v>
      </c>
      <c r="D307" s="2">
        <f t="shared" ca="true" si="45"/>
        <v>83.970875053173373</v>
      </c>
      <c r="E307" s="91">
        <f t="shared" ca="true" si="46"/>
        <v>90.281308133455425</v>
      </c>
      <c r="F307" s="89"/>
      <c r="G307" s="89"/>
      <c r="H307" s="92">
        <f t="shared" ca="true" si="47"/>
        <v>8.1619803315826491</v>
      </c>
      <c r="I307" s="2">
        <f t="shared" ca="true" si="48"/>
        <v>93.539719516407061</v>
      </c>
      <c r="J307" s="91">
        <f t="shared" ca="true" si="49"/>
        <v>90.968991651687844</v>
      </c>
      <c r="K307" s="89"/>
      <c r="L307" s="89"/>
      <c r="M307" s="92">
        <f t="shared" ca="true" si="50"/>
        <v>2.8892433818678809</v>
      </c>
      <c r="N307" s="2">
        <f t="shared" ca="true" si="51"/>
        <v>93.435059598947703</v>
      </c>
      <c r="O307" s="91">
        <f t="shared" ca="true" si="52"/>
        <v>92.685759111111707</v>
      </c>
      <c r="P307" s="89"/>
      <c r="Q307" s="89"/>
      <c r="R307" s="92">
        <f t="shared" ca="true" si="53"/>
        <v>1.4279005957631403</v>
      </c>
      <c r="S307" s="2">
        <f t="shared" ca="true" si="54"/>
        <v>97.530053869744975</v>
      </c>
      <c r="T307" s="91">
        <f t="shared" ca="true" si="55"/>
        <v>96.433537919044113</v>
      </c>
      <c r="U307" s="89"/>
      <c r="V307" s="89"/>
      <c r="W307" s="92">
        <f t="shared" ca="true" si="56"/>
        <v>0.75275046995964723</v>
      </c>
      <c r="X307" s="2">
        <f t="shared" ca="true" si="57"/>
        <v>99.599321485169796</v>
      </c>
      <c r="Y307" s="91">
        <f t="shared" ca="true" si="58"/>
        <v>98.906294233898976</v>
      </c>
      <c r="Z307" s="89"/>
      <c r="AA307" s="89"/>
      <c r="AB307" s="92">
        <f t="shared" ca="true" si="59"/>
        <v>3.4909217916982233E-2</v>
      </c>
      <c r="AD307" s="93"/>
    </row>
    <row r="308" x14ac:dyDescent="0.2">
      <c r="A308" s="87"/>
      <c r="B308" s="427"/>
      <c r="C308" s="428"/>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27"/>
      <c r="C309" s="428"/>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27"/>
      <c r="C310" s="42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27"/>
      <c r="C311" s="42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27"/>
      <c r="C312" s="42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27"/>
      <c r="C313" s="42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27"/>
      <c r="C314" s="42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27"/>
      <c r="C315" s="42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29"/>
      <c r="C316" s="43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08" t="str">
        <f>CONCATENATE("Rural use of sanitation facilities, ",C299,"–",C300)</f>
        <v>Rural use of sanitation facilities, 2000–2020</v>
      </c>
      <c r="C318" s="1909"/>
      <c r="D318" s="1909"/>
      <c r="E318" s="1909"/>
      <c r="F318" s="1909"/>
      <c r="G318" s="1909"/>
      <c r="H318" s="1909"/>
      <c r="I318" s="1909"/>
      <c r="J318" s="1909"/>
      <c r="K318" s="1909"/>
      <c r="L318" s="1909"/>
      <c r="N318" s="98"/>
      <c r="O318" s="98"/>
      <c r="P318" s="98"/>
      <c r="Q318" s="98"/>
      <c r="R318" s="98"/>
      <c r="S318" s="1891" t="s">
        <v>11</v>
      </c>
      <c r="T318" s="1892"/>
      <c r="U318" s="1892"/>
      <c r="V318" s="1892"/>
      <c r="W318" s="189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946" t="s">
        <v>131</v>
      </c>
      <c r="C4" s="1947"/>
      <c r="D4" s="1947"/>
      <c r="E4" s="1947"/>
      <c r="F4" s="1947"/>
      <c r="G4" s="1947"/>
      <c r="H4" s="1947"/>
      <c r="I4" s="1947"/>
      <c r="J4" s="1947"/>
      <c r="K4" s="1947"/>
      <c r="L4" s="1947"/>
      <c r="M4" s="1947"/>
      <c r="N4" s="1947"/>
      <c r="O4" s="1947"/>
      <c r="P4" s="1947"/>
      <c r="Q4" s="1947"/>
      <c r="R4" s="1947"/>
      <c r="S4" s="1947"/>
      <c r="T4" s="1947"/>
      <c r="U4" s="1947"/>
      <c r="V4" s="1947"/>
      <c r="W4" s="1947"/>
      <c r="X4" s="1947"/>
      <c r="Y4" s="1947"/>
    </row>
    <row r="5" ht="28.5" customHeight="true" x14ac:dyDescent="0.4">
      <c r="B5" s="1890" t="str">
        <f ca="true">IF(ISERROR(INDIRECT(CONCATENATE($E$32,"!A2"))),"",INDIRECT(CONCATENATE($E$32,"!A2")))</f>
        <v>Mexico</v>
      </c>
      <c r="C5" s="1948"/>
      <c r="D5" s="1948"/>
      <c r="E5" s="1948"/>
      <c r="F5" s="1948"/>
      <c r="G5" s="1948"/>
      <c r="H5" s="1948"/>
      <c r="I5" s="1948"/>
      <c r="J5" s="1948"/>
      <c r="K5" s="1947"/>
      <c r="L5" s="1947"/>
      <c r="M5" s="1947"/>
      <c r="N5" s="1947"/>
      <c r="O5" s="1947"/>
      <c r="P5" s="1947"/>
      <c r="Q5" s="1947"/>
      <c r="R5" s="1947"/>
      <c r="S5" s="1947"/>
      <c r="T5" s="1947"/>
      <c r="U5" s="1947"/>
      <c r="V5" s="1947"/>
      <c r="W5" s="1947"/>
      <c r="X5" s="1947"/>
      <c r="Y5" s="1947"/>
    </row>
    <row r="6" x14ac:dyDescent="0.2">
      <c r="F6" s="36"/>
      <c r="G6" s="36"/>
      <c r="J6" s="37"/>
      <c r="K6" s="37"/>
      <c r="L6" s="37"/>
      <c r="M6" s="37"/>
      <c r="N6" s="37"/>
      <c r="O6" s="37"/>
      <c r="P6" s="37"/>
    </row>
    <row r="7" s="38" customFormat="true" ht="16.5" customHeight="true" x14ac:dyDescent="0.25">
      <c r="B7" s="1944" t="str">
        <f ca="true">CONCATENATE("National ",IF(ISERROR(INDIRECT(CONCATENATE($E$32,"!A2"))),"",INDIRECT(CONCATENATE($E$32,"!A210"))))</f>
        <v>National Access to hygiene facilities </v>
      </c>
      <c r="C7" s="1945"/>
      <c r="D7" s="1945"/>
      <c r="E7" s="1945"/>
      <c r="F7" s="1945"/>
      <c r="G7" s="1945"/>
      <c r="H7" s="1945"/>
      <c r="K7" s="1962" t="str">
        <f ca="true">CONCATENATE("Urban ",IF(ISERROR(INDIRECT(CONCATENATE($E$32,"!A2"))),"",INDIRECT(CONCATENATE($E$32,"!A210"))))</f>
        <v>Urban Access to hygiene facilities </v>
      </c>
      <c r="L7" s="1963"/>
      <c r="M7" s="1963"/>
      <c r="N7" s="1963"/>
      <c r="O7" s="1963"/>
      <c r="P7" s="1963"/>
      <c r="S7" s="1962" t="str">
        <f ca="true">CONCATENATE("Rural ",IF(ISERROR(INDIRECT(CONCATENATE($E$32,"!A2"))),"",INDIRECT(CONCATENATE($E$32,"!A210"))))</f>
        <v>Rural Access to hygiene facilities </v>
      </c>
      <c r="T7" s="1963"/>
      <c r="U7" s="1963"/>
      <c r="V7" s="1963"/>
      <c r="W7" s="1963"/>
      <c r="X7" s="196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938" t="str">
        <f>INDEX(B88:B100,A88)</f>
        <v>MICS15</v>
      </c>
      <c r="F32" s="1939"/>
      <c r="G32" s="1953" t="str">
        <f ca="true">IF(ISERROR(INDIRECT(CONCATENATE($E$32,"!A2"))),"",INDIRECT(CONCATENATE($E$32,"!A2")))</f>
        <v>Mexico</v>
      </c>
      <c r="H32" s="1954"/>
      <c r="I32" s="1954"/>
      <c r="J32" s="1955"/>
      <c r="K32" s="1959" t="s">
        <v>0</v>
      </c>
      <c r="L32" s="1960"/>
      <c r="M32" s="1961"/>
      <c r="N32" s="1959" t="s">
        <v>1</v>
      </c>
      <c r="O32" s="1960"/>
      <c r="P32" s="1961"/>
      <c r="Q32" s="1959" t="s">
        <v>2</v>
      </c>
      <c r="R32" s="1960"/>
      <c r="S32" s="1961"/>
      <c r="T32" s="1959" t="s">
        <v>3</v>
      </c>
      <c r="U32" s="1960"/>
      <c r="V32" s="1961"/>
      <c r="W32" s="1959" t="s">
        <v>4</v>
      </c>
      <c r="X32" s="1960"/>
      <c r="Y32" s="1961"/>
    </row>
    <row r="33" s="44" customFormat="true" ht="22.5" customHeight="true" x14ac:dyDescent="0.2">
      <c r="E33" s="1940"/>
      <c r="F33" s="1941"/>
      <c r="G33" s="1956"/>
      <c r="H33" s="1957"/>
      <c r="I33" s="1957"/>
      <c r="J33" s="1958"/>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949" t="s">
        <v>21</v>
      </c>
      <c r="C34" s="1950"/>
      <c r="D34" s="1950"/>
      <c r="E34" s="107"/>
      <c r="F34" s="36"/>
      <c r="G34" s="1912" t="s">
        <v>5</v>
      </c>
      <c r="H34" s="1913"/>
      <c r="I34" s="1910"/>
      <c r="J34" s="1942" t="str">
        <f ca="true">IF(ISERROR(INDIRECT(CONCATENATE(#REF!,"!A2"))),"",INDIRECT(CONCATENATE(#REF!,"!A210")))</f>
        <v/>
      </c>
      <c r="K34" s="1932">
        <f ca="true">IF(ISERROR(INDIRECT(CONCATENATE($E$32,"!C222"))),"",INDIRECT(CONCATENATE($E$32,"!C222")))</f>
        <v>79.603522380454422</v>
      </c>
      <c r="L34" s="1934">
        <f ca="true">IF(ISERROR(INDIRECT(CONCATENATE($E$32,"!C223"))),"",INDIRECT(CONCATENATE($E$32,"!C223")))</f>
        <v>14.991055784271143</v>
      </c>
      <c r="M34" s="1936">
        <f ca="true">IF(ISERROR(INDIRECT(CONCATENATE($E$32,"!C224"))),"",INDIRECT(CONCATENATE($E$32,"!C224")))</f>
        <v>5.405421835274443</v>
      </c>
      <c r="N34" s="1932">
        <f ca="true">IF(ISERROR(INDIRECT(CONCATENATE($E$32,"!D222"))),"",INDIRECT(CONCATENATE($E$32,"!D222")))</f>
        <v>85.588588317261411</v>
      </c>
      <c r="O34" s="1934">
        <f ca="true">IF(ISERROR(INDIRECT(CONCATENATE($E$32,"!D223"))),"",INDIRECT(CONCATENATE($E$32,"!D223")))</f>
        <v>9.8760274746624575</v>
      </c>
      <c r="P34" s="1936">
        <f ca="true">IF(ISERROR(INDIRECT(CONCATENATE($E$32,"!D224"))),"",INDIRECT(CONCATENATE($E$32,"!D224")))</f>
        <v>4.5353842080762323</v>
      </c>
      <c r="Q34" s="1932">
        <f ca="true">IF(ISERROR(INDIRECT(CONCATENATE($E$32,"!E222"))),"",INDIRECT(CONCATENATE($E$32,"!E222")))</f>
        <v>91.017774295916539</v>
      </c>
      <c r="R34" s="1934">
        <f ca="true">IF(ISERROR(INDIRECT(CONCATENATE($E$32,"!E223"))),"",INDIRECT(CONCATENATE($E$32,"!E223")))</f>
        <v>5.7421373815629586</v>
      </c>
      <c r="S34" s="1936">
        <f ca="true">IF(ISERROR(INDIRECT(CONCATENATE($E$32,"!E224"))),"",INDIRECT(CONCATENATE($E$32,"!E224")))</f>
        <v>3.2400883225205011</v>
      </c>
      <c r="T34" s="1932">
        <f ca="true">IF(ISERROR(INDIRECT(CONCATENATE($E$32,"!F222"))),"",INDIRECT(CONCATENATE($E$32,"!F222")))</f>
        <v>95.494437707325304</v>
      </c>
      <c r="U34" s="1934">
        <f ca="true">IF(ISERROR(INDIRECT(CONCATENATE($E$32,"!F223"))),"",INDIRECT(CONCATENATE($E$32,"!F223")))</f>
        <v>3.3797959602563696</v>
      </c>
      <c r="V34" s="1936">
        <f ca="true">IF(ISERROR(INDIRECT(CONCATENATE($E$32,"!F224"))),"",INDIRECT(CONCATENATE($E$32,"!F224")))</f>
        <v>1.1257663324183276</v>
      </c>
      <c r="W34" s="1932">
        <f ca="true">IF(ISERROR(INDIRECT(CONCATENATE($E$32,"!G222"))),"",INDIRECT(CONCATENATE($E$32,"!G222")))</f>
        <v>96.5147307260156</v>
      </c>
      <c r="X34" s="1934">
        <f ca="true">IF(ISERROR(INDIRECT(CONCATENATE($E$32,"!G223"))),"",INDIRECT(CONCATENATE($E$32,"!G223")))</f>
        <v>2.7091286640708345</v>
      </c>
      <c r="Y34" s="1936">
        <f ca="true">IF(ISERROR(INDIRECT(CONCATENATE($E$32,"!G224"))),"",INDIRECT(CONCATENATE($E$32,"!G224")))</f>
        <v>0.77614060991356337</v>
      </c>
      <c r="Z34" s="108"/>
    </row>
    <row r="35" ht="15" x14ac:dyDescent="0.2">
      <c r="B35" s="1951"/>
      <c r="C35" s="1952"/>
      <c r="D35" s="1952"/>
      <c r="E35" s="107"/>
      <c r="F35" s="36"/>
      <c r="G35" s="1914"/>
      <c r="H35" s="1915"/>
      <c r="I35" s="1911"/>
      <c r="J35" s="1964"/>
      <c r="K35" s="1933"/>
      <c r="L35" s="1935"/>
      <c r="M35" s="1937"/>
      <c r="N35" s="1933"/>
      <c r="O35" s="1935"/>
      <c r="P35" s="1937"/>
      <c r="Q35" s="1933"/>
      <c r="R35" s="1935"/>
      <c r="S35" s="1937"/>
      <c r="T35" s="1933"/>
      <c r="U35" s="1935"/>
      <c r="V35" s="1937"/>
      <c r="W35" s="1933"/>
      <c r="X35" s="1935"/>
      <c r="Y35" s="1937"/>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12" t="s">
        <v>6</v>
      </c>
      <c r="H37" s="1913"/>
      <c r="I37" s="1910"/>
      <c r="J37" s="1942" t="str">
        <f ca="true">IF(ISERROR(INDIRECT(CONCATENATE(#REF!,"!A2"))),"",INDIRECT(CONCATENATE(#REF!,"!A210")))</f>
        <v/>
      </c>
      <c r="K37" s="1932">
        <f ca="true">IF(ISERROR(INDIRECT(CONCATENATE($E$32,"!H222"))),"",INDIRECT(CONCATENATE($E$32,"!H222")))</f>
        <v>83.189148206783941</v>
      </c>
      <c r="L37" s="1934">
        <f ca="true">IF(ISERROR(INDIRECT(CONCATENATE($E$32,"!H223"))),"",INDIRECT(CONCATENATE($E$32,"!H223")))</f>
        <v>13.177984205411878</v>
      </c>
      <c r="M37" s="1936">
        <f ca="true">IF(ISERROR(INDIRECT(CONCATENATE($E$32,"!H224"))),"",INDIRECT(CONCATENATE($E$32,"!H224")))</f>
        <v>3.6328675878042032</v>
      </c>
      <c r="N37" s="1932">
        <f ca="true">IF(ISERROR(INDIRECT(CONCATENATE($E$32,"!I222"))),"",INDIRECT(CONCATENATE($E$32,"!I222")))</f>
        <v>87.448913559220671</v>
      </c>
      <c r="O37" s="1934">
        <f ca="true">IF(ISERROR(INDIRECT(CONCATENATE($E$32,"!I223"))),"",INDIRECT(CONCATENATE($E$32,"!I223")))</f>
        <v>8.4081615289710516</v>
      </c>
      <c r="P37" s="1936">
        <f ca="true">IF(ISERROR(INDIRECT(CONCATENATE($E$32,"!I224"))),"",INDIRECT(CONCATENATE($E$32,"!I224")))</f>
        <v>4.1429249118084037</v>
      </c>
      <c r="Q37" s="1932">
        <f ca="true">IF(ISERROR(INDIRECT(CONCATENATE($E$32,"!J222"))),"",INDIRECT(CONCATENATE($E$32,"!J222")))</f>
        <v>94.144773071123396</v>
      </c>
      <c r="R37" s="1934">
        <f ca="true">IF(ISERROR(INDIRECT(CONCATENATE($E$32,"!J223"))),"",INDIRECT(CONCATENATE($E$32,"!J223")))</f>
        <v>4.307278584061212</v>
      </c>
      <c r="S37" s="1936">
        <f ca="true">IF(ISERROR(INDIRECT(CONCATENATE($E$32,"!J224"))),"",INDIRECT(CONCATENATE($E$32,"!J224")))</f>
        <v>1.5479483448154403</v>
      </c>
      <c r="T37" s="1932">
        <f ca="true">IF(ISERROR(INDIRECT(CONCATENATE($E$32,"!K222"))),"",INDIRECT(CONCATENATE($E$32,"!K222")))</f>
        <v>96.595314956701415</v>
      </c>
      <c r="U37" s="1934">
        <f ca="true">IF(ISERROR(INDIRECT(CONCATENATE($E$32,"!K223"))),"",INDIRECT(CONCATENATE($E$32,"!K223")))</f>
        <v>2.2386160427226636</v>
      </c>
      <c r="V37" s="1936">
        <f ca="true">IF(ISERROR(INDIRECT(CONCATENATE($E$32,"!K224"))),"",INDIRECT(CONCATENATE($E$32,"!K224")))</f>
        <v>1.1660690005758809</v>
      </c>
      <c r="W37" s="1932">
        <f ca="true">IF(ISERROR(INDIRECT(CONCATENATE($E$32,"!L222"))),"",INDIRECT(CONCATENATE($E$32,"!L222")))</f>
        <v>96.13198251018045</v>
      </c>
      <c r="X37" s="1934">
        <f ca="true">IF(ISERROR(INDIRECT(CONCATENATE($E$32,"!L223"))),"",INDIRECT(CONCATENATE($E$32,"!L223")))</f>
        <v>2.9706203159738678</v>
      </c>
      <c r="Y37" s="1936">
        <f ca="true">IF(ISERROR(INDIRECT(CONCATENATE($E$32,"!L224"))),"",INDIRECT(CONCATENATE($E$32,"!L224")))</f>
        <v>0.89739717384571938</v>
      </c>
      <c r="Z37" s="108"/>
    </row>
    <row r="38" x14ac:dyDescent="0.2">
      <c r="F38" s="36"/>
      <c r="G38" s="1914"/>
      <c r="H38" s="1915"/>
      <c r="I38" s="1911"/>
      <c r="J38" s="1943"/>
      <c r="K38" s="1933"/>
      <c r="L38" s="1935"/>
      <c r="M38" s="1937"/>
      <c r="N38" s="1933"/>
      <c r="O38" s="1935"/>
      <c r="P38" s="1937"/>
      <c r="Q38" s="1933"/>
      <c r="R38" s="1935"/>
      <c r="S38" s="1937"/>
      <c r="T38" s="1933"/>
      <c r="U38" s="1935"/>
      <c r="V38" s="1937"/>
      <c r="W38" s="1933"/>
      <c r="X38" s="1935"/>
      <c r="Y38" s="1937"/>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12" t="s">
        <v>7</v>
      </c>
      <c r="H40" s="1913"/>
      <c r="I40" s="1910"/>
      <c r="J40" s="1942" t="str">
        <f ca="true">IF(ISERROR(INDIRECT(CONCATENATE(#REF!,"!A2"))),"",INDIRECT(CONCATENATE(#REF!,"!A210")))</f>
        <v/>
      </c>
      <c r="K40" s="1932">
        <f ca="true">IF(ISERROR(INDIRECT(CONCATENATE($E$32,"!M222"))),"",INDIRECT(CONCATENATE($E$32,"!M222")))</f>
        <v>74.624995949810597</v>
      </c>
      <c r="L40" s="1934">
        <f ca="true">IF(ISERROR(INDIRECT(CONCATENATE($E$32,"!M223"))),"",INDIRECT(CONCATENATE($E$32,"!M223")))</f>
        <v>19.591606816466893</v>
      </c>
      <c r="M40" s="1936">
        <f ca="true">IF(ISERROR(INDIRECT(CONCATENATE($E$32,"!M224"))),"",INDIRECT(CONCATENATE($E$32,"!M224")))</f>
        <v>5.7833972337225763</v>
      </c>
      <c r="N40" s="1932">
        <f ca="true">IF(ISERROR(INDIRECT(CONCATENATE($E$32,"!N222"))),"",INDIRECT(CONCATENATE($E$32,"!N222")))</f>
        <v>84.557092436514893</v>
      </c>
      <c r="O40" s="1934">
        <f ca="true">IF(ISERROR(INDIRECT(CONCATENATE($E$32,"!N223"))),"",INDIRECT(CONCATENATE($E$32,"!N223")))</f>
        <v>10.328546626018928</v>
      </c>
      <c r="P40" s="1936">
        <f ca="true">IF(ISERROR(INDIRECT(CONCATENATE($E$32,"!N224"))),"",INDIRECT(CONCATENATE($E$32,"!N224")))</f>
        <v>5.1143609374662971</v>
      </c>
      <c r="Q40" s="1932">
        <f ca="true">IF(ISERROR(INDIRECT(CONCATENATE($E$32,"!O222"))),"",INDIRECT(CONCATENATE($E$32,"!O222")))</f>
        <v>81.891640422029852</v>
      </c>
      <c r="R40" s="1934">
        <f ca="true">IF(ISERROR(INDIRECT(CONCATENATE($E$32,"!O223"))),"",INDIRECT(CONCATENATE($E$32,"!O223")))</f>
        <v>10.662286043659554</v>
      </c>
      <c r="S40" s="1936">
        <f ca="true">IF(ISERROR(INDIRECT(CONCATENATE($E$32,"!O224"))),"",INDIRECT(CONCATENATE($E$32,"!O224")))</f>
        <v>7.4460735343106421</v>
      </c>
      <c r="T40" s="1932">
        <f ca="true">IF(ISERROR(INDIRECT(CONCATENATE($E$32,"!P222"))),"",INDIRECT(CONCATENATE($E$32,"!P222")))</f>
        <v>85.441081729355446</v>
      </c>
      <c r="U40" s="1934">
        <f ca="true">IF(ISERROR(INDIRECT(CONCATENATE($E$32,"!P223"))),"",INDIRECT(CONCATENATE($E$32,"!P223")))</f>
        <v>8.532615002035616</v>
      </c>
      <c r="V40" s="1936">
        <f ca="true">IF(ISERROR(INDIRECT(CONCATENATE($E$32,"!P224"))),"",INDIRECT(CONCATENATE($E$32,"!P224")))</f>
        <v>6.0263032686089426</v>
      </c>
      <c r="W40" s="1932">
        <f ca="true">IF(ISERROR(INDIRECT(CONCATENATE($E$32,"!Q222"))),"",INDIRECT(CONCATENATE($E$32,"!Q222")))</f>
        <v>91.114264998055987</v>
      </c>
      <c r="X40" s="1934">
        <f ca="true">IF(ISERROR(INDIRECT(CONCATENATE($E$32,"!Q223"))),"",INDIRECT(CONCATENATE($E$32,"!Q223")))</f>
        <v>5.9583633377974685</v>
      </c>
      <c r="Y40" s="1936">
        <f ca="true">IF(ISERROR(INDIRECT(CONCATENATE($E$32,"!Q224"))),"",INDIRECT(CONCATENATE($E$32,"!Q224")))</f>
        <v>2.9273716641465524</v>
      </c>
      <c r="Z40" s="108"/>
    </row>
    <row r="41" x14ac:dyDescent="0.2">
      <c r="F41" s="36"/>
      <c r="G41" s="1914"/>
      <c r="H41" s="1915"/>
      <c r="I41" s="1911"/>
      <c r="J41" s="1943"/>
      <c r="K41" s="1933"/>
      <c r="L41" s="1935"/>
      <c r="M41" s="1937"/>
      <c r="N41" s="1933"/>
      <c r="O41" s="1935"/>
      <c r="P41" s="1937"/>
      <c r="Q41" s="1933"/>
      <c r="R41" s="1935"/>
      <c r="S41" s="1937"/>
      <c r="T41" s="1933"/>
      <c r="U41" s="1935"/>
      <c r="V41" s="1937"/>
      <c r="W41" s="1933"/>
      <c r="X41" s="1935"/>
      <c r="Y41" s="1937"/>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170</v>
      </c>
    </row>
    <row r="89" hidden="true" x14ac:dyDescent="0.2">
      <c r="B89" s="4" t="s">
        <v>253</v>
      </c>
    </row>
    <row r="90" hidden="true" x14ac:dyDescent="0.2">
      <c r="B90" s="4" t="s">
        <v>146</v>
      </c>
    </row>
    <row r="91" hidden="true" x14ac:dyDescent="0.2">
      <c r="B91" s="4" t="s">
        <v>133</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826CB-0359-41C0-A120-5CE6FC3A9ABF}">
  <sheetPr codeName="Feuil7"/>
  <dimension ref="A1:BQ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51" width="12.5703125" style="203" customWidth="true"/>
    <col min="52" max="52" width="12.5703125" style="369" customWidth="true"/>
    <col min="53" max="53" width="31.5703125" style="432" customWidth="true"/>
    <col min="54" max="54" width="41.5703125" style="230" customWidth="true"/>
    <col min="55" max="69" width="9.140625" style="432"/>
    <col min="70" max="16384" width="9.140625" style="369"/>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7" t="str">
        <f>A1026</f>
        <v>Mexico</v>
      </c>
      <c r="B2" s="218"/>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t="str">
        <f>A1034</f>
        <v>2003</v>
      </c>
      <c r="B3" s="220"/>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9" t="s">
        <v>94</v>
      </c>
      <c r="B4" s="220"/>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9" t="s">
        <v>95</v>
      </c>
      <c r="B5" s="220"/>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1" t="s">
        <v>96</v>
      </c>
      <c r="B6" s="222"/>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3" t="s">
        <v>40</v>
      </c>
      <c r="B7" s="224"/>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3" t="s">
        <v>39</v>
      </c>
      <c r="B8" s="224"/>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3" t="s">
        <v>132</v>
      </c>
      <c r="B9" s="225" t="str">
        <f>A1025</f>
        <v>WHS03</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633" t="str">
        <f>B1028</f>
        <v/>
      </c>
      <c r="B10" s="634"/>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633" t="s">
        <v>145</v>
      </c>
      <c r="B11" s="635" t="s">
        <v>146</v>
      </c>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636"/>
      <c r="B12" s="634"/>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637"/>
      <c r="B13" s="638"/>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613" customFormat="true" ht="15" customHeight="true" x14ac:dyDescent="0.2">
      <c r="A14" s="115" t="s">
        <v>94</v>
      </c>
      <c r="B14" s="200"/>
      <c r="C14" s="1980" t="s">
        <v>113</v>
      </c>
      <c r="D14" s="1981"/>
      <c r="E14" s="1981"/>
      <c r="F14" s="1981"/>
      <c r="G14" s="1982"/>
      <c r="H14" s="1983" t="s">
        <v>38</v>
      </c>
      <c r="I14" s="1984"/>
      <c r="J14" s="1984"/>
      <c r="K14" s="1984"/>
      <c r="L14" s="1985"/>
      <c r="M14" s="1986" t="s">
        <v>37</v>
      </c>
      <c r="N14" s="1987"/>
      <c r="O14" s="1987"/>
      <c r="P14" s="1987"/>
      <c r="Q14" s="1988"/>
      <c r="R14" s="1234"/>
      <c r="S14" s="1234"/>
      <c r="T14" s="1234"/>
      <c r="U14" s="1234"/>
      <c r="V14" s="1234"/>
      <c r="W14" s="1234"/>
      <c r="X14" s="1234"/>
      <c r="Y14" s="1234"/>
      <c r="Z14" s="1234"/>
      <c r="AA14" s="1234"/>
      <c r="AB14" s="1234"/>
      <c r="AC14" s="1234"/>
      <c r="AD14" s="1234"/>
      <c r="AE14" s="1234"/>
      <c r="AF14" s="1234"/>
      <c r="AG14" s="1234"/>
      <c r="AH14" s="1234"/>
      <c r="AI14" s="1234"/>
      <c r="AJ14" s="1234"/>
      <c r="AK14" s="1234"/>
      <c r="AL14" s="1234"/>
      <c r="AM14" s="1234"/>
      <c r="AN14" s="1234"/>
      <c r="AO14" s="1234"/>
      <c r="AP14" s="1234"/>
      <c r="AQ14" s="1234"/>
      <c r="AR14" s="1234"/>
      <c r="AS14" s="1234"/>
      <c r="AT14" s="1234"/>
      <c r="AU14" s="1234"/>
      <c r="AV14" s="1234"/>
      <c r="AW14" s="1234"/>
      <c r="AX14" s="1234"/>
      <c r="AY14" s="1234"/>
      <c r="BA14" s="209" t="s">
        <v>127</v>
      </c>
      <c r="BB14" s="115" t="s">
        <v>94</v>
      </c>
      <c r="BC14" s="2076" t="s">
        <v>113</v>
      </c>
      <c r="BD14" s="2077"/>
      <c r="BE14" s="2077"/>
      <c r="BF14" s="2077"/>
      <c r="BG14" s="2078"/>
      <c r="BH14" s="2079" t="s">
        <v>38</v>
      </c>
      <c r="BI14" s="2077"/>
      <c r="BJ14" s="2077"/>
      <c r="BK14" s="2077"/>
      <c r="BL14" s="2078"/>
      <c r="BM14" s="2079" t="s">
        <v>37</v>
      </c>
      <c r="BN14" s="2077"/>
      <c r="BO14" s="2077"/>
      <c r="BP14" s="2077"/>
      <c r="BQ14" s="2080"/>
    </row>
    <row r="15" s="613" customFormat="true" ht="12.75" x14ac:dyDescent="0.2">
      <c r="A15" s="174" t="s">
        <v>86</v>
      </c>
      <c r="B15" s="234"/>
      <c r="C15" s="261" t="s">
        <v>0</v>
      </c>
      <c r="D15" s="262" t="s">
        <v>1</v>
      </c>
      <c r="E15" s="262" t="s">
        <v>2</v>
      </c>
      <c r="F15" s="262" t="s">
        <v>3</v>
      </c>
      <c r="G15" s="263" t="s">
        <v>4</v>
      </c>
      <c r="H15" s="738" t="s">
        <v>0</v>
      </c>
      <c r="I15" s="683" t="s">
        <v>1</v>
      </c>
      <c r="J15" s="683" t="s">
        <v>2</v>
      </c>
      <c r="K15" s="683" t="s">
        <v>3</v>
      </c>
      <c r="L15" s="684" t="s">
        <v>4</v>
      </c>
      <c r="M15" s="726" t="s">
        <v>0</v>
      </c>
      <c r="N15" s="683" t="s">
        <v>1</v>
      </c>
      <c r="O15" s="683" t="s">
        <v>2</v>
      </c>
      <c r="P15" s="683" t="s">
        <v>3</v>
      </c>
      <c r="Q15" s="685" t="s">
        <v>4</v>
      </c>
      <c r="R15" s="1234"/>
      <c r="S15" s="1234"/>
      <c r="T15" s="1234"/>
      <c r="U15" s="1234"/>
      <c r="V15" s="1234"/>
      <c r="W15" s="1234"/>
      <c r="X15" s="1234"/>
      <c r="Y15" s="1234"/>
      <c r="Z15" s="1234"/>
      <c r="AA15" s="1234"/>
      <c r="AB15" s="1234"/>
      <c r="AC15" s="1234"/>
      <c r="AD15" s="1234"/>
      <c r="AE15" s="1234"/>
      <c r="AF15" s="1234"/>
      <c r="AG15" s="1234"/>
      <c r="AH15" s="1234"/>
      <c r="AI15" s="1234"/>
      <c r="AJ15" s="1234"/>
      <c r="AK15" s="1234"/>
      <c r="AL15" s="1234"/>
      <c r="AM15" s="1234"/>
      <c r="AN15" s="1234"/>
      <c r="AO15" s="1234"/>
      <c r="AP15" s="1234"/>
      <c r="AQ15" s="1234"/>
      <c r="AR15" s="1234"/>
      <c r="AS15" s="1234"/>
      <c r="AT15" s="1234"/>
      <c r="AU15" s="1234"/>
      <c r="AV15" s="1234"/>
      <c r="AW15" s="1234"/>
      <c r="AX15" s="1234"/>
      <c r="AY15" s="1234"/>
      <c r="BA15" s="184" t="s">
        <v>118</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row>
    <row r="16" s="613" customFormat="true" ht="15" customHeight="true" x14ac:dyDescent="0.2">
      <c r="A16" s="1989" t="s">
        <v>13</v>
      </c>
      <c r="B16" s="956" t="s">
        <v>14</v>
      </c>
      <c r="C16" s="790">
        <f t="shared" ref="C16:Q16" si="0">C58+C59+C60+C61+C63+C65</f>
        <v>86.439525759120116</v>
      </c>
      <c r="D16" s="791">
        <f t="shared" si="0"/>
        <v>98.739291273705007</v>
      </c>
      <c r="E16" s="791">
        <f t="shared" si="0"/>
        <v>99.657983369799126</v>
      </c>
      <c r="F16" s="791">
        <f t="shared" si="0"/>
        <v>99.781970795279847</v>
      </c>
      <c r="G16" s="792">
        <f t="shared" si="0"/>
        <v>99.943987348567191</v>
      </c>
      <c r="H16" s="793">
        <f t="shared" si="0"/>
        <v>98.489609499682558</v>
      </c>
      <c r="I16" s="791">
        <f t="shared" si="0"/>
        <v>99.629342731992466</v>
      </c>
      <c r="J16" s="791">
        <f t="shared" si="0"/>
        <v>99.710941761132446</v>
      </c>
      <c r="K16" s="791">
        <f t="shared" si="0"/>
        <v>99.867074049347266</v>
      </c>
      <c r="L16" s="794">
        <f t="shared" si="0"/>
        <v>99.991512150349877</v>
      </c>
      <c r="M16" s="790">
        <f t="shared" si="0"/>
        <v>72.976187936748261</v>
      </c>
      <c r="N16" s="791">
        <f t="shared" si="0"/>
        <v>80.918839439497731</v>
      </c>
      <c r="O16" s="791">
        <f t="shared" si="0"/>
        <v>89.740596563832028</v>
      </c>
      <c r="P16" s="791">
        <f t="shared" si="0"/>
        <v>97.008243005519276</v>
      </c>
      <c r="Q16" s="794">
        <f t="shared" si="0"/>
        <v>99.350197996793355</v>
      </c>
      <c r="R16" s="1234"/>
      <c r="S16" s="1234"/>
      <c r="T16" s="1234"/>
      <c r="U16" s="1234"/>
      <c r="V16" s="1234"/>
      <c r="W16" s="1234"/>
      <c r="X16" s="1234"/>
      <c r="Y16" s="1234"/>
      <c r="Z16" s="1234"/>
      <c r="AA16" s="1234"/>
      <c r="AB16" s="1234"/>
      <c r="AC16" s="1234"/>
      <c r="AD16" s="1234"/>
      <c r="AE16" s="1234"/>
      <c r="AF16" s="1234"/>
      <c r="AG16" s="1234"/>
      <c r="AH16" s="1234"/>
      <c r="AI16" s="1234"/>
      <c r="AJ16" s="1234"/>
      <c r="AK16" s="1234"/>
      <c r="AL16" s="1234"/>
      <c r="AM16" s="1234"/>
      <c r="AN16" s="1234"/>
      <c r="AO16" s="1234"/>
      <c r="AP16" s="1234"/>
      <c r="AQ16" s="1234"/>
      <c r="AR16" s="1234"/>
      <c r="AS16" s="1234"/>
      <c r="AT16" s="1234"/>
      <c r="AU16" s="1234"/>
      <c r="AV16" s="1234"/>
      <c r="AW16" s="1234"/>
      <c r="AX16" s="1234"/>
      <c r="AY16" s="1234"/>
      <c r="BA16" s="2081" t="s">
        <v>13</v>
      </c>
      <c r="BB16" s="147" t="s">
        <v>14</v>
      </c>
      <c r="BC16" s="1052" t="s">
        <v>35</v>
      </c>
      <c r="BD16" s="1071" t="s">
        <v>35</v>
      </c>
      <c r="BE16" s="1071" t="s">
        <v>35</v>
      </c>
      <c r="BF16" s="1071" t="s">
        <v>35</v>
      </c>
      <c r="BG16" s="1091" t="s">
        <v>35</v>
      </c>
      <c r="BH16" s="1111" t="s">
        <v>35</v>
      </c>
      <c r="BI16" s="1071" t="s">
        <v>35</v>
      </c>
      <c r="BJ16" s="1071" t="s">
        <v>35</v>
      </c>
      <c r="BK16" s="1071" t="s">
        <v>35</v>
      </c>
      <c r="BL16" s="1091" t="s">
        <v>35</v>
      </c>
      <c r="BM16" s="1111" t="s">
        <v>35</v>
      </c>
      <c r="BN16" s="1071" t="s">
        <v>35</v>
      </c>
      <c r="BO16" s="1071" t="s">
        <v>35</v>
      </c>
      <c r="BP16" s="1071" t="s">
        <v>35</v>
      </c>
      <c r="BQ16" s="1091" t="s">
        <v>35</v>
      </c>
    </row>
    <row r="17" s="613" customFormat="true" ht="15" customHeight="true" x14ac:dyDescent="0.2">
      <c r="A17" s="1965"/>
      <c r="B17" s="957" t="s">
        <v>51</v>
      </c>
      <c r="C17" s="795">
        <f>100-C16</f>
        <v>13.560474240879884</v>
      </c>
      <c r="D17" s="796">
        <f t="shared" ref="D17:Q17" si="1">100-D16</f>
        <v>1.2607087262949932</v>
      </c>
      <c r="E17" s="796">
        <f t="shared" si="1"/>
        <v>0.34201663020087381</v>
      </c>
      <c r="F17" s="796">
        <f t="shared" si="1"/>
        <v>0.2180292047201533</v>
      </c>
      <c r="G17" s="797">
        <f t="shared" si="1"/>
        <v>5.601265143280898E-2</v>
      </c>
      <c r="H17" s="798">
        <f t="shared" si="1"/>
        <v>1.5103905003174418</v>
      </c>
      <c r="I17" s="796">
        <f t="shared" si="1"/>
        <v>0.37065726800753396</v>
      </c>
      <c r="J17" s="796">
        <f t="shared" si="1"/>
        <v>0.289058238867554</v>
      </c>
      <c r="K17" s="796">
        <f t="shared" si="1"/>
        <v>0.1329259506527336</v>
      </c>
      <c r="L17" s="799">
        <f t="shared" si="1"/>
        <v>8.4878496501232803E-3</v>
      </c>
      <c r="M17" s="795">
        <f t="shared" si="1"/>
        <v>27.023812063251739</v>
      </c>
      <c r="N17" s="796">
        <f t="shared" si="1"/>
        <v>19.081160560502269</v>
      </c>
      <c r="O17" s="796">
        <f t="shared" si="1"/>
        <v>10.259403436167972</v>
      </c>
      <c r="P17" s="796">
        <f t="shared" si="1"/>
        <v>2.9917569944807241</v>
      </c>
      <c r="Q17" s="799">
        <f t="shared" si="1"/>
        <v>0.64980200320664494</v>
      </c>
      <c r="R17" s="1234"/>
      <c r="S17" s="1234"/>
      <c r="T17" s="1234"/>
      <c r="U17" s="1234"/>
      <c r="V17" s="1234"/>
      <c r="W17" s="1234"/>
      <c r="X17" s="1234"/>
      <c r="Y17" s="1234"/>
      <c r="Z17" s="1234"/>
      <c r="AA17" s="1234"/>
      <c r="AB17" s="1234"/>
      <c r="AC17" s="1234"/>
      <c r="AD17" s="1234"/>
      <c r="AE17" s="1234"/>
      <c r="AF17" s="1234"/>
      <c r="AG17" s="1234"/>
      <c r="AH17" s="1234"/>
      <c r="AI17" s="1234"/>
      <c r="AJ17" s="1234"/>
      <c r="AK17" s="1234"/>
      <c r="AL17" s="1234"/>
      <c r="AM17" s="1234"/>
      <c r="AN17" s="1234"/>
      <c r="AO17" s="1234"/>
      <c r="AP17" s="1234"/>
      <c r="AQ17" s="1234"/>
      <c r="AR17" s="1234"/>
      <c r="AS17" s="1234"/>
      <c r="AT17" s="1234"/>
      <c r="AU17" s="1234"/>
      <c r="AV17" s="1234"/>
      <c r="AW17" s="1234"/>
      <c r="AX17" s="1234"/>
      <c r="AY17" s="1234"/>
      <c r="BA17" s="2082"/>
      <c r="BB17" s="148" t="s">
        <v>51</v>
      </c>
      <c r="BC17" s="1053" t="s">
        <v>35</v>
      </c>
      <c r="BD17" s="1072" t="s">
        <v>35</v>
      </c>
      <c r="BE17" s="1072" t="s">
        <v>35</v>
      </c>
      <c r="BF17" s="1072" t="s">
        <v>35</v>
      </c>
      <c r="BG17" s="1092" t="s">
        <v>35</v>
      </c>
      <c r="BH17" s="1112" t="s">
        <v>35</v>
      </c>
      <c r="BI17" s="1072" t="s">
        <v>35</v>
      </c>
      <c r="BJ17" s="1072" t="s">
        <v>35</v>
      </c>
      <c r="BK17" s="1072" t="s">
        <v>35</v>
      </c>
      <c r="BL17" s="1092" t="s">
        <v>35</v>
      </c>
      <c r="BM17" s="1112" t="s">
        <v>35</v>
      </c>
      <c r="BN17" s="1072" t="s">
        <v>35</v>
      </c>
      <c r="BO17" s="1072" t="s">
        <v>35</v>
      </c>
      <c r="BP17" s="1072" t="s">
        <v>35</v>
      </c>
      <c r="BQ17" s="1092" t="s">
        <v>35</v>
      </c>
    </row>
    <row r="18" s="613" customFormat="true" ht="15" customHeight="true" x14ac:dyDescent="0.2">
      <c r="A18" s="1965" t="s">
        <v>60</v>
      </c>
      <c r="B18" s="957" t="s">
        <v>15</v>
      </c>
      <c r="C18" s="795">
        <f>C16*MICS15!C23/100</f>
        <v>84.983337947491151</v>
      </c>
      <c r="D18" s="796">
        <f>D16*MICS15!D23/100</f>
        <v>98.6195109796558</v>
      </c>
      <c r="E18" s="796">
        <f>E16*MICS15!E23/100</f>
        <v>99.543150050491747</v>
      </c>
      <c r="F18" s="796">
        <f>F16*MICS15!F23/100</f>
        <v>99.781970795279847</v>
      </c>
      <c r="G18" s="797">
        <f>G16*MICS15!G23/100</f>
        <v>99.943987348567191</v>
      </c>
      <c r="H18" s="798">
        <f>H16*MICS15!H23/100</f>
        <v>98.364375597189849</v>
      </c>
      <c r="I18" s="796">
        <f>I16*MICS15!I23/100</f>
        <v>99.560559348777758</v>
      </c>
      <c r="J18" s="796">
        <f>J16*MICS15!J23/100</f>
        <v>99.644080257768621</v>
      </c>
      <c r="K18" s="796">
        <f>K16*MICS15!K23/100</f>
        <v>99.867074049347266</v>
      </c>
      <c r="L18" s="799">
        <f>L16*MICS15!L23/100</f>
        <v>99.991512150349877</v>
      </c>
      <c r="M18" s="795">
        <f>M16*MICS15!M23/100</f>
        <v>69.306777965593795</v>
      </c>
      <c r="N18" s="796">
        <f>N16*MICS15!N23/100</f>
        <v>80.300203621068334</v>
      </c>
      <c r="O18" s="796">
        <f>O16*MICS15!O23/100</f>
        <v>88.460534005575369</v>
      </c>
      <c r="P18" s="796">
        <f>P16*MICS15!P23/100</f>
        <v>96.511770193906045</v>
      </c>
      <c r="Q18" s="799">
        <f>Q16*MICS15!Q23/100</f>
        <v>99.30340948687801</v>
      </c>
      <c r="R18" s="1234"/>
      <c r="S18" s="1234"/>
      <c r="T18" s="1234"/>
      <c r="U18" s="1234"/>
      <c r="V18" s="1234"/>
      <c r="W18" s="1234"/>
      <c r="X18" s="1234"/>
      <c r="Y18" s="1234"/>
      <c r="Z18" s="1234"/>
      <c r="AA18" s="1234"/>
      <c r="AB18" s="1234"/>
      <c r="AC18" s="1234"/>
      <c r="AD18" s="1234"/>
      <c r="AE18" s="1234"/>
      <c r="AF18" s="1234"/>
      <c r="AG18" s="1234"/>
      <c r="AH18" s="1234"/>
      <c r="AI18" s="1234"/>
      <c r="AJ18" s="1234"/>
      <c r="AK18" s="1234"/>
      <c r="AL18" s="1234"/>
      <c r="AM18" s="1234"/>
      <c r="AN18" s="1234"/>
      <c r="AO18" s="1234"/>
      <c r="AP18" s="1234"/>
      <c r="AQ18" s="1234"/>
      <c r="AR18" s="1234"/>
      <c r="AS18" s="1234"/>
      <c r="AT18" s="1234"/>
      <c r="AU18" s="1234"/>
      <c r="AV18" s="1234"/>
      <c r="AW18" s="1234"/>
      <c r="AX18" s="1234"/>
      <c r="AY18" s="1234"/>
      <c r="BA18" s="2082" t="s">
        <v>60</v>
      </c>
      <c r="BB18" s="148" t="s">
        <v>15</v>
      </c>
      <c r="BC18" s="1053" t="s">
        <v>35</v>
      </c>
      <c r="BD18" s="1072" t="s">
        <v>35</v>
      </c>
      <c r="BE18" s="1072" t="s">
        <v>35</v>
      </c>
      <c r="BF18" s="1072" t="s">
        <v>35</v>
      </c>
      <c r="BG18" s="1092" t="s">
        <v>35</v>
      </c>
      <c r="BH18" s="1112" t="s">
        <v>35</v>
      </c>
      <c r="BI18" s="1072" t="s">
        <v>35</v>
      </c>
      <c r="BJ18" s="1072" t="s">
        <v>35</v>
      </c>
      <c r="BK18" s="1072" t="s">
        <v>35</v>
      </c>
      <c r="BL18" s="1092" t="s">
        <v>35</v>
      </c>
      <c r="BM18" s="1112" t="s">
        <v>35</v>
      </c>
      <c r="BN18" s="1072" t="s">
        <v>35</v>
      </c>
      <c r="BO18" s="1072" t="s">
        <v>35</v>
      </c>
      <c r="BP18" s="1072" t="s">
        <v>35</v>
      </c>
      <c r="BQ18" s="1092" t="s">
        <v>35</v>
      </c>
    </row>
    <row r="19" s="613" customFormat="true" ht="15" customHeight="true" x14ac:dyDescent="0.2">
      <c r="A19" s="1965"/>
      <c r="B19" s="957" t="s">
        <v>16</v>
      </c>
      <c r="C19" s="795">
        <f>C16*MICS15!C22/100</f>
        <v>1.4561878116289435</v>
      </c>
      <c r="D19" s="796">
        <f>D16*MICS15!D22/100</f>
        <v>0.11978029404920924</v>
      </c>
      <c r="E19" s="796">
        <f>E16*MICS15!E22/100</f>
        <v>0.11483331930735248</v>
      </c>
      <c r="F19" s="796">
        <f>F16*MICS15!F22/100</f>
        <v>0</v>
      </c>
      <c r="G19" s="797">
        <f>G16*MICS15!G22/100</f>
        <v>0</v>
      </c>
      <c r="H19" s="798">
        <f>H16*MICS15!H22/100</f>
        <v>0.12523390249269956</v>
      </c>
      <c r="I19" s="796">
        <f>I16*MICS15!I22/100</f>
        <v>6.8783383214741964E-2</v>
      </c>
      <c r="J19" s="796">
        <f>J16*MICS15!J22/100</f>
        <v>6.6861503363844957E-2</v>
      </c>
      <c r="K19" s="796">
        <f>K16*MICS15!K22/100</f>
        <v>0</v>
      </c>
      <c r="L19" s="799">
        <f>L16*MICS15!L22/100</f>
        <v>0</v>
      </c>
      <c r="M19" s="795">
        <f>M16*MICS15!M22/100</f>
        <v>3.6694099711544839</v>
      </c>
      <c r="N19" s="796">
        <f>N16*MICS15!N22/100</f>
        <v>0.61863581842941762</v>
      </c>
      <c r="O19" s="796">
        <f>O16*MICS15!O22/100</f>
        <v>1.2800625582566494</v>
      </c>
      <c r="P19" s="796">
        <f>P16*MICS15!P22/100</f>
        <v>0.49647281161322598</v>
      </c>
      <c r="Q19" s="799">
        <f>Q16*MICS15!Q22/100</f>
        <v>4.6788509915334481E-2</v>
      </c>
      <c r="R19" s="1234"/>
      <c r="S19" s="1234"/>
      <c r="T19" s="1234"/>
      <c r="U19" s="1234"/>
      <c r="V19" s="1234"/>
      <c r="W19" s="1234"/>
      <c r="X19" s="1234"/>
      <c r="Y19" s="1234"/>
      <c r="Z19" s="1234"/>
      <c r="AA19" s="1234"/>
      <c r="AB19" s="1234"/>
      <c r="AC19" s="1234"/>
      <c r="AD19" s="1234"/>
      <c r="AE19" s="1234"/>
      <c r="AF19" s="1234"/>
      <c r="AG19" s="1234"/>
      <c r="AH19" s="1234"/>
      <c r="AI19" s="1234"/>
      <c r="AJ19" s="1234"/>
      <c r="AK19" s="1234"/>
      <c r="AL19" s="1234"/>
      <c r="AM19" s="1234"/>
      <c r="AN19" s="1234"/>
      <c r="AO19" s="1234"/>
      <c r="AP19" s="1234"/>
      <c r="AQ19" s="1234"/>
      <c r="AR19" s="1234"/>
      <c r="AS19" s="1234"/>
      <c r="AT19" s="1234"/>
      <c r="AU19" s="1234"/>
      <c r="AV19" s="1234"/>
      <c r="AW19" s="1234"/>
      <c r="AX19" s="1234"/>
      <c r="AY19" s="1234"/>
      <c r="BA19" s="2082"/>
      <c r="BB19" s="148" t="s">
        <v>16</v>
      </c>
      <c r="BC19" s="1053" t="s">
        <v>35</v>
      </c>
      <c r="BD19" s="1072" t="s">
        <v>35</v>
      </c>
      <c r="BE19" s="1072" t="s">
        <v>35</v>
      </c>
      <c r="BF19" s="1072" t="s">
        <v>35</v>
      </c>
      <c r="BG19" s="1092" t="s">
        <v>35</v>
      </c>
      <c r="BH19" s="1112" t="s">
        <v>35</v>
      </c>
      <c r="BI19" s="1072" t="s">
        <v>35</v>
      </c>
      <c r="BJ19" s="1072" t="s">
        <v>35</v>
      </c>
      <c r="BK19" s="1072" t="s">
        <v>35</v>
      </c>
      <c r="BL19" s="1092" t="s">
        <v>35</v>
      </c>
      <c r="BM19" s="1112" t="s">
        <v>35</v>
      </c>
      <c r="BN19" s="1072" t="s">
        <v>35</v>
      </c>
      <c r="BO19" s="1072" t="s">
        <v>35</v>
      </c>
      <c r="BP19" s="1072" t="s">
        <v>35</v>
      </c>
      <c r="BQ19" s="1092" t="s">
        <v>35</v>
      </c>
    </row>
    <row r="20" s="613" customFormat="true" ht="15" customHeight="true" x14ac:dyDescent="0.2">
      <c r="A20" s="1965"/>
      <c r="B20" s="957" t="s">
        <v>22</v>
      </c>
      <c r="C20" s="795">
        <f>100-(C18+C19+C21)</f>
        <v>3.7084877443075754</v>
      </c>
      <c r="D20" s="796">
        <f t="shared" ref="D20:Q20" si="2">100-(D18+D19+D21)</f>
        <v>0.59735119331206477</v>
      </c>
      <c r="E20" s="796">
        <f t="shared" si="2"/>
        <v>0.27042485415492479</v>
      </c>
      <c r="F20" s="796">
        <f t="shared" si="2"/>
        <v>0.21385911567702465</v>
      </c>
      <c r="G20" s="797">
        <f t="shared" si="2"/>
        <v>3.4829157660880128E-2</v>
      </c>
      <c r="H20" s="798">
        <f t="shared" si="2"/>
        <v>1.0658707289232154</v>
      </c>
      <c r="I20" s="796">
        <f t="shared" si="2"/>
        <v>0.26779418979754155</v>
      </c>
      <c r="J20" s="796">
        <f t="shared" si="2"/>
        <v>0.28374027909832478</v>
      </c>
      <c r="K20" s="796">
        <f t="shared" si="2"/>
        <v>0.1329259506527336</v>
      </c>
      <c r="L20" s="799">
        <f t="shared" si="2"/>
        <v>0</v>
      </c>
      <c r="M20" s="795">
        <f t="shared" si="2"/>
        <v>8.4848501234844065</v>
      </c>
      <c r="N20" s="796">
        <f t="shared" si="2"/>
        <v>3.7672130737019529</v>
      </c>
      <c r="O20" s="796">
        <f t="shared" si="2"/>
        <v>1.8823039082891455</v>
      </c>
      <c r="P20" s="796">
        <f t="shared" si="2"/>
        <v>0.77311589487271704</v>
      </c>
      <c r="Q20" s="799">
        <f t="shared" si="2"/>
        <v>0.36641380646491939</v>
      </c>
      <c r="R20" s="1234"/>
      <c r="S20" s="1234"/>
      <c r="T20" s="1234"/>
      <c r="U20" s="1234"/>
      <c r="V20" s="1234"/>
      <c r="W20" s="1234"/>
      <c r="X20" s="1234"/>
      <c r="Y20" s="1234"/>
      <c r="Z20" s="1234"/>
      <c r="AA20" s="1234"/>
      <c r="AB20" s="1234"/>
      <c r="AC20" s="1234"/>
      <c r="AD20" s="1234"/>
      <c r="AE20" s="1234"/>
      <c r="AF20" s="1234"/>
      <c r="AG20" s="1234"/>
      <c r="AH20" s="1234"/>
      <c r="AI20" s="1234"/>
      <c r="AJ20" s="1234"/>
      <c r="AK20" s="1234"/>
      <c r="AL20" s="1234"/>
      <c r="AM20" s="1234"/>
      <c r="AN20" s="1234"/>
      <c r="AO20" s="1234"/>
      <c r="AP20" s="1234"/>
      <c r="AQ20" s="1234"/>
      <c r="AR20" s="1234"/>
      <c r="AS20" s="1234"/>
      <c r="AT20" s="1234"/>
      <c r="AU20" s="1234"/>
      <c r="AV20" s="1234"/>
      <c r="AW20" s="1234"/>
      <c r="AX20" s="1234"/>
      <c r="AY20" s="1234"/>
      <c r="BA20" s="2082"/>
      <c r="BB20" s="148" t="s">
        <v>22</v>
      </c>
      <c r="BC20" s="1053" t="s">
        <v>35</v>
      </c>
      <c r="BD20" s="1072" t="s">
        <v>35</v>
      </c>
      <c r="BE20" s="1072" t="s">
        <v>35</v>
      </c>
      <c r="BF20" s="1072" t="s">
        <v>35</v>
      </c>
      <c r="BG20" s="1092" t="s">
        <v>35</v>
      </c>
      <c r="BH20" s="1112" t="s">
        <v>35</v>
      </c>
      <c r="BI20" s="1072" t="s">
        <v>35</v>
      </c>
      <c r="BJ20" s="1072" t="s">
        <v>35</v>
      </c>
      <c r="BK20" s="1072" t="s">
        <v>35</v>
      </c>
      <c r="BL20" s="1092" t="s">
        <v>35</v>
      </c>
      <c r="BM20" s="1112" t="s">
        <v>35</v>
      </c>
      <c r="BN20" s="1072" t="s">
        <v>35</v>
      </c>
      <c r="BO20" s="1072" t="s">
        <v>35</v>
      </c>
      <c r="BP20" s="1072" t="s">
        <v>35</v>
      </c>
      <c r="BQ20" s="1092" t="s">
        <v>35</v>
      </c>
    </row>
    <row r="21" s="613" customFormat="true" ht="15" customHeight="true" x14ac:dyDescent="0.2">
      <c r="A21" s="1965"/>
      <c r="B21" s="957" t="s">
        <v>17</v>
      </c>
      <c r="C21" s="795">
        <f t="shared" ref="C21:Q21" si="3">C64</f>
        <v>9.8519864965723176</v>
      </c>
      <c r="D21" s="796">
        <f t="shared" si="3"/>
        <v>0.66335753298293354</v>
      </c>
      <c r="E21" s="796">
        <f t="shared" si="3"/>
        <v>7.1591776045981631E-2</v>
      </c>
      <c r="F21" s="796">
        <f t="shared" si="3"/>
        <v>4.1700890431220451E-3</v>
      </c>
      <c r="G21" s="797">
        <f t="shared" si="3"/>
        <v>2.1183493771925826E-2</v>
      </c>
      <c r="H21" s="798">
        <f t="shared" si="3"/>
        <v>0.44451977139424004</v>
      </c>
      <c r="I21" s="796">
        <f t="shared" si="3"/>
        <v>0.10286307820997044</v>
      </c>
      <c r="J21" s="796">
        <f t="shared" si="3"/>
        <v>5.3179597692195463E-3</v>
      </c>
      <c r="K21" s="796">
        <f t="shared" si="3"/>
        <v>0</v>
      </c>
      <c r="L21" s="799">
        <f t="shared" si="3"/>
        <v>8.4878496501238996E-3</v>
      </c>
      <c r="M21" s="795">
        <f t="shared" si="3"/>
        <v>18.538961939767315</v>
      </c>
      <c r="N21" s="796">
        <f t="shared" si="3"/>
        <v>15.313947486800302</v>
      </c>
      <c r="O21" s="796">
        <f t="shared" si="3"/>
        <v>8.3770995278788405</v>
      </c>
      <c r="P21" s="796">
        <f t="shared" si="3"/>
        <v>2.2186410996080106</v>
      </c>
      <c r="Q21" s="799">
        <f t="shared" si="3"/>
        <v>0.2833881967417336</v>
      </c>
      <c r="R21" s="1234"/>
      <c r="S21" s="1234"/>
      <c r="T21" s="1234"/>
      <c r="U21" s="1234"/>
      <c r="V21" s="1234"/>
      <c r="W21" s="1234"/>
      <c r="X21" s="1234"/>
      <c r="Y21" s="1234"/>
      <c r="Z21" s="1234"/>
      <c r="AA21" s="1234"/>
      <c r="AB21" s="1234"/>
      <c r="AC21" s="1234"/>
      <c r="AD21" s="1234"/>
      <c r="AE21" s="1234"/>
      <c r="AF21" s="1234"/>
      <c r="AG21" s="1234"/>
      <c r="AH21" s="1234"/>
      <c r="AI21" s="1234"/>
      <c r="AJ21" s="1234"/>
      <c r="AK21" s="1234"/>
      <c r="AL21" s="1234"/>
      <c r="AM21" s="1234"/>
      <c r="AN21" s="1234"/>
      <c r="AO21" s="1234"/>
      <c r="AP21" s="1234"/>
      <c r="AQ21" s="1234"/>
      <c r="AR21" s="1234"/>
      <c r="AS21" s="1234"/>
      <c r="AT21" s="1234"/>
      <c r="AU21" s="1234"/>
      <c r="AV21" s="1234"/>
      <c r="AW21" s="1234"/>
      <c r="AX21" s="1234"/>
      <c r="AY21" s="1234"/>
      <c r="BA21" s="2082"/>
      <c r="BB21" s="148" t="s">
        <v>17</v>
      </c>
      <c r="BC21" s="1053" t="s">
        <v>35</v>
      </c>
      <c r="BD21" s="1072" t="s">
        <v>35</v>
      </c>
      <c r="BE21" s="1072" t="s">
        <v>35</v>
      </c>
      <c r="BF21" s="1072" t="s">
        <v>35</v>
      </c>
      <c r="BG21" s="1092" t="s">
        <v>35</v>
      </c>
      <c r="BH21" s="1112" t="s">
        <v>35</v>
      </c>
      <c r="BI21" s="1072" t="s">
        <v>35</v>
      </c>
      <c r="BJ21" s="1072" t="s">
        <v>35</v>
      </c>
      <c r="BK21" s="1072" t="s">
        <v>35</v>
      </c>
      <c r="BL21" s="1092" t="s">
        <v>35</v>
      </c>
      <c r="BM21" s="1112" t="s">
        <v>35</v>
      </c>
      <c r="BN21" s="1072" t="s">
        <v>35</v>
      </c>
      <c r="BO21" s="1072" t="s">
        <v>35</v>
      </c>
      <c r="BP21" s="1072" t="s">
        <v>35</v>
      </c>
      <c r="BQ21" s="1092" t="s">
        <v>35</v>
      </c>
    </row>
    <row r="22" s="613" customFormat="true" ht="15" customHeight="true" x14ac:dyDescent="0.2">
      <c r="A22" s="1965" t="s">
        <v>54</v>
      </c>
      <c r="B22" s="957" t="s">
        <v>49</v>
      </c>
      <c r="C22" s="984" t="s">
        <v>35</v>
      </c>
      <c r="D22" s="996" t="s">
        <v>35</v>
      </c>
      <c r="E22" s="996" t="s">
        <v>35</v>
      </c>
      <c r="F22" s="996" t="s">
        <v>35</v>
      </c>
      <c r="G22" s="1008" t="s">
        <v>35</v>
      </c>
      <c r="H22" s="1020" t="s">
        <v>35</v>
      </c>
      <c r="I22" s="996" t="s">
        <v>35</v>
      </c>
      <c r="J22" s="996" t="s">
        <v>35</v>
      </c>
      <c r="K22" s="996" t="s">
        <v>35</v>
      </c>
      <c r="L22" s="1032" t="s">
        <v>35</v>
      </c>
      <c r="M22" s="984" t="s">
        <v>35</v>
      </c>
      <c r="N22" s="996" t="s">
        <v>35</v>
      </c>
      <c r="O22" s="996" t="s">
        <v>35</v>
      </c>
      <c r="P22" s="996" t="s">
        <v>35</v>
      </c>
      <c r="Q22" s="1032" t="s">
        <v>35</v>
      </c>
      <c r="R22" s="1234"/>
      <c r="S22" s="1234"/>
      <c r="T22" s="1234"/>
      <c r="U22" s="1234"/>
      <c r="V22" s="1234"/>
      <c r="W22" s="1234"/>
      <c r="X22" s="1234"/>
      <c r="Y22" s="1234"/>
      <c r="Z22" s="1234"/>
      <c r="AA22" s="1234"/>
      <c r="AB22" s="1234"/>
      <c r="AC22" s="1234"/>
      <c r="AD22" s="1234"/>
      <c r="AE22" s="1234"/>
      <c r="AF22" s="1234"/>
      <c r="AG22" s="1234"/>
      <c r="AH22" s="1234"/>
      <c r="AI22" s="1234"/>
      <c r="AJ22" s="1234"/>
      <c r="AK22" s="1234"/>
      <c r="AL22" s="1234"/>
      <c r="AM22" s="1234"/>
      <c r="AN22" s="1234"/>
      <c r="AO22" s="1234"/>
      <c r="AP22" s="1234"/>
      <c r="AQ22" s="1234"/>
      <c r="AR22" s="1234"/>
      <c r="AS22" s="1234"/>
      <c r="AT22" s="1234"/>
      <c r="AU22" s="1234"/>
      <c r="AV22" s="1234"/>
      <c r="AW22" s="1234"/>
      <c r="AX22" s="1234"/>
      <c r="AY22" s="1234"/>
      <c r="BA22" s="2082" t="s">
        <v>54</v>
      </c>
      <c r="BB22" s="148" t="s">
        <v>49</v>
      </c>
      <c r="BC22" s="1053" t="s">
        <v>35</v>
      </c>
      <c r="BD22" s="1072" t="s">
        <v>35</v>
      </c>
      <c r="BE22" s="1072" t="s">
        <v>35</v>
      </c>
      <c r="BF22" s="1072" t="s">
        <v>35</v>
      </c>
      <c r="BG22" s="1092" t="s">
        <v>35</v>
      </c>
      <c r="BH22" s="1112" t="s">
        <v>35</v>
      </c>
      <c r="BI22" s="1072" t="s">
        <v>35</v>
      </c>
      <c r="BJ22" s="1072" t="s">
        <v>35</v>
      </c>
      <c r="BK22" s="1072" t="s">
        <v>35</v>
      </c>
      <c r="BL22" s="1092" t="s">
        <v>35</v>
      </c>
      <c r="BM22" s="1112" t="s">
        <v>35</v>
      </c>
      <c r="BN22" s="1072" t="s">
        <v>35</v>
      </c>
      <c r="BO22" s="1072" t="s">
        <v>35</v>
      </c>
      <c r="BP22" s="1072" t="s">
        <v>35</v>
      </c>
      <c r="BQ22" s="1092" t="s">
        <v>35</v>
      </c>
    </row>
    <row r="23" s="613" customFormat="true" ht="15" customHeight="true" x14ac:dyDescent="0.2">
      <c r="A23" s="1966"/>
      <c r="B23" s="958" t="s">
        <v>48</v>
      </c>
      <c r="C23" s="985" t="s">
        <v>35</v>
      </c>
      <c r="D23" s="997" t="s">
        <v>35</v>
      </c>
      <c r="E23" s="997" t="s">
        <v>35</v>
      </c>
      <c r="F23" s="997" t="s">
        <v>35</v>
      </c>
      <c r="G23" s="1009" t="s">
        <v>35</v>
      </c>
      <c r="H23" s="1021" t="s">
        <v>35</v>
      </c>
      <c r="I23" s="997" t="s">
        <v>35</v>
      </c>
      <c r="J23" s="997" t="s">
        <v>35</v>
      </c>
      <c r="K23" s="997" t="s">
        <v>35</v>
      </c>
      <c r="L23" s="1033" t="s">
        <v>35</v>
      </c>
      <c r="M23" s="985" t="s">
        <v>35</v>
      </c>
      <c r="N23" s="997" t="s">
        <v>35</v>
      </c>
      <c r="O23" s="997" t="s">
        <v>35</v>
      </c>
      <c r="P23" s="997" t="s">
        <v>35</v>
      </c>
      <c r="Q23" s="1033" t="s">
        <v>35</v>
      </c>
      <c r="R23" s="1234"/>
      <c r="S23" s="1234"/>
      <c r="T23" s="1234"/>
      <c r="U23" s="1234"/>
      <c r="V23" s="1234"/>
      <c r="W23" s="1234"/>
      <c r="X23" s="1234"/>
      <c r="Y23" s="1234"/>
      <c r="Z23" s="1234"/>
      <c r="AA23" s="1234"/>
      <c r="AB23" s="1234"/>
      <c r="AC23" s="1234"/>
      <c r="AD23" s="1234"/>
      <c r="AE23" s="1234"/>
      <c r="AF23" s="1234"/>
      <c r="AG23" s="1234"/>
      <c r="AH23" s="1234"/>
      <c r="AI23" s="1234"/>
      <c r="AJ23" s="1234"/>
      <c r="AK23" s="1234"/>
      <c r="AL23" s="1234"/>
      <c r="AM23" s="1234"/>
      <c r="AN23" s="1234"/>
      <c r="AO23" s="1234"/>
      <c r="AP23" s="1234"/>
      <c r="AQ23" s="1234"/>
      <c r="AR23" s="1234"/>
      <c r="AS23" s="1234"/>
      <c r="AT23" s="1234"/>
      <c r="AU23" s="1234"/>
      <c r="AV23" s="1234"/>
      <c r="AW23" s="1234"/>
      <c r="AX23" s="1234"/>
      <c r="AY23" s="1234"/>
      <c r="BA23" s="2083"/>
      <c r="BB23" s="149" t="s">
        <v>48</v>
      </c>
      <c r="BC23" s="1054" t="s">
        <v>35</v>
      </c>
      <c r="BD23" s="1073" t="s">
        <v>35</v>
      </c>
      <c r="BE23" s="1073" t="s">
        <v>35</v>
      </c>
      <c r="BF23" s="1073" t="s">
        <v>35</v>
      </c>
      <c r="BG23" s="1093" t="s">
        <v>35</v>
      </c>
      <c r="BH23" s="1113" t="s">
        <v>35</v>
      </c>
      <c r="BI23" s="1073" t="s">
        <v>35</v>
      </c>
      <c r="BJ23" s="1073" t="s">
        <v>35</v>
      </c>
      <c r="BK23" s="1073" t="s">
        <v>35</v>
      </c>
      <c r="BL23" s="1093" t="s">
        <v>35</v>
      </c>
      <c r="BM23" s="1113" t="s">
        <v>35</v>
      </c>
      <c r="BN23" s="1073" t="s">
        <v>35</v>
      </c>
      <c r="BO23" s="1073" t="s">
        <v>35</v>
      </c>
      <c r="BP23" s="1073" t="s">
        <v>35</v>
      </c>
      <c r="BQ23" s="1093" t="s">
        <v>35</v>
      </c>
    </row>
    <row r="24" s="131" customFormat="true" ht="15" hidden="true" customHeight="true" x14ac:dyDescent="0.2">
      <c r="A24" s="1967" t="s">
        <v>47</v>
      </c>
      <c r="B24" s="240" t="s">
        <v>59</v>
      </c>
      <c r="C24" s="246"/>
      <c r="D24" s="247"/>
      <c r="E24" s="247"/>
      <c r="F24" s="247"/>
      <c r="G24" s="248"/>
      <c r="H24" s="249"/>
      <c r="I24" s="247"/>
      <c r="J24" s="247"/>
      <c r="K24" s="247"/>
      <c r="L24" s="250"/>
      <c r="M24" s="246"/>
      <c r="N24" s="247"/>
      <c r="O24" s="247"/>
      <c r="P24" s="247"/>
      <c r="Q24" s="250"/>
      <c r="R24" s="582"/>
      <c r="S24" s="582"/>
      <c r="T24" s="582"/>
      <c r="U24" s="582"/>
      <c r="V24" s="582"/>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BB24" s="133"/>
    </row>
    <row r="25" s="131" customFormat="true" ht="15" hidden="true" customHeight="true" x14ac:dyDescent="0.2">
      <c r="A25" s="1968"/>
      <c r="B25" s="232" t="s">
        <v>58</v>
      </c>
      <c r="C25" s="251"/>
      <c r="D25" s="252"/>
      <c r="E25" s="252"/>
      <c r="F25" s="252"/>
      <c r="G25" s="253"/>
      <c r="H25" s="254"/>
      <c r="I25" s="252"/>
      <c r="J25" s="252"/>
      <c r="K25" s="252"/>
      <c r="L25" s="255"/>
      <c r="M25" s="251"/>
      <c r="N25" s="252"/>
      <c r="O25" s="252"/>
      <c r="P25" s="252"/>
      <c r="Q25" s="255"/>
      <c r="R25" s="582"/>
      <c r="S25" s="582"/>
      <c r="T25" s="582"/>
      <c r="U25" s="582"/>
      <c r="V25" s="582"/>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BB25" s="133"/>
    </row>
    <row r="26" s="131" customFormat="true" ht="15" hidden="true" customHeight="true" x14ac:dyDescent="0.2">
      <c r="A26" s="1969"/>
      <c r="B26" s="233" t="s">
        <v>46</v>
      </c>
      <c r="C26" s="256"/>
      <c r="D26" s="257"/>
      <c r="E26" s="257"/>
      <c r="F26" s="257"/>
      <c r="G26" s="258"/>
      <c r="H26" s="259"/>
      <c r="I26" s="257"/>
      <c r="J26" s="257"/>
      <c r="K26" s="257"/>
      <c r="L26" s="260"/>
      <c r="M26" s="256"/>
      <c r="N26" s="257"/>
      <c r="O26" s="257"/>
      <c r="P26" s="257"/>
      <c r="Q26" s="260"/>
      <c r="R26" s="582"/>
      <c r="S26" s="582"/>
      <c r="T26" s="582"/>
      <c r="U26" s="582"/>
      <c r="V26" s="58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BB26" s="133"/>
    </row>
    <row r="27" s="613" customFormat="true" ht="15" customHeight="true" x14ac:dyDescent="0.2">
      <c r="A27" s="130"/>
      <c r="B27" s="175"/>
      <c r="C27" s="1970" t="s">
        <v>113</v>
      </c>
      <c r="D27" s="1971"/>
      <c r="E27" s="1971"/>
      <c r="F27" s="1971"/>
      <c r="G27" s="1972"/>
      <c r="H27" s="1973" t="s">
        <v>38</v>
      </c>
      <c r="I27" s="1974"/>
      <c r="J27" s="1974"/>
      <c r="K27" s="1974"/>
      <c r="L27" s="1975"/>
      <c r="M27" s="1976" t="s">
        <v>37</v>
      </c>
      <c r="N27" s="1974"/>
      <c r="O27" s="1974"/>
      <c r="P27" s="1974"/>
      <c r="Q27" s="1977"/>
      <c r="R27" s="1234"/>
      <c r="S27" s="1234"/>
      <c r="T27" s="1234"/>
      <c r="U27" s="1234"/>
      <c r="V27" s="1234"/>
      <c r="W27" s="1234"/>
      <c r="X27" s="1234"/>
      <c r="Y27" s="1234"/>
      <c r="Z27" s="1234"/>
      <c r="AA27" s="1234"/>
      <c r="AB27" s="1234"/>
      <c r="AC27" s="1234"/>
      <c r="AD27" s="1234"/>
      <c r="AE27" s="1234"/>
      <c r="AF27" s="1234"/>
      <c r="AG27" s="1234"/>
      <c r="AH27" s="1234"/>
      <c r="AI27" s="1234"/>
      <c r="AJ27" s="1234"/>
      <c r="AK27" s="1234"/>
      <c r="AL27" s="1234"/>
      <c r="AM27" s="1234"/>
      <c r="AN27" s="1234"/>
      <c r="AO27" s="1234"/>
      <c r="AP27" s="1234"/>
      <c r="AQ27" s="1234"/>
      <c r="AR27" s="1234"/>
      <c r="AS27" s="1234"/>
      <c r="AT27" s="1234"/>
      <c r="AU27" s="1234"/>
      <c r="AV27" s="1234"/>
      <c r="AW27" s="1234"/>
      <c r="AX27" s="1234"/>
      <c r="AY27" s="1234"/>
      <c r="BA27" s="209" t="s">
        <v>127</v>
      </c>
      <c r="BB27" s="115" t="s">
        <v>94</v>
      </c>
      <c r="BC27" s="2084" t="s">
        <v>113</v>
      </c>
      <c r="BD27" s="2085"/>
      <c r="BE27" s="2085"/>
      <c r="BF27" s="2085"/>
      <c r="BG27" s="2086"/>
      <c r="BH27" s="2087" t="s">
        <v>38</v>
      </c>
      <c r="BI27" s="2085"/>
      <c r="BJ27" s="2085"/>
      <c r="BK27" s="2085"/>
      <c r="BL27" s="2086"/>
      <c r="BM27" s="2087" t="s">
        <v>37</v>
      </c>
      <c r="BN27" s="2085"/>
      <c r="BO27" s="2085"/>
      <c r="BP27" s="2085"/>
      <c r="BQ27" s="2088"/>
    </row>
    <row r="28" s="613" customFormat="true" ht="12.75" x14ac:dyDescent="0.2">
      <c r="A28" s="176" t="s">
        <v>68</v>
      </c>
      <c r="B28" s="235"/>
      <c r="C28" s="264" t="s">
        <v>0</v>
      </c>
      <c r="D28" s="265" t="s">
        <v>1</v>
      </c>
      <c r="E28" s="265" t="s">
        <v>2</v>
      </c>
      <c r="F28" s="265" t="s">
        <v>3</v>
      </c>
      <c r="G28" s="266" t="s">
        <v>4</v>
      </c>
      <c r="H28" s="739" t="s">
        <v>0</v>
      </c>
      <c r="I28" s="686" t="s">
        <v>1</v>
      </c>
      <c r="J28" s="686" t="s">
        <v>2</v>
      </c>
      <c r="K28" s="686" t="s">
        <v>3</v>
      </c>
      <c r="L28" s="687" t="s">
        <v>4</v>
      </c>
      <c r="M28" s="727" t="s">
        <v>0</v>
      </c>
      <c r="N28" s="686" t="s">
        <v>1</v>
      </c>
      <c r="O28" s="686" t="s">
        <v>2</v>
      </c>
      <c r="P28" s="686" t="s">
        <v>3</v>
      </c>
      <c r="Q28" s="688" t="s">
        <v>4</v>
      </c>
      <c r="R28" s="1234"/>
      <c r="S28" s="1234"/>
      <c r="T28" s="1234"/>
      <c r="U28" s="1234"/>
      <c r="V28" s="1234"/>
      <c r="W28" s="1234"/>
      <c r="X28" s="1234"/>
      <c r="Y28" s="1234"/>
      <c r="Z28" s="1234"/>
      <c r="AA28" s="1234"/>
      <c r="AB28" s="1234"/>
      <c r="AC28" s="1234"/>
      <c r="AD28" s="1234"/>
      <c r="AE28" s="1234"/>
      <c r="AF28" s="1234"/>
      <c r="AG28" s="1234"/>
      <c r="AH28" s="1234"/>
      <c r="AI28" s="1234"/>
      <c r="AJ28" s="1234"/>
      <c r="AK28" s="1234"/>
      <c r="AL28" s="1234"/>
      <c r="AM28" s="1234"/>
      <c r="AN28" s="1234"/>
      <c r="AO28" s="1234"/>
      <c r="AP28" s="1234"/>
      <c r="AQ28" s="1234"/>
      <c r="AR28" s="1234"/>
      <c r="AS28" s="1234"/>
      <c r="AT28" s="1234"/>
      <c r="AU28" s="1234"/>
      <c r="AV28" s="1234"/>
      <c r="AW28" s="1234"/>
      <c r="AX28" s="1234"/>
      <c r="AY28" s="1234"/>
      <c r="BA28" s="186" t="s">
        <v>118</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row>
    <row r="29" s="613" customFormat="true" ht="15" customHeight="true" x14ac:dyDescent="0.2">
      <c r="A29" s="2074" t="s">
        <v>57</v>
      </c>
      <c r="B29" s="959" t="s">
        <v>49</v>
      </c>
      <c r="C29" s="806">
        <v>70.37203308699668</v>
      </c>
      <c r="D29" s="807">
        <v>93.077011582739416</v>
      </c>
      <c r="E29" s="807">
        <v>96.35917989146391</v>
      </c>
      <c r="F29" s="807">
        <v>97.926445207677233</v>
      </c>
      <c r="G29" s="808">
        <v>98.945612353245721</v>
      </c>
      <c r="H29" s="809">
        <v>90.580150101922953</v>
      </c>
      <c r="I29" s="807">
        <v>96.230046389043338</v>
      </c>
      <c r="J29" s="807">
        <v>97.593886016788232</v>
      </c>
      <c r="K29" s="807">
        <v>98.723260440345626</v>
      </c>
      <c r="L29" s="810">
        <v>99.638538314753816</v>
      </c>
      <c r="M29" s="811">
        <v>51.562706776788673</v>
      </c>
      <c r="N29" s="807">
        <v>62.16769687669035</v>
      </c>
      <c r="O29" s="807">
        <v>75.617067593941442</v>
      </c>
      <c r="P29" s="807">
        <v>87.404178507715557</v>
      </c>
      <c r="Q29" s="1856">
        <v>91.330530811586698</v>
      </c>
      <c r="R29" s="1234"/>
      <c r="S29" s="1234"/>
      <c r="T29" s="1234"/>
      <c r="U29" s="1234"/>
      <c r="V29" s="1234"/>
      <c r="W29" s="1234"/>
      <c r="X29" s="1234"/>
      <c r="Y29" s="1234"/>
      <c r="Z29" s="1234"/>
      <c r="AA29" s="1234"/>
      <c r="AB29" s="1234"/>
      <c r="AC29" s="1234"/>
      <c r="AD29" s="1234"/>
      <c r="AE29" s="1234"/>
      <c r="AF29" s="1234"/>
      <c r="AG29" s="1234"/>
      <c r="AH29" s="1234"/>
      <c r="AI29" s="1234"/>
      <c r="AJ29" s="1234"/>
      <c r="AK29" s="1234"/>
      <c r="AL29" s="1234"/>
      <c r="AM29" s="1234"/>
      <c r="AN29" s="1234"/>
      <c r="AO29" s="1234"/>
      <c r="AP29" s="1234"/>
      <c r="AQ29" s="1234"/>
      <c r="AR29" s="1234"/>
      <c r="AS29" s="1234"/>
      <c r="AT29" s="1234"/>
      <c r="AU29" s="1234"/>
      <c r="AV29" s="1234"/>
      <c r="AW29" s="1234"/>
      <c r="AX29" s="1234"/>
      <c r="AY29" s="1234"/>
      <c r="BA29" s="2073" t="s">
        <v>57</v>
      </c>
      <c r="BB29" s="150" t="s">
        <v>49</v>
      </c>
      <c r="BC29" s="1055" t="s">
        <v>35</v>
      </c>
      <c r="BD29" s="1074" t="s">
        <v>35</v>
      </c>
      <c r="BE29" s="1074" t="s">
        <v>35</v>
      </c>
      <c r="BF29" s="1074" t="s">
        <v>35</v>
      </c>
      <c r="BG29" s="1094" t="s">
        <v>35</v>
      </c>
      <c r="BH29" s="1114" t="s">
        <v>35</v>
      </c>
      <c r="BI29" s="1074" t="s">
        <v>35</v>
      </c>
      <c r="BJ29" s="1074" t="s">
        <v>35</v>
      </c>
      <c r="BK29" s="1074" t="s">
        <v>35</v>
      </c>
      <c r="BL29" s="1094" t="s">
        <v>35</v>
      </c>
      <c r="BM29" s="1114" t="s">
        <v>35</v>
      </c>
      <c r="BN29" s="1074" t="s">
        <v>35</v>
      </c>
      <c r="BO29" s="1074" t="s">
        <v>35</v>
      </c>
      <c r="BP29" s="1074" t="s">
        <v>35</v>
      </c>
      <c r="BQ29" s="1094" t="s">
        <v>35</v>
      </c>
    </row>
    <row r="30" s="613" customFormat="true" ht="15" customHeight="true" x14ac:dyDescent="0.2">
      <c r="A30" s="1978"/>
      <c r="B30" s="960" t="s">
        <v>48</v>
      </c>
      <c r="C30" s="812">
        <v>29.627966913003327</v>
      </c>
      <c r="D30" s="813">
        <v>6.9229884172605889</v>
      </c>
      <c r="E30" s="813">
        <v>3.6408201085360887</v>
      </c>
      <c r="F30" s="813">
        <v>2.0735547923227768</v>
      </c>
      <c r="G30" s="814">
        <v>1.0543876467542732</v>
      </c>
      <c r="H30" s="815">
        <v>9.4198498980770502</v>
      </c>
      <c r="I30" s="813">
        <v>3.7699536109566645</v>
      </c>
      <c r="J30" s="813">
        <v>2.4061139832117631</v>
      </c>
      <c r="K30" s="813">
        <v>1.2767395596543667</v>
      </c>
      <c r="L30" s="816">
        <v>0.36146168524618738</v>
      </c>
      <c r="M30" s="817">
        <v>48.437293223211334</v>
      </c>
      <c r="N30" s="813">
        <v>37.83230312330965</v>
      </c>
      <c r="O30" s="813">
        <v>24.382932406058558</v>
      </c>
      <c r="P30" s="813">
        <v>12.59582149228444</v>
      </c>
      <c r="Q30" s="1857">
        <v>8.6694691884133093</v>
      </c>
      <c r="R30" s="1234"/>
      <c r="S30" s="1234"/>
      <c r="T30" s="1234"/>
      <c r="U30" s="1234"/>
      <c r="V30" s="1234"/>
      <c r="W30" s="1234"/>
      <c r="X30" s="1234"/>
      <c r="Y30" s="1234"/>
      <c r="Z30" s="1234"/>
      <c r="AA30" s="1234"/>
      <c r="AB30" s="1234"/>
      <c r="AC30" s="1234"/>
      <c r="AD30" s="1234"/>
      <c r="AE30" s="1234"/>
      <c r="AF30" s="1234"/>
      <c r="AG30" s="1234"/>
      <c r="AH30" s="1234"/>
      <c r="AI30" s="1234"/>
      <c r="AJ30" s="1234"/>
      <c r="AK30" s="1234"/>
      <c r="AL30" s="1234"/>
      <c r="AM30" s="1234"/>
      <c r="AN30" s="1234"/>
      <c r="AO30" s="1234"/>
      <c r="AP30" s="1234"/>
      <c r="AQ30" s="1234"/>
      <c r="AR30" s="1234"/>
      <c r="AS30" s="1234"/>
      <c r="AT30" s="1234"/>
      <c r="AU30" s="1234"/>
      <c r="AV30" s="1234"/>
      <c r="AW30" s="1234"/>
      <c r="AX30" s="1234"/>
      <c r="AY30" s="1234"/>
      <c r="BA30" s="2070"/>
      <c r="BB30" s="151" t="s">
        <v>48</v>
      </c>
      <c r="BC30" s="1056" t="s">
        <v>35</v>
      </c>
      <c r="BD30" s="1075" t="s">
        <v>35</v>
      </c>
      <c r="BE30" s="1075" t="s">
        <v>35</v>
      </c>
      <c r="BF30" s="1075" t="s">
        <v>35</v>
      </c>
      <c r="BG30" s="1095" t="s">
        <v>35</v>
      </c>
      <c r="BH30" s="1115" t="s">
        <v>35</v>
      </c>
      <c r="BI30" s="1075" t="s">
        <v>35</v>
      </c>
      <c r="BJ30" s="1075" t="s">
        <v>35</v>
      </c>
      <c r="BK30" s="1075" t="s">
        <v>35</v>
      </c>
      <c r="BL30" s="1095" t="s">
        <v>35</v>
      </c>
      <c r="BM30" s="1115" t="s">
        <v>35</v>
      </c>
      <c r="BN30" s="1075" t="s">
        <v>35</v>
      </c>
      <c r="BO30" s="1075" t="s">
        <v>35</v>
      </c>
      <c r="BP30" s="1075" t="s">
        <v>35</v>
      </c>
      <c r="BQ30" s="1095" t="s">
        <v>35</v>
      </c>
    </row>
    <row r="31" s="130" customFormat="true" ht="15" customHeight="true" x14ac:dyDescent="0.2">
      <c r="A31" s="1979" t="s">
        <v>102</v>
      </c>
      <c r="B31" s="241" t="s">
        <v>49</v>
      </c>
      <c r="C31" s="818">
        <v>68.638089240103682</v>
      </c>
      <c r="D31" s="819">
        <v>92.222225384774973</v>
      </c>
      <c r="E31" s="819">
        <v>95.502102285303707</v>
      </c>
      <c r="F31" s="819">
        <v>96.625415265692666</v>
      </c>
      <c r="G31" s="820">
        <v>97.318045740706566</v>
      </c>
      <c r="H31" s="821">
        <v>89.212521828955275</v>
      </c>
      <c r="I31" s="819">
        <v>95.510113079147629</v>
      </c>
      <c r="J31" s="819">
        <v>96.794033112926442</v>
      </c>
      <c r="K31" s="819">
        <v>97.104868733614254</v>
      </c>
      <c r="L31" s="822">
        <v>97.844725832790118</v>
      </c>
      <c r="M31" s="823">
        <v>49.112687364971265</v>
      </c>
      <c r="N31" s="819">
        <v>60.062488455499299</v>
      </c>
      <c r="O31" s="819">
        <v>74.656644198339222</v>
      </c>
      <c r="P31" s="819">
        <v>86.762533058801594</v>
      </c>
      <c r="Q31" s="1858">
        <v>90.829870245678009</v>
      </c>
      <c r="R31" s="1234"/>
      <c r="S31" s="1234"/>
      <c r="T31" s="1234"/>
      <c r="U31" s="1234"/>
      <c r="V31" s="1234"/>
      <c r="W31" s="1234"/>
      <c r="X31" s="1234"/>
      <c r="Y31" s="1234"/>
      <c r="Z31" s="1234"/>
      <c r="AA31" s="1234"/>
      <c r="AB31" s="1234"/>
      <c r="AC31" s="1234"/>
      <c r="AD31" s="1234"/>
      <c r="AE31" s="1234"/>
      <c r="AF31" s="1234"/>
      <c r="AG31" s="1234"/>
      <c r="AH31" s="1234"/>
      <c r="AI31" s="1234"/>
      <c r="AJ31" s="1234"/>
      <c r="AK31" s="1234"/>
      <c r="AL31" s="1234"/>
      <c r="AM31" s="1234"/>
      <c r="AN31" s="1234"/>
      <c r="AO31" s="1234"/>
      <c r="AP31" s="1234"/>
      <c r="AQ31" s="1234"/>
      <c r="AR31" s="1234"/>
      <c r="AS31" s="1234"/>
      <c r="AT31" s="1234"/>
      <c r="AU31" s="1234"/>
      <c r="AV31" s="1234"/>
      <c r="AW31" s="1234"/>
      <c r="AX31" s="1234"/>
      <c r="AY31" s="1234"/>
      <c r="AZ31" s="613"/>
      <c r="BA31" s="2070" t="s">
        <v>102</v>
      </c>
      <c r="BB31" s="151" t="s">
        <v>49</v>
      </c>
      <c r="BC31" s="1056" t="s">
        <v>35</v>
      </c>
      <c r="BD31" s="1075" t="s">
        <v>35</v>
      </c>
      <c r="BE31" s="1075" t="s">
        <v>35</v>
      </c>
      <c r="BF31" s="1075" t="s">
        <v>35</v>
      </c>
      <c r="BG31" s="1095" t="s">
        <v>35</v>
      </c>
      <c r="BH31" s="1115" t="s">
        <v>35</v>
      </c>
      <c r="BI31" s="1075" t="s">
        <v>35</v>
      </c>
      <c r="BJ31" s="1075" t="s">
        <v>35</v>
      </c>
      <c r="BK31" s="1075" t="s">
        <v>35</v>
      </c>
      <c r="BL31" s="1095" t="s">
        <v>35</v>
      </c>
      <c r="BM31" s="1115" t="s">
        <v>35</v>
      </c>
      <c r="BN31" s="1075" t="s">
        <v>35</v>
      </c>
      <c r="BO31" s="1075" t="s">
        <v>35</v>
      </c>
      <c r="BP31" s="1075" t="s">
        <v>35</v>
      </c>
      <c r="BQ31" s="1095" t="s">
        <v>35</v>
      </c>
    </row>
    <row r="32" s="130" customFormat="true" ht="15" customHeight="true" x14ac:dyDescent="0.2">
      <c r="A32" s="1979"/>
      <c r="B32" s="241" t="s">
        <v>48</v>
      </c>
      <c r="C32" s="812">
        <v>31.361910759896311</v>
      </c>
      <c r="D32" s="813">
        <v>7.7777746152250264</v>
      </c>
      <c r="E32" s="813">
        <v>4.4978977146963013</v>
      </c>
      <c r="F32" s="813">
        <v>3.3745847343073452</v>
      </c>
      <c r="G32" s="814">
        <v>2.6819542592934433</v>
      </c>
      <c r="H32" s="815">
        <v>10.787478171044723</v>
      </c>
      <c r="I32" s="813">
        <v>4.4898869208523733</v>
      </c>
      <c r="J32" s="813">
        <v>3.2059668870735485</v>
      </c>
      <c r="K32" s="813">
        <v>2.8951312663857385</v>
      </c>
      <c r="L32" s="816">
        <v>2.1552741672098841</v>
      </c>
      <c r="M32" s="817">
        <v>50.887312635028735</v>
      </c>
      <c r="N32" s="813">
        <v>39.937511544500701</v>
      </c>
      <c r="O32" s="813">
        <v>25.343355801660767</v>
      </c>
      <c r="P32" s="813">
        <v>13.237466941198409</v>
      </c>
      <c r="Q32" s="1857">
        <v>9.1701297543219926</v>
      </c>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613"/>
      <c r="BA32" s="2070"/>
      <c r="BB32" s="151" t="s">
        <v>48</v>
      </c>
      <c r="BC32" s="1056" t="s">
        <v>35</v>
      </c>
      <c r="BD32" s="1075" t="s">
        <v>35</v>
      </c>
      <c r="BE32" s="1075" t="s">
        <v>35</v>
      </c>
      <c r="BF32" s="1075" t="s">
        <v>35</v>
      </c>
      <c r="BG32" s="1095" t="s">
        <v>35</v>
      </c>
      <c r="BH32" s="1115" t="s">
        <v>35</v>
      </c>
      <c r="BI32" s="1075" t="s">
        <v>35</v>
      </c>
      <c r="BJ32" s="1075" t="s">
        <v>35</v>
      </c>
      <c r="BK32" s="1075" t="s">
        <v>35</v>
      </c>
      <c r="BL32" s="1095" t="s">
        <v>35</v>
      </c>
      <c r="BM32" s="1115" t="s">
        <v>35</v>
      </c>
      <c r="BN32" s="1075" t="s">
        <v>35</v>
      </c>
      <c r="BO32" s="1075" t="s">
        <v>35</v>
      </c>
      <c r="BP32" s="1075" t="s">
        <v>35</v>
      </c>
      <c r="BQ32" s="1095" t="s">
        <v>35</v>
      </c>
    </row>
    <row r="33" s="130" customFormat="true" ht="15" customHeight="true" x14ac:dyDescent="0.2">
      <c r="A33" s="1979" t="s">
        <v>103</v>
      </c>
      <c r="B33" s="241" t="s">
        <v>49</v>
      </c>
      <c r="C33" s="986" t="s">
        <v>35</v>
      </c>
      <c r="D33" s="998" t="s">
        <v>35</v>
      </c>
      <c r="E33" s="998" t="s">
        <v>35</v>
      </c>
      <c r="F33" s="998" t="s">
        <v>35</v>
      </c>
      <c r="G33" s="1010" t="s">
        <v>35</v>
      </c>
      <c r="H33" s="1022" t="s">
        <v>35</v>
      </c>
      <c r="I33" s="998" t="s">
        <v>35</v>
      </c>
      <c r="J33" s="998" t="s">
        <v>35</v>
      </c>
      <c r="K33" s="998" t="s">
        <v>35</v>
      </c>
      <c r="L33" s="1034" t="s">
        <v>35</v>
      </c>
      <c r="M33" s="1044" t="s">
        <v>35</v>
      </c>
      <c r="N33" s="998" t="s">
        <v>35</v>
      </c>
      <c r="O33" s="998" t="s">
        <v>35</v>
      </c>
      <c r="P33" s="998" t="s">
        <v>35</v>
      </c>
      <c r="Q33" s="1034" t="s">
        <v>35</v>
      </c>
      <c r="R33" s="1725"/>
      <c r="S33" s="1725"/>
      <c r="T33" s="1725"/>
      <c r="U33" s="1725"/>
      <c r="V33" s="1725"/>
      <c r="W33" s="1725"/>
      <c r="X33" s="1725"/>
      <c r="Y33" s="1726"/>
      <c r="Z33" s="1726"/>
      <c r="AA33" s="1726"/>
      <c r="AB33" s="1726"/>
      <c r="AC33" s="1726"/>
      <c r="AD33" s="1726"/>
      <c r="AE33" s="1726"/>
      <c r="AF33" s="1726"/>
      <c r="AG33" s="1726"/>
      <c r="AH33" s="1726"/>
      <c r="AI33" s="1726"/>
      <c r="AJ33" s="1726"/>
      <c r="AK33" s="1726"/>
      <c r="AL33" s="1726"/>
      <c r="AM33" s="1726"/>
      <c r="AN33" s="1726"/>
      <c r="AO33" s="1726"/>
      <c r="AP33" s="1726"/>
      <c r="AQ33" s="1726"/>
      <c r="AR33" s="1726"/>
      <c r="AS33" s="1726"/>
      <c r="AT33" s="1726"/>
      <c r="AU33" s="1726"/>
      <c r="AV33" s="1726"/>
      <c r="AW33" s="1726"/>
      <c r="AX33" s="1726"/>
      <c r="AY33" s="1726"/>
      <c r="AZ33" s="207"/>
      <c r="BA33" s="2070" t="s">
        <v>103</v>
      </c>
      <c r="BB33" s="151" t="s">
        <v>49</v>
      </c>
      <c r="BC33" s="1056" t="s">
        <v>35</v>
      </c>
      <c r="BD33" s="1075" t="s">
        <v>35</v>
      </c>
      <c r="BE33" s="1075" t="s">
        <v>35</v>
      </c>
      <c r="BF33" s="1075" t="s">
        <v>35</v>
      </c>
      <c r="BG33" s="1095" t="s">
        <v>35</v>
      </c>
      <c r="BH33" s="1115" t="s">
        <v>35</v>
      </c>
      <c r="BI33" s="1075" t="s">
        <v>35</v>
      </c>
      <c r="BJ33" s="1075" t="s">
        <v>35</v>
      </c>
      <c r="BK33" s="1075" t="s">
        <v>35</v>
      </c>
      <c r="BL33" s="1095" t="s">
        <v>35</v>
      </c>
      <c r="BM33" s="1115" t="s">
        <v>35</v>
      </c>
      <c r="BN33" s="1075" t="s">
        <v>35</v>
      </c>
      <c r="BO33" s="1075" t="s">
        <v>35</v>
      </c>
      <c r="BP33" s="1075" t="s">
        <v>35</v>
      </c>
      <c r="BQ33" s="1095" t="s">
        <v>35</v>
      </c>
    </row>
    <row r="34" s="130" customFormat="true" ht="15" customHeight="true" x14ac:dyDescent="0.2">
      <c r="A34" s="1979"/>
      <c r="B34" s="241" t="s">
        <v>48</v>
      </c>
      <c r="C34" s="986" t="s">
        <v>35</v>
      </c>
      <c r="D34" s="998" t="s">
        <v>35</v>
      </c>
      <c r="E34" s="998" t="s">
        <v>35</v>
      </c>
      <c r="F34" s="998" t="s">
        <v>35</v>
      </c>
      <c r="G34" s="1010" t="s">
        <v>35</v>
      </c>
      <c r="H34" s="1022" t="s">
        <v>35</v>
      </c>
      <c r="I34" s="998" t="s">
        <v>35</v>
      </c>
      <c r="J34" s="998" t="s">
        <v>35</v>
      </c>
      <c r="K34" s="998" t="s">
        <v>35</v>
      </c>
      <c r="L34" s="1034" t="s">
        <v>35</v>
      </c>
      <c r="M34" s="1044" t="s">
        <v>35</v>
      </c>
      <c r="N34" s="998" t="s">
        <v>35</v>
      </c>
      <c r="O34" s="998" t="s">
        <v>35</v>
      </c>
      <c r="P34" s="998" t="s">
        <v>35</v>
      </c>
      <c r="Q34" s="1034" t="s">
        <v>35</v>
      </c>
      <c r="R34" s="1725"/>
      <c r="S34" s="1725"/>
      <c r="T34" s="1725"/>
      <c r="U34" s="1725"/>
      <c r="V34" s="1725"/>
      <c r="W34" s="1725"/>
      <c r="X34" s="1725"/>
      <c r="Y34" s="1726"/>
      <c r="Z34" s="1726"/>
      <c r="AA34" s="1726"/>
      <c r="AB34" s="1726"/>
      <c r="AC34" s="1726"/>
      <c r="AD34" s="1726"/>
      <c r="AE34" s="1726"/>
      <c r="AF34" s="1726"/>
      <c r="AG34" s="1726"/>
      <c r="AH34" s="1726"/>
      <c r="AI34" s="1726"/>
      <c r="AJ34" s="1726"/>
      <c r="AK34" s="1726"/>
      <c r="AL34" s="1726"/>
      <c r="AM34" s="1726"/>
      <c r="AN34" s="1726"/>
      <c r="AO34" s="1726"/>
      <c r="AP34" s="1726"/>
      <c r="AQ34" s="1726"/>
      <c r="AR34" s="1726"/>
      <c r="AS34" s="1726"/>
      <c r="AT34" s="1726"/>
      <c r="AU34" s="1726"/>
      <c r="AV34" s="1726"/>
      <c r="AW34" s="1726"/>
      <c r="AX34" s="1726"/>
      <c r="AY34" s="1726"/>
      <c r="AZ34" s="207"/>
      <c r="BA34" s="2070"/>
      <c r="BB34" s="151" t="s">
        <v>48</v>
      </c>
      <c r="BC34" s="1056" t="s">
        <v>35</v>
      </c>
      <c r="BD34" s="1075" t="s">
        <v>35</v>
      </c>
      <c r="BE34" s="1075" t="s">
        <v>35</v>
      </c>
      <c r="BF34" s="1075" t="s">
        <v>35</v>
      </c>
      <c r="BG34" s="1095" t="s">
        <v>35</v>
      </c>
      <c r="BH34" s="1115" t="s">
        <v>35</v>
      </c>
      <c r="BI34" s="1075" t="s">
        <v>35</v>
      </c>
      <c r="BJ34" s="1075" t="s">
        <v>35</v>
      </c>
      <c r="BK34" s="1075" t="s">
        <v>35</v>
      </c>
      <c r="BL34" s="1095" t="s">
        <v>35</v>
      </c>
      <c r="BM34" s="1115" t="s">
        <v>35</v>
      </c>
      <c r="BN34" s="1075" t="s">
        <v>35</v>
      </c>
      <c r="BO34" s="1075" t="s">
        <v>35</v>
      </c>
      <c r="BP34" s="1075" t="s">
        <v>35</v>
      </c>
      <c r="BQ34" s="1095" t="s">
        <v>35</v>
      </c>
    </row>
    <row r="35" s="613" customFormat="true" ht="15" customHeight="true" x14ac:dyDescent="0.2">
      <c r="A35" s="1978" t="s">
        <v>55</v>
      </c>
      <c r="B35" s="960" t="s">
        <v>49</v>
      </c>
      <c r="C35" s="987" t="s">
        <v>35</v>
      </c>
      <c r="D35" s="999" t="s">
        <v>35</v>
      </c>
      <c r="E35" s="999" t="s">
        <v>35</v>
      </c>
      <c r="F35" s="999" t="s">
        <v>35</v>
      </c>
      <c r="G35" s="1011" t="s">
        <v>35</v>
      </c>
      <c r="H35" s="1023" t="s">
        <v>35</v>
      </c>
      <c r="I35" s="999" t="s">
        <v>35</v>
      </c>
      <c r="J35" s="999" t="s">
        <v>35</v>
      </c>
      <c r="K35" s="999" t="s">
        <v>35</v>
      </c>
      <c r="L35" s="1035" t="s">
        <v>35</v>
      </c>
      <c r="M35" s="1045" t="s">
        <v>35</v>
      </c>
      <c r="N35" s="999" t="s">
        <v>35</v>
      </c>
      <c r="O35" s="999" t="s">
        <v>35</v>
      </c>
      <c r="P35" s="999" t="s">
        <v>35</v>
      </c>
      <c r="Q35" s="1859" t="s">
        <v>35</v>
      </c>
      <c r="R35" s="1234"/>
      <c r="S35" s="1234"/>
      <c r="T35" s="1234"/>
      <c r="U35" s="1234"/>
      <c r="V35" s="1234"/>
      <c r="W35" s="1234"/>
      <c r="X35" s="1234"/>
      <c r="Y35" s="1234"/>
      <c r="Z35" s="1234"/>
      <c r="AA35" s="1234"/>
      <c r="AB35" s="1234"/>
      <c r="AC35" s="1234"/>
      <c r="AD35" s="1234"/>
      <c r="AE35" s="1234"/>
      <c r="AF35" s="1234"/>
      <c r="AG35" s="1234"/>
      <c r="AH35" s="1234"/>
      <c r="AI35" s="1234"/>
      <c r="AJ35" s="1234"/>
      <c r="AK35" s="1234"/>
      <c r="AL35" s="1234"/>
      <c r="AM35" s="1234"/>
      <c r="AN35" s="1234"/>
      <c r="AO35" s="1234"/>
      <c r="AP35" s="1234"/>
      <c r="AQ35" s="1234"/>
      <c r="AR35" s="1234"/>
      <c r="AS35" s="1234"/>
      <c r="AT35" s="1234"/>
      <c r="AU35" s="1234"/>
      <c r="AV35" s="1234"/>
      <c r="AW35" s="1234"/>
      <c r="AX35" s="1234"/>
      <c r="AY35" s="1234"/>
      <c r="BA35" s="2070" t="s">
        <v>55</v>
      </c>
      <c r="BB35" s="151" t="s">
        <v>49</v>
      </c>
      <c r="BC35" s="1056" t="s">
        <v>35</v>
      </c>
      <c r="BD35" s="1075" t="s">
        <v>35</v>
      </c>
      <c r="BE35" s="1075" t="s">
        <v>35</v>
      </c>
      <c r="BF35" s="1075" t="s">
        <v>35</v>
      </c>
      <c r="BG35" s="1095" t="s">
        <v>35</v>
      </c>
      <c r="BH35" s="1115" t="s">
        <v>35</v>
      </c>
      <c r="BI35" s="1075" t="s">
        <v>35</v>
      </c>
      <c r="BJ35" s="1075" t="s">
        <v>35</v>
      </c>
      <c r="BK35" s="1075" t="s">
        <v>35</v>
      </c>
      <c r="BL35" s="1095" t="s">
        <v>35</v>
      </c>
      <c r="BM35" s="1115" t="s">
        <v>35</v>
      </c>
      <c r="BN35" s="1075" t="s">
        <v>35</v>
      </c>
      <c r="BO35" s="1075" t="s">
        <v>35</v>
      </c>
      <c r="BP35" s="1075" t="s">
        <v>35</v>
      </c>
      <c r="BQ35" s="1095" t="s">
        <v>35</v>
      </c>
    </row>
    <row r="36" s="613" customFormat="true" ht="15" customHeight="true" x14ac:dyDescent="0.2">
      <c r="A36" s="1978"/>
      <c r="B36" s="960" t="s">
        <v>48</v>
      </c>
      <c r="C36" s="987" t="s">
        <v>35</v>
      </c>
      <c r="D36" s="999" t="s">
        <v>35</v>
      </c>
      <c r="E36" s="999" t="s">
        <v>35</v>
      </c>
      <c r="F36" s="999" t="s">
        <v>35</v>
      </c>
      <c r="G36" s="1011" t="s">
        <v>35</v>
      </c>
      <c r="H36" s="1023" t="s">
        <v>35</v>
      </c>
      <c r="I36" s="999" t="s">
        <v>35</v>
      </c>
      <c r="J36" s="999" t="s">
        <v>35</v>
      </c>
      <c r="K36" s="999" t="s">
        <v>35</v>
      </c>
      <c r="L36" s="1035" t="s">
        <v>35</v>
      </c>
      <c r="M36" s="1045" t="s">
        <v>35</v>
      </c>
      <c r="N36" s="999" t="s">
        <v>35</v>
      </c>
      <c r="O36" s="999" t="s">
        <v>35</v>
      </c>
      <c r="P36" s="999" t="s">
        <v>35</v>
      </c>
      <c r="Q36" s="1859" t="s">
        <v>35</v>
      </c>
      <c r="R36" s="1234"/>
      <c r="S36" s="1234"/>
      <c r="T36" s="1234"/>
      <c r="U36" s="1234"/>
      <c r="V36" s="1234"/>
      <c r="W36" s="1234"/>
      <c r="X36" s="1234"/>
      <c r="Y36" s="1234"/>
      <c r="Z36" s="1234"/>
      <c r="AA36" s="1234"/>
      <c r="AB36" s="1234"/>
      <c r="AC36" s="1234"/>
      <c r="AD36" s="1234"/>
      <c r="AE36" s="1234"/>
      <c r="AF36" s="1234"/>
      <c r="AG36" s="1234"/>
      <c r="AH36" s="1234"/>
      <c r="AI36" s="1234"/>
      <c r="AJ36" s="1234"/>
      <c r="AK36" s="1234"/>
      <c r="AL36" s="1234"/>
      <c r="AM36" s="1234"/>
      <c r="AN36" s="1234"/>
      <c r="AO36" s="1234"/>
      <c r="AP36" s="1234"/>
      <c r="AQ36" s="1234"/>
      <c r="AR36" s="1234"/>
      <c r="AS36" s="1234"/>
      <c r="AT36" s="1234"/>
      <c r="AU36" s="1234"/>
      <c r="AV36" s="1234"/>
      <c r="AW36" s="1234"/>
      <c r="AX36" s="1234"/>
      <c r="AY36" s="1234"/>
      <c r="BA36" s="2070"/>
      <c r="BB36" s="151" t="s">
        <v>48</v>
      </c>
      <c r="BC36" s="1056" t="s">
        <v>35</v>
      </c>
      <c r="BD36" s="1075" t="s">
        <v>35</v>
      </c>
      <c r="BE36" s="1075" t="s">
        <v>35</v>
      </c>
      <c r="BF36" s="1075" t="s">
        <v>35</v>
      </c>
      <c r="BG36" s="1095" t="s">
        <v>35</v>
      </c>
      <c r="BH36" s="1115" t="s">
        <v>35</v>
      </c>
      <c r="BI36" s="1075" t="s">
        <v>35</v>
      </c>
      <c r="BJ36" s="1075" t="s">
        <v>35</v>
      </c>
      <c r="BK36" s="1075" t="s">
        <v>35</v>
      </c>
      <c r="BL36" s="1095" t="s">
        <v>35</v>
      </c>
      <c r="BM36" s="1115" t="s">
        <v>35</v>
      </c>
      <c r="BN36" s="1075" t="s">
        <v>35</v>
      </c>
      <c r="BO36" s="1075" t="s">
        <v>35</v>
      </c>
      <c r="BP36" s="1075" t="s">
        <v>35</v>
      </c>
      <c r="BQ36" s="1095" t="s">
        <v>35</v>
      </c>
    </row>
    <row r="37" s="613" customFormat="true" ht="15" customHeight="true" x14ac:dyDescent="0.2">
      <c r="A37" s="1978" t="s">
        <v>148</v>
      </c>
      <c r="B37" s="960" t="s">
        <v>49</v>
      </c>
      <c r="C37" s="987" t="s">
        <v>35</v>
      </c>
      <c r="D37" s="999" t="s">
        <v>35</v>
      </c>
      <c r="E37" s="999" t="s">
        <v>35</v>
      </c>
      <c r="F37" s="999" t="s">
        <v>35</v>
      </c>
      <c r="G37" s="1011" t="s">
        <v>35</v>
      </c>
      <c r="H37" s="1023" t="s">
        <v>35</v>
      </c>
      <c r="I37" s="999" t="s">
        <v>35</v>
      </c>
      <c r="J37" s="999" t="s">
        <v>35</v>
      </c>
      <c r="K37" s="999" t="s">
        <v>35</v>
      </c>
      <c r="L37" s="1035" t="s">
        <v>35</v>
      </c>
      <c r="M37" s="1045" t="s">
        <v>35</v>
      </c>
      <c r="N37" s="999" t="s">
        <v>35</v>
      </c>
      <c r="O37" s="999" t="s">
        <v>35</v>
      </c>
      <c r="P37" s="999" t="s">
        <v>35</v>
      </c>
      <c r="Q37" s="1859" t="s">
        <v>35</v>
      </c>
      <c r="R37" s="1234"/>
      <c r="S37" s="1234"/>
      <c r="T37" s="1234"/>
      <c r="U37" s="1234"/>
      <c r="V37" s="1234"/>
      <c r="W37" s="1234"/>
      <c r="X37" s="1234"/>
      <c r="Y37" s="1234"/>
      <c r="Z37" s="1234"/>
      <c r="AA37" s="1234"/>
      <c r="AB37" s="1234"/>
      <c r="AC37" s="1234"/>
      <c r="AD37" s="1234"/>
      <c r="AE37" s="1234"/>
      <c r="AF37" s="1234"/>
      <c r="AG37" s="1234"/>
      <c r="AH37" s="1234"/>
      <c r="AI37" s="1234"/>
      <c r="AJ37" s="1234"/>
      <c r="AK37" s="1234"/>
      <c r="AL37" s="1234"/>
      <c r="AM37" s="1234"/>
      <c r="AN37" s="1234"/>
      <c r="AO37" s="1234"/>
      <c r="AP37" s="1234"/>
      <c r="AQ37" s="1234"/>
      <c r="AR37" s="1234"/>
      <c r="AS37" s="1234"/>
      <c r="AT37" s="1234"/>
      <c r="AU37" s="1234"/>
      <c r="AV37" s="1234"/>
      <c r="AW37" s="1234"/>
      <c r="AX37" s="1234"/>
      <c r="AY37" s="1234"/>
      <c r="BA37" s="2070" t="s">
        <v>124</v>
      </c>
      <c r="BB37" s="151" t="s">
        <v>49</v>
      </c>
      <c r="BC37" s="1056" t="s">
        <v>35</v>
      </c>
      <c r="BD37" s="1075" t="s">
        <v>35</v>
      </c>
      <c r="BE37" s="1075" t="s">
        <v>35</v>
      </c>
      <c r="BF37" s="1075" t="s">
        <v>35</v>
      </c>
      <c r="BG37" s="1095" t="s">
        <v>35</v>
      </c>
      <c r="BH37" s="1115" t="s">
        <v>35</v>
      </c>
      <c r="BI37" s="1075" t="s">
        <v>35</v>
      </c>
      <c r="BJ37" s="1075" t="s">
        <v>35</v>
      </c>
      <c r="BK37" s="1075" t="s">
        <v>35</v>
      </c>
      <c r="BL37" s="1095" t="s">
        <v>35</v>
      </c>
      <c r="BM37" s="1115" t="s">
        <v>35</v>
      </c>
      <c r="BN37" s="1075" t="s">
        <v>35</v>
      </c>
      <c r="BO37" s="1075" t="s">
        <v>35</v>
      </c>
      <c r="BP37" s="1075" t="s">
        <v>35</v>
      </c>
      <c r="BQ37" s="1095" t="s">
        <v>35</v>
      </c>
    </row>
    <row r="38" s="613" customFormat="true" ht="15" customHeight="true" x14ac:dyDescent="0.2">
      <c r="A38" s="1978"/>
      <c r="B38" s="960" t="s">
        <v>48</v>
      </c>
      <c r="C38" s="987" t="s">
        <v>35</v>
      </c>
      <c r="D38" s="999" t="s">
        <v>35</v>
      </c>
      <c r="E38" s="999" t="s">
        <v>35</v>
      </c>
      <c r="F38" s="999" t="s">
        <v>35</v>
      </c>
      <c r="G38" s="1011" t="s">
        <v>35</v>
      </c>
      <c r="H38" s="1023" t="s">
        <v>35</v>
      </c>
      <c r="I38" s="999" t="s">
        <v>35</v>
      </c>
      <c r="J38" s="999" t="s">
        <v>35</v>
      </c>
      <c r="K38" s="999" t="s">
        <v>35</v>
      </c>
      <c r="L38" s="1035" t="s">
        <v>35</v>
      </c>
      <c r="M38" s="1045" t="s">
        <v>35</v>
      </c>
      <c r="N38" s="999" t="s">
        <v>35</v>
      </c>
      <c r="O38" s="999" t="s">
        <v>35</v>
      </c>
      <c r="P38" s="999" t="s">
        <v>35</v>
      </c>
      <c r="Q38" s="1859" t="s">
        <v>35</v>
      </c>
      <c r="R38" s="1234"/>
      <c r="S38" s="1234"/>
      <c r="T38" s="1234"/>
      <c r="U38" s="1234"/>
      <c r="V38" s="1234"/>
      <c r="W38" s="1234"/>
      <c r="X38" s="1234"/>
      <c r="Y38" s="1234"/>
      <c r="Z38" s="1234"/>
      <c r="AA38" s="1234"/>
      <c r="AB38" s="1234"/>
      <c r="AC38" s="1234"/>
      <c r="AD38" s="1234"/>
      <c r="AE38" s="1234"/>
      <c r="AF38" s="1234"/>
      <c r="AG38" s="1234"/>
      <c r="AH38" s="1234"/>
      <c r="AI38" s="1234"/>
      <c r="AJ38" s="1234"/>
      <c r="AK38" s="1234"/>
      <c r="AL38" s="1234"/>
      <c r="AM38" s="1234"/>
      <c r="AN38" s="1234"/>
      <c r="AO38" s="1234"/>
      <c r="AP38" s="1234"/>
      <c r="AQ38" s="1234"/>
      <c r="AR38" s="1234"/>
      <c r="AS38" s="1234"/>
      <c r="AT38" s="1234"/>
      <c r="AU38" s="1234"/>
      <c r="AV38" s="1234"/>
      <c r="AW38" s="1234"/>
      <c r="AX38" s="1234"/>
      <c r="AY38" s="1234"/>
      <c r="BA38" s="2070"/>
      <c r="BB38" s="151" t="s">
        <v>48</v>
      </c>
      <c r="BC38" s="1056" t="s">
        <v>35</v>
      </c>
      <c r="BD38" s="1075" t="s">
        <v>35</v>
      </c>
      <c r="BE38" s="1075" t="s">
        <v>35</v>
      </c>
      <c r="BF38" s="1075" t="s">
        <v>35</v>
      </c>
      <c r="BG38" s="1095" t="s">
        <v>35</v>
      </c>
      <c r="BH38" s="1115" t="s">
        <v>35</v>
      </c>
      <c r="BI38" s="1075" t="s">
        <v>35</v>
      </c>
      <c r="BJ38" s="1075" t="s">
        <v>35</v>
      </c>
      <c r="BK38" s="1075" t="s">
        <v>35</v>
      </c>
      <c r="BL38" s="1095" t="s">
        <v>35</v>
      </c>
      <c r="BM38" s="1115" t="s">
        <v>35</v>
      </c>
      <c r="BN38" s="1075" t="s">
        <v>35</v>
      </c>
      <c r="BO38" s="1075" t="s">
        <v>35</v>
      </c>
      <c r="BP38" s="1075" t="s">
        <v>35</v>
      </c>
      <c r="BQ38" s="1095" t="s">
        <v>35</v>
      </c>
    </row>
    <row r="39" s="130" customFormat="true" ht="15" customHeight="true" x14ac:dyDescent="0.2">
      <c r="A39" s="1979" t="s">
        <v>121</v>
      </c>
      <c r="B39" s="241" t="s">
        <v>49</v>
      </c>
      <c r="C39" s="986" t="s">
        <v>35</v>
      </c>
      <c r="D39" s="998" t="s">
        <v>35</v>
      </c>
      <c r="E39" s="998" t="s">
        <v>35</v>
      </c>
      <c r="F39" s="998" t="s">
        <v>35</v>
      </c>
      <c r="G39" s="1010" t="s">
        <v>35</v>
      </c>
      <c r="H39" s="1022" t="s">
        <v>35</v>
      </c>
      <c r="I39" s="998" t="s">
        <v>35</v>
      </c>
      <c r="J39" s="998" t="s">
        <v>35</v>
      </c>
      <c r="K39" s="998" t="s">
        <v>35</v>
      </c>
      <c r="L39" s="1034" t="s">
        <v>35</v>
      </c>
      <c r="M39" s="1044" t="s">
        <v>35</v>
      </c>
      <c r="N39" s="998" t="s">
        <v>35</v>
      </c>
      <c r="O39" s="998" t="s">
        <v>35</v>
      </c>
      <c r="P39" s="998" t="s">
        <v>35</v>
      </c>
      <c r="Q39" s="1034" t="s">
        <v>35</v>
      </c>
      <c r="R39" s="1725"/>
      <c r="S39" s="1725"/>
      <c r="T39" s="1725"/>
      <c r="U39" s="1725"/>
      <c r="V39" s="1725"/>
      <c r="W39" s="1725"/>
      <c r="X39" s="1725"/>
      <c r="Y39" s="1726"/>
      <c r="Z39" s="1726"/>
      <c r="AA39" s="1726"/>
      <c r="AB39" s="1726"/>
      <c r="AC39" s="1726"/>
      <c r="AD39" s="1726"/>
      <c r="AE39" s="1726"/>
      <c r="AF39" s="1726"/>
      <c r="AG39" s="1726"/>
      <c r="AH39" s="1726"/>
      <c r="AI39" s="1726"/>
      <c r="AJ39" s="1726"/>
      <c r="AK39" s="1726"/>
      <c r="AL39" s="1726"/>
      <c r="AM39" s="1726"/>
      <c r="AN39" s="1726"/>
      <c r="AO39" s="1726"/>
      <c r="AP39" s="1726"/>
      <c r="AQ39" s="1726"/>
      <c r="AR39" s="1726"/>
      <c r="AS39" s="1726"/>
      <c r="AT39" s="1726"/>
      <c r="AU39" s="1726"/>
      <c r="AV39" s="1726"/>
      <c r="AW39" s="1726"/>
      <c r="AX39" s="1726"/>
      <c r="AY39" s="1726"/>
      <c r="AZ39" s="207"/>
      <c r="BA39" s="2070" t="s">
        <v>121</v>
      </c>
      <c r="BB39" s="151" t="s">
        <v>49</v>
      </c>
      <c r="BC39" s="1056" t="s">
        <v>35</v>
      </c>
      <c r="BD39" s="1075" t="s">
        <v>35</v>
      </c>
      <c r="BE39" s="1075" t="s">
        <v>35</v>
      </c>
      <c r="BF39" s="1075" t="s">
        <v>35</v>
      </c>
      <c r="BG39" s="1095" t="s">
        <v>35</v>
      </c>
      <c r="BH39" s="1115" t="s">
        <v>35</v>
      </c>
      <c r="BI39" s="1075" t="s">
        <v>35</v>
      </c>
      <c r="BJ39" s="1075" t="s">
        <v>35</v>
      </c>
      <c r="BK39" s="1075" t="s">
        <v>35</v>
      </c>
      <c r="BL39" s="1095" t="s">
        <v>35</v>
      </c>
      <c r="BM39" s="1115" t="s">
        <v>35</v>
      </c>
      <c r="BN39" s="1075" t="s">
        <v>35</v>
      </c>
      <c r="BO39" s="1075" t="s">
        <v>35</v>
      </c>
      <c r="BP39" s="1075" t="s">
        <v>35</v>
      </c>
      <c r="BQ39" s="1095" t="s">
        <v>35</v>
      </c>
    </row>
    <row r="40" s="130" customFormat="true" ht="15" customHeight="true" x14ac:dyDescent="0.2">
      <c r="A40" s="1979"/>
      <c r="B40" s="241" t="s">
        <v>48</v>
      </c>
      <c r="C40" s="986" t="s">
        <v>35</v>
      </c>
      <c r="D40" s="998" t="s">
        <v>35</v>
      </c>
      <c r="E40" s="998" t="s">
        <v>35</v>
      </c>
      <c r="F40" s="998" t="s">
        <v>35</v>
      </c>
      <c r="G40" s="1010" t="s">
        <v>35</v>
      </c>
      <c r="H40" s="1022" t="s">
        <v>35</v>
      </c>
      <c r="I40" s="998" t="s">
        <v>35</v>
      </c>
      <c r="J40" s="998" t="s">
        <v>35</v>
      </c>
      <c r="K40" s="998" t="s">
        <v>35</v>
      </c>
      <c r="L40" s="1034" t="s">
        <v>35</v>
      </c>
      <c r="M40" s="1044" t="s">
        <v>35</v>
      </c>
      <c r="N40" s="998" t="s">
        <v>35</v>
      </c>
      <c r="O40" s="998" t="s">
        <v>35</v>
      </c>
      <c r="P40" s="998" t="s">
        <v>35</v>
      </c>
      <c r="Q40" s="1034" t="s">
        <v>35</v>
      </c>
      <c r="R40" s="1725"/>
      <c r="S40" s="1725"/>
      <c r="T40" s="1725"/>
      <c r="U40" s="1725"/>
      <c r="V40" s="1725"/>
      <c r="W40" s="1725"/>
      <c r="X40" s="1725"/>
      <c r="Y40" s="1726"/>
      <c r="Z40" s="1726"/>
      <c r="AA40" s="1726"/>
      <c r="AB40" s="1726"/>
      <c r="AC40" s="1726"/>
      <c r="AD40" s="1726"/>
      <c r="AE40" s="1726"/>
      <c r="AF40" s="1726"/>
      <c r="AG40" s="1726"/>
      <c r="AH40" s="1726"/>
      <c r="AI40" s="1726"/>
      <c r="AJ40" s="1726"/>
      <c r="AK40" s="1726"/>
      <c r="AL40" s="1726"/>
      <c r="AM40" s="1726"/>
      <c r="AN40" s="1726"/>
      <c r="AO40" s="1726"/>
      <c r="AP40" s="1726"/>
      <c r="AQ40" s="1726"/>
      <c r="AR40" s="1726"/>
      <c r="AS40" s="1726"/>
      <c r="AT40" s="1726"/>
      <c r="AU40" s="1726"/>
      <c r="AV40" s="1726"/>
      <c r="AW40" s="1726"/>
      <c r="AX40" s="1726"/>
      <c r="AY40" s="1726"/>
      <c r="AZ40" s="207"/>
      <c r="BA40" s="2070"/>
      <c r="BB40" s="151" t="s">
        <v>48</v>
      </c>
      <c r="BC40" s="1056" t="s">
        <v>35</v>
      </c>
      <c r="BD40" s="1075" t="s">
        <v>35</v>
      </c>
      <c r="BE40" s="1075" t="s">
        <v>35</v>
      </c>
      <c r="BF40" s="1075" t="s">
        <v>35</v>
      </c>
      <c r="BG40" s="1095" t="s">
        <v>35</v>
      </c>
      <c r="BH40" s="1115" t="s">
        <v>35</v>
      </c>
      <c r="BI40" s="1075" t="s">
        <v>35</v>
      </c>
      <c r="BJ40" s="1075" t="s">
        <v>35</v>
      </c>
      <c r="BK40" s="1075" t="s">
        <v>35</v>
      </c>
      <c r="BL40" s="1095" t="s">
        <v>35</v>
      </c>
      <c r="BM40" s="1115" t="s">
        <v>35</v>
      </c>
      <c r="BN40" s="1075" t="s">
        <v>35</v>
      </c>
      <c r="BO40" s="1075" t="s">
        <v>35</v>
      </c>
      <c r="BP40" s="1075" t="s">
        <v>35</v>
      </c>
      <c r="BQ40" s="1095" t="s">
        <v>35</v>
      </c>
    </row>
    <row r="41" s="613" customFormat="true" ht="15" customHeight="true" x14ac:dyDescent="0.2">
      <c r="A41" s="1978" t="s">
        <v>56</v>
      </c>
      <c r="B41" s="960" t="s">
        <v>49</v>
      </c>
      <c r="C41" s="987" t="s">
        <v>35</v>
      </c>
      <c r="D41" s="999" t="s">
        <v>35</v>
      </c>
      <c r="E41" s="999" t="s">
        <v>35</v>
      </c>
      <c r="F41" s="999" t="s">
        <v>35</v>
      </c>
      <c r="G41" s="1011" t="s">
        <v>35</v>
      </c>
      <c r="H41" s="1023" t="s">
        <v>35</v>
      </c>
      <c r="I41" s="999" t="s">
        <v>35</v>
      </c>
      <c r="J41" s="999" t="s">
        <v>35</v>
      </c>
      <c r="K41" s="999" t="s">
        <v>35</v>
      </c>
      <c r="L41" s="1035" t="s">
        <v>35</v>
      </c>
      <c r="M41" s="1045" t="s">
        <v>35</v>
      </c>
      <c r="N41" s="999" t="s">
        <v>35</v>
      </c>
      <c r="O41" s="999" t="s">
        <v>35</v>
      </c>
      <c r="P41" s="999" t="s">
        <v>35</v>
      </c>
      <c r="Q41" s="1859" t="s">
        <v>35</v>
      </c>
      <c r="R41" s="1234"/>
      <c r="S41" s="1234"/>
      <c r="T41" s="1234"/>
      <c r="U41" s="1234"/>
      <c r="V41" s="1234"/>
      <c r="W41" s="1234"/>
      <c r="X41" s="1234"/>
      <c r="Y41" s="1234"/>
      <c r="Z41" s="1234"/>
      <c r="AA41" s="1234"/>
      <c r="AB41" s="1234"/>
      <c r="AC41" s="1234"/>
      <c r="AD41" s="1234"/>
      <c r="AE41" s="1234"/>
      <c r="AF41" s="1234"/>
      <c r="AG41" s="1234"/>
      <c r="AH41" s="1234"/>
      <c r="AI41" s="1234"/>
      <c r="AJ41" s="1234"/>
      <c r="AK41" s="1234"/>
      <c r="AL41" s="1234"/>
      <c r="AM41" s="1234"/>
      <c r="AN41" s="1234"/>
      <c r="AO41" s="1234"/>
      <c r="AP41" s="1234"/>
      <c r="AQ41" s="1234"/>
      <c r="AR41" s="1234"/>
      <c r="AS41" s="1234"/>
      <c r="AT41" s="1234"/>
      <c r="AU41" s="1234"/>
      <c r="AV41" s="1234"/>
      <c r="AW41" s="1234"/>
      <c r="AX41" s="1234"/>
      <c r="AY41" s="1234"/>
      <c r="BA41" s="2070" t="s">
        <v>56</v>
      </c>
      <c r="BB41" s="151" t="s">
        <v>49</v>
      </c>
      <c r="BC41" s="1056" t="s">
        <v>35</v>
      </c>
      <c r="BD41" s="1075" t="s">
        <v>35</v>
      </c>
      <c r="BE41" s="1075" t="s">
        <v>35</v>
      </c>
      <c r="BF41" s="1075" t="s">
        <v>35</v>
      </c>
      <c r="BG41" s="1095" t="s">
        <v>35</v>
      </c>
      <c r="BH41" s="1115" t="s">
        <v>35</v>
      </c>
      <c r="BI41" s="1075" t="s">
        <v>35</v>
      </c>
      <c r="BJ41" s="1075" t="s">
        <v>35</v>
      </c>
      <c r="BK41" s="1075" t="s">
        <v>35</v>
      </c>
      <c r="BL41" s="1095" t="s">
        <v>35</v>
      </c>
      <c r="BM41" s="1115" t="s">
        <v>35</v>
      </c>
      <c r="BN41" s="1075" t="s">
        <v>35</v>
      </c>
      <c r="BO41" s="1075" t="s">
        <v>35</v>
      </c>
      <c r="BP41" s="1075" t="s">
        <v>35</v>
      </c>
      <c r="BQ41" s="1095" t="s">
        <v>35</v>
      </c>
    </row>
    <row r="42" s="613" customFormat="true" ht="15" customHeight="true" x14ac:dyDescent="0.2">
      <c r="A42" s="1978"/>
      <c r="B42" s="960" t="s">
        <v>48</v>
      </c>
      <c r="C42" s="987" t="s">
        <v>35</v>
      </c>
      <c r="D42" s="999" t="s">
        <v>35</v>
      </c>
      <c r="E42" s="999" t="s">
        <v>35</v>
      </c>
      <c r="F42" s="999" t="s">
        <v>35</v>
      </c>
      <c r="G42" s="1011" t="s">
        <v>35</v>
      </c>
      <c r="H42" s="1023" t="s">
        <v>35</v>
      </c>
      <c r="I42" s="999" t="s">
        <v>35</v>
      </c>
      <c r="J42" s="999" t="s">
        <v>35</v>
      </c>
      <c r="K42" s="999" t="s">
        <v>35</v>
      </c>
      <c r="L42" s="1035" t="s">
        <v>35</v>
      </c>
      <c r="M42" s="1045" t="s">
        <v>35</v>
      </c>
      <c r="N42" s="999" t="s">
        <v>35</v>
      </c>
      <c r="O42" s="999" t="s">
        <v>35</v>
      </c>
      <c r="P42" s="999" t="s">
        <v>35</v>
      </c>
      <c r="Q42" s="1859" t="s">
        <v>35</v>
      </c>
      <c r="R42" s="1234"/>
      <c r="S42" s="1234"/>
      <c r="T42" s="1234"/>
      <c r="U42" s="1234"/>
      <c r="V42" s="1234"/>
      <c r="W42" s="1234"/>
      <c r="X42" s="1234"/>
      <c r="Y42" s="1234"/>
      <c r="Z42" s="1234"/>
      <c r="AA42" s="1234"/>
      <c r="AB42" s="1234"/>
      <c r="AC42" s="1234"/>
      <c r="AD42" s="1234"/>
      <c r="AE42" s="1234"/>
      <c r="AF42" s="1234"/>
      <c r="AG42" s="1234"/>
      <c r="AH42" s="1234"/>
      <c r="AI42" s="1234"/>
      <c r="AJ42" s="1234"/>
      <c r="AK42" s="1234"/>
      <c r="AL42" s="1234"/>
      <c r="AM42" s="1234"/>
      <c r="AN42" s="1234"/>
      <c r="AO42" s="1234"/>
      <c r="AP42" s="1234"/>
      <c r="AQ42" s="1234"/>
      <c r="AR42" s="1234"/>
      <c r="AS42" s="1234"/>
      <c r="AT42" s="1234"/>
      <c r="AU42" s="1234"/>
      <c r="AV42" s="1234"/>
      <c r="AW42" s="1234"/>
      <c r="AX42" s="1234"/>
      <c r="AY42" s="1234"/>
      <c r="BA42" s="2070"/>
      <c r="BB42" s="151" t="s">
        <v>48</v>
      </c>
      <c r="BC42" s="1056" t="s">
        <v>35</v>
      </c>
      <c r="BD42" s="1075" t="s">
        <v>35</v>
      </c>
      <c r="BE42" s="1075" t="s">
        <v>35</v>
      </c>
      <c r="BF42" s="1075" t="s">
        <v>35</v>
      </c>
      <c r="BG42" s="1095" t="s">
        <v>35</v>
      </c>
      <c r="BH42" s="1115" t="s">
        <v>35</v>
      </c>
      <c r="BI42" s="1075" t="s">
        <v>35</v>
      </c>
      <c r="BJ42" s="1075" t="s">
        <v>35</v>
      </c>
      <c r="BK42" s="1075" t="s">
        <v>35</v>
      </c>
      <c r="BL42" s="1095" t="s">
        <v>35</v>
      </c>
      <c r="BM42" s="1115" t="s">
        <v>35</v>
      </c>
      <c r="BN42" s="1075" t="s">
        <v>35</v>
      </c>
      <c r="BO42" s="1075" t="s">
        <v>35</v>
      </c>
      <c r="BP42" s="1075" t="s">
        <v>35</v>
      </c>
      <c r="BQ42" s="1095" t="s">
        <v>35</v>
      </c>
    </row>
    <row r="43" s="613" customFormat="true" ht="15" customHeight="true" x14ac:dyDescent="0.2">
      <c r="A43" s="1978" t="s">
        <v>53</v>
      </c>
      <c r="B43" s="960" t="s">
        <v>49</v>
      </c>
      <c r="C43" s="987" t="s">
        <v>35</v>
      </c>
      <c r="D43" s="999" t="s">
        <v>35</v>
      </c>
      <c r="E43" s="999" t="s">
        <v>35</v>
      </c>
      <c r="F43" s="999" t="s">
        <v>35</v>
      </c>
      <c r="G43" s="1011" t="s">
        <v>35</v>
      </c>
      <c r="H43" s="1023" t="s">
        <v>35</v>
      </c>
      <c r="I43" s="999" t="s">
        <v>35</v>
      </c>
      <c r="J43" s="999" t="s">
        <v>35</v>
      </c>
      <c r="K43" s="999" t="s">
        <v>35</v>
      </c>
      <c r="L43" s="1035" t="s">
        <v>35</v>
      </c>
      <c r="M43" s="1045" t="s">
        <v>35</v>
      </c>
      <c r="N43" s="999" t="s">
        <v>35</v>
      </c>
      <c r="O43" s="999" t="s">
        <v>35</v>
      </c>
      <c r="P43" s="999" t="s">
        <v>35</v>
      </c>
      <c r="Q43" s="1859" t="s">
        <v>35</v>
      </c>
      <c r="R43" s="1234"/>
      <c r="S43" s="1234"/>
      <c r="T43" s="1234"/>
      <c r="U43" s="1234"/>
      <c r="V43" s="1234"/>
      <c r="W43" s="1234"/>
      <c r="X43" s="1234"/>
      <c r="Y43" s="1234"/>
      <c r="Z43" s="1234"/>
      <c r="AA43" s="1234"/>
      <c r="AB43" s="1234"/>
      <c r="AC43" s="1234"/>
      <c r="AD43" s="1234"/>
      <c r="AE43" s="1234"/>
      <c r="AF43" s="1234"/>
      <c r="AG43" s="1234"/>
      <c r="AH43" s="1234"/>
      <c r="AI43" s="1234"/>
      <c r="AJ43" s="1234"/>
      <c r="AK43" s="1234"/>
      <c r="AL43" s="1234"/>
      <c r="AM43" s="1234"/>
      <c r="AN43" s="1234"/>
      <c r="AO43" s="1234"/>
      <c r="AP43" s="1234"/>
      <c r="AQ43" s="1234"/>
      <c r="AR43" s="1234"/>
      <c r="AS43" s="1234"/>
      <c r="AT43" s="1234"/>
      <c r="AU43" s="1234"/>
      <c r="AV43" s="1234"/>
      <c r="AW43" s="1234"/>
      <c r="AX43" s="1234"/>
      <c r="AY43" s="1234"/>
      <c r="BA43" s="2070" t="s">
        <v>53</v>
      </c>
      <c r="BB43" s="151" t="s">
        <v>49</v>
      </c>
      <c r="BC43" s="1056" t="s">
        <v>35</v>
      </c>
      <c r="BD43" s="1075" t="s">
        <v>35</v>
      </c>
      <c r="BE43" s="1075" t="s">
        <v>35</v>
      </c>
      <c r="BF43" s="1075" t="s">
        <v>35</v>
      </c>
      <c r="BG43" s="1095" t="s">
        <v>35</v>
      </c>
      <c r="BH43" s="1115" t="s">
        <v>35</v>
      </c>
      <c r="BI43" s="1075" t="s">
        <v>35</v>
      </c>
      <c r="BJ43" s="1075" t="s">
        <v>35</v>
      </c>
      <c r="BK43" s="1075" t="s">
        <v>35</v>
      </c>
      <c r="BL43" s="1095" t="s">
        <v>35</v>
      </c>
      <c r="BM43" s="1115" t="s">
        <v>35</v>
      </c>
      <c r="BN43" s="1075" t="s">
        <v>35</v>
      </c>
      <c r="BO43" s="1075" t="s">
        <v>35</v>
      </c>
      <c r="BP43" s="1075" t="s">
        <v>35</v>
      </c>
      <c r="BQ43" s="1095" t="s">
        <v>35</v>
      </c>
    </row>
    <row r="44" s="613" customFormat="true" ht="15" customHeight="true" x14ac:dyDescent="0.2">
      <c r="A44" s="1978"/>
      <c r="B44" s="960" t="s">
        <v>48</v>
      </c>
      <c r="C44" s="987" t="s">
        <v>35</v>
      </c>
      <c r="D44" s="999" t="s">
        <v>35</v>
      </c>
      <c r="E44" s="999" t="s">
        <v>35</v>
      </c>
      <c r="F44" s="999" t="s">
        <v>35</v>
      </c>
      <c r="G44" s="1011" t="s">
        <v>35</v>
      </c>
      <c r="H44" s="1023" t="s">
        <v>35</v>
      </c>
      <c r="I44" s="999" t="s">
        <v>35</v>
      </c>
      <c r="J44" s="999" t="s">
        <v>35</v>
      </c>
      <c r="K44" s="999" t="s">
        <v>35</v>
      </c>
      <c r="L44" s="1035" t="s">
        <v>35</v>
      </c>
      <c r="M44" s="1045" t="s">
        <v>35</v>
      </c>
      <c r="N44" s="999" t="s">
        <v>35</v>
      </c>
      <c r="O44" s="999" t="s">
        <v>35</v>
      </c>
      <c r="P44" s="999" t="s">
        <v>35</v>
      </c>
      <c r="Q44" s="1859" t="s">
        <v>35</v>
      </c>
      <c r="R44" s="1234"/>
      <c r="S44" s="1234"/>
      <c r="T44" s="1234"/>
      <c r="U44" s="1234"/>
      <c r="V44" s="1234"/>
      <c r="W44" s="1234"/>
      <c r="X44" s="1234"/>
      <c r="Y44" s="1234"/>
      <c r="Z44" s="1234"/>
      <c r="AA44" s="1234"/>
      <c r="AB44" s="1234"/>
      <c r="AC44" s="1234"/>
      <c r="AD44" s="1234"/>
      <c r="AE44" s="1234"/>
      <c r="AF44" s="1234"/>
      <c r="AG44" s="1234"/>
      <c r="AH44" s="1234"/>
      <c r="AI44" s="1234"/>
      <c r="AJ44" s="1234"/>
      <c r="AK44" s="1234"/>
      <c r="AL44" s="1234"/>
      <c r="AM44" s="1234"/>
      <c r="AN44" s="1234"/>
      <c r="AO44" s="1234"/>
      <c r="AP44" s="1234"/>
      <c r="AQ44" s="1234"/>
      <c r="AR44" s="1234"/>
      <c r="AS44" s="1234"/>
      <c r="AT44" s="1234"/>
      <c r="AU44" s="1234"/>
      <c r="AV44" s="1234"/>
      <c r="AW44" s="1234"/>
      <c r="AX44" s="1234"/>
      <c r="AY44" s="1234"/>
      <c r="BA44" s="2070"/>
      <c r="BB44" s="151" t="s">
        <v>48</v>
      </c>
      <c r="BC44" s="1056" t="s">
        <v>35</v>
      </c>
      <c r="BD44" s="1075" t="s">
        <v>35</v>
      </c>
      <c r="BE44" s="1075" t="s">
        <v>35</v>
      </c>
      <c r="BF44" s="1075" t="s">
        <v>35</v>
      </c>
      <c r="BG44" s="1095" t="s">
        <v>35</v>
      </c>
      <c r="BH44" s="1115" t="s">
        <v>35</v>
      </c>
      <c r="BI44" s="1075" t="s">
        <v>35</v>
      </c>
      <c r="BJ44" s="1075" t="s">
        <v>35</v>
      </c>
      <c r="BK44" s="1075" t="s">
        <v>35</v>
      </c>
      <c r="BL44" s="1095" t="s">
        <v>35</v>
      </c>
      <c r="BM44" s="1115" t="s">
        <v>35</v>
      </c>
      <c r="BN44" s="1075" t="s">
        <v>35</v>
      </c>
      <c r="BO44" s="1075" t="s">
        <v>35</v>
      </c>
      <c r="BP44" s="1075" t="s">
        <v>35</v>
      </c>
      <c r="BQ44" s="1095" t="s">
        <v>35</v>
      </c>
    </row>
    <row r="45" s="613" customFormat="true" ht="15" customHeight="true" x14ac:dyDescent="0.2">
      <c r="A45" s="1978" t="s">
        <v>52</v>
      </c>
      <c r="B45" s="960" t="s">
        <v>49</v>
      </c>
      <c r="C45" s="987" t="s">
        <v>35</v>
      </c>
      <c r="D45" s="999" t="s">
        <v>35</v>
      </c>
      <c r="E45" s="999" t="s">
        <v>35</v>
      </c>
      <c r="F45" s="999" t="s">
        <v>35</v>
      </c>
      <c r="G45" s="1011" t="s">
        <v>35</v>
      </c>
      <c r="H45" s="1023" t="s">
        <v>35</v>
      </c>
      <c r="I45" s="999" t="s">
        <v>35</v>
      </c>
      <c r="J45" s="999" t="s">
        <v>35</v>
      </c>
      <c r="K45" s="999" t="s">
        <v>35</v>
      </c>
      <c r="L45" s="1035" t="s">
        <v>35</v>
      </c>
      <c r="M45" s="1045" t="s">
        <v>35</v>
      </c>
      <c r="N45" s="999" t="s">
        <v>35</v>
      </c>
      <c r="O45" s="999" t="s">
        <v>35</v>
      </c>
      <c r="P45" s="999" t="s">
        <v>35</v>
      </c>
      <c r="Q45" s="1859" t="s">
        <v>35</v>
      </c>
      <c r="R45" s="1234"/>
      <c r="S45" s="1234"/>
      <c r="T45" s="1234"/>
      <c r="U45" s="1234"/>
      <c r="V45" s="1234"/>
      <c r="W45" s="1234"/>
      <c r="X45" s="1234"/>
      <c r="Y45" s="1234"/>
      <c r="Z45" s="1234"/>
      <c r="AA45" s="1234"/>
      <c r="AB45" s="1234"/>
      <c r="AC45" s="1234"/>
      <c r="AD45" s="1234"/>
      <c r="AE45" s="1234"/>
      <c r="AF45" s="1234"/>
      <c r="AG45" s="1234"/>
      <c r="AH45" s="1234"/>
      <c r="AI45" s="1234"/>
      <c r="AJ45" s="1234"/>
      <c r="AK45" s="1234"/>
      <c r="AL45" s="1234"/>
      <c r="AM45" s="1234"/>
      <c r="AN45" s="1234"/>
      <c r="AO45" s="1234"/>
      <c r="AP45" s="1234"/>
      <c r="AQ45" s="1234"/>
      <c r="AR45" s="1234"/>
      <c r="AS45" s="1234"/>
      <c r="AT45" s="1234"/>
      <c r="AU45" s="1234"/>
      <c r="AV45" s="1234"/>
      <c r="AW45" s="1234"/>
      <c r="AX45" s="1234"/>
      <c r="AY45" s="1234"/>
      <c r="BA45" s="2070" t="s">
        <v>52</v>
      </c>
      <c r="BB45" s="151" t="s">
        <v>49</v>
      </c>
      <c r="BC45" s="1056" t="s">
        <v>35</v>
      </c>
      <c r="BD45" s="1075" t="s">
        <v>35</v>
      </c>
      <c r="BE45" s="1075" t="s">
        <v>35</v>
      </c>
      <c r="BF45" s="1075" t="s">
        <v>35</v>
      </c>
      <c r="BG45" s="1095" t="s">
        <v>35</v>
      </c>
      <c r="BH45" s="1115" t="s">
        <v>35</v>
      </c>
      <c r="BI45" s="1075" t="s">
        <v>35</v>
      </c>
      <c r="BJ45" s="1075" t="s">
        <v>35</v>
      </c>
      <c r="BK45" s="1075" t="s">
        <v>35</v>
      </c>
      <c r="BL45" s="1095" t="s">
        <v>35</v>
      </c>
      <c r="BM45" s="1115" t="s">
        <v>35</v>
      </c>
      <c r="BN45" s="1075" t="s">
        <v>35</v>
      </c>
      <c r="BO45" s="1075" t="s">
        <v>35</v>
      </c>
      <c r="BP45" s="1075" t="s">
        <v>35</v>
      </c>
      <c r="BQ45" s="1095" t="s">
        <v>35</v>
      </c>
    </row>
    <row r="46" s="613" customFormat="true" ht="15" customHeight="true" x14ac:dyDescent="0.2">
      <c r="A46" s="1978"/>
      <c r="B46" s="960" t="s">
        <v>48</v>
      </c>
      <c r="C46" s="987" t="s">
        <v>35</v>
      </c>
      <c r="D46" s="999" t="s">
        <v>35</v>
      </c>
      <c r="E46" s="999" t="s">
        <v>35</v>
      </c>
      <c r="F46" s="999" t="s">
        <v>35</v>
      </c>
      <c r="G46" s="1011" t="s">
        <v>35</v>
      </c>
      <c r="H46" s="1023" t="s">
        <v>35</v>
      </c>
      <c r="I46" s="999" t="s">
        <v>35</v>
      </c>
      <c r="J46" s="999" t="s">
        <v>35</v>
      </c>
      <c r="K46" s="999" t="s">
        <v>35</v>
      </c>
      <c r="L46" s="1035" t="s">
        <v>35</v>
      </c>
      <c r="M46" s="1045" t="s">
        <v>35</v>
      </c>
      <c r="N46" s="999" t="s">
        <v>35</v>
      </c>
      <c r="O46" s="999" t="s">
        <v>35</v>
      </c>
      <c r="P46" s="999" t="s">
        <v>35</v>
      </c>
      <c r="Q46" s="1859" t="s">
        <v>35</v>
      </c>
      <c r="R46" s="1234"/>
      <c r="S46" s="1234"/>
      <c r="T46" s="1234"/>
      <c r="U46" s="1234"/>
      <c r="V46" s="1234"/>
      <c r="W46" s="1234"/>
      <c r="X46" s="1234"/>
      <c r="Y46" s="1234"/>
      <c r="Z46" s="1234"/>
      <c r="AA46" s="1234"/>
      <c r="AB46" s="1234"/>
      <c r="AC46" s="1234"/>
      <c r="AD46" s="1234"/>
      <c r="AE46" s="1234"/>
      <c r="AF46" s="1234"/>
      <c r="AG46" s="1234"/>
      <c r="AH46" s="1234"/>
      <c r="AI46" s="1234"/>
      <c r="AJ46" s="1234"/>
      <c r="AK46" s="1234"/>
      <c r="AL46" s="1234"/>
      <c r="AM46" s="1234"/>
      <c r="AN46" s="1234"/>
      <c r="AO46" s="1234"/>
      <c r="AP46" s="1234"/>
      <c r="AQ46" s="1234"/>
      <c r="AR46" s="1234"/>
      <c r="AS46" s="1234"/>
      <c r="AT46" s="1234"/>
      <c r="AU46" s="1234"/>
      <c r="AV46" s="1234"/>
      <c r="AW46" s="1234"/>
      <c r="AX46" s="1234"/>
      <c r="AY46" s="1234"/>
      <c r="BA46" s="2070"/>
      <c r="BB46" s="151" t="s">
        <v>48</v>
      </c>
      <c r="BC46" s="1056" t="s">
        <v>35</v>
      </c>
      <c r="BD46" s="1075" t="s">
        <v>35</v>
      </c>
      <c r="BE46" s="1075" t="s">
        <v>35</v>
      </c>
      <c r="BF46" s="1075" t="s">
        <v>35</v>
      </c>
      <c r="BG46" s="1095" t="s">
        <v>35</v>
      </c>
      <c r="BH46" s="1115" t="s">
        <v>35</v>
      </c>
      <c r="BI46" s="1075" t="s">
        <v>35</v>
      </c>
      <c r="BJ46" s="1075" t="s">
        <v>35</v>
      </c>
      <c r="BK46" s="1075" t="s">
        <v>35</v>
      </c>
      <c r="BL46" s="1095" t="s">
        <v>35</v>
      </c>
      <c r="BM46" s="1115" t="s">
        <v>35</v>
      </c>
      <c r="BN46" s="1075" t="s">
        <v>35</v>
      </c>
      <c r="BO46" s="1075" t="s">
        <v>35</v>
      </c>
      <c r="BP46" s="1075" t="s">
        <v>35</v>
      </c>
      <c r="BQ46" s="1095" t="s">
        <v>35</v>
      </c>
    </row>
    <row r="47" s="130" customFormat="true" ht="15" customHeight="true" x14ac:dyDescent="0.2">
      <c r="A47" s="1979" t="s">
        <v>100</v>
      </c>
      <c r="B47" s="242" t="s">
        <v>99</v>
      </c>
      <c r="C47" s="986" t="s">
        <v>35</v>
      </c>
      <c r="D47" s="998" t="s">
        <v>35</v>
      </c>
      <c r="E47" s="998" t="s">
        <v>35</v>
      </c>
      <c r="F47" s="998" t="s">
        <v>35</v>
      </c>
      <c r="G47" s="1010" t="s">
        <v>35</v>
      </c>
      <c r="H47" s="1022" t="s">
        <v>35</v>
      </c>
      <c r="I47" s="998" t="s">
        <v>35</v>
      </c>
      <c r="J47" s="998" t="s">
        <v>35</v>
      </c>
      <c r="K47" s="998" t="s">
        <v>35</v>
      </c>
      <c r="L47" s="1034" t="s">
        <v>35</v>
      </c>
      <c r="M47" s="1044" t="s">
        <v>35</v>
      </c>
      <c r="N47" s="998" t="s">
        <v>35</v>
      </c>
      <c r="O47" s="998" t="s">
        <v>35</v>
      </c>
      <c r="P47" s="998" t="s">
        <v>35</v>
      </c>
      <c r="Q47" s="1034" t="s">
        <v>35</v>
      </c>
      <c r="R47" s="1725"/>
      <c r="S47" s="1725"/>
      <c r="T47" s="1725"/>
      <c r="U47" s="1725"/>
      <c r="V47" s="1725"/>
      <c r="W47" s="1725"/>
      <c r="X47" s="1725"/>
      <c r="Y47" s="1726"/>
      <c r="Z47" s="1726"/>
      <c r="AA47" s="1726"/>
      <c r="AB47" s="1726"/>
      <c r="AC47" s="1726"/>
      <c r="AD47" s="1726"/>
      <c r="AE47" s="1726"/>
      <c r="AF47" s="1726"/>
      <c r="AG47" s="1726"/>
      <c r="AH47" s="1726"/>
      <c r="AI47" s="1726"/>
      <c r="AJ47" s="1726"/>
      <c r="AK47" s="1726"/>
      <c r="AL47" s="1726"/>
      <c r="AM47" s="1726"/>
      <c r="AN47" s="1726"/>
      <c r="AO47" s="1726"/>
      <c r="AP47" s="1726"/>
      <c r="AQ47" s="1726"/>
      <c r="AR47" s="1726"/>
      <c r="AS47" s="1726"/>
      <c r="AT47" s="1726"/>
      <c r="AU47" s="1726"/>
      <c r="AV47" s="1726"/>
      <c r="AW47" s="1726"/>
      <c r="AX47" s="1726"/>
      <c r="AY47" s="1726"/>
      <c r="AZ47" s="207"/>
      <c r="BA47" s="2070" t="s">
        <v>100</v>
      </c>
      <c r="BB47" s="151" t="s">
        <v>99</v>
      </c>
      <c r="BC47" s="1056" t="s">
        <v>35</v>
      </c>
      <c r="BD47" s="1075" t="s">
        <v>35</v>
      </c>
      <c r="BE47" s="1075" t="s">
        <v>35</v>
      </c>
      <c r="BF47" s="1075" t="s">
        <v>35</v>
      </c>
      <c r="BG47" s="1095" t="s">
        <v>35</v>
      </c>
      <c r="BH47" s="1115" t="s">
        <v>35</v>
      </c>
      <c r="BI47" s="1075" t="s">
        <v>35</v>
      </c>
      <c r="BJ47" s="1075" t="s">
        <v>35</v>
      </c>
      <c r="BK47" s="1075" t="s">
        <v>35</v>
      </c>
      <c r="BL47" s="1095" t="s">
        <v>35</v>
      </c>
      <c r="BM47" s="1115" t="s">
        <v>35</v>
      </c>
      <c r="BN47" s="1075" t="s">
        <v>35</v>
      </c>
      <c r="BO47" s="1075" t="s">
        <v>35</v>
      </c>
      <c r="BP47" s="1075" t="s">
        <v>35</v>
      </c>
      <c r="BQ47" s="1095" t="s">
        <v>35</v>
      </c>
    </row>
    <row r="48" s="130" customFormat="true" ht="15" customHeight="true" x14ac:dyDescent="0.2">
      <c r="A48" s="1979"/>
      <c r="B48" s="242" t="s">
        <v>98</v>
      </c>
      <c r="C48" s="986" t="s">
        <v>35</v>
      </c>
      <c r="D48" s="998" t="s">
        <v>35</v>
      </c>
      <c r="E48" s="998" t="s">
        <v>35</v>
      </c>
      <c r="F48" s="998" t="s">
        <v>35</v>
      </c>
      <c r="G48" s="1010" t="s">
        <v>35</v>
      </c>
      <c r="H48" s="1022" t="s">
        <v>35</v>
      </c>
      <c r="I48" s="998" t="s">
        <v>35</v>
      </c>
      <c r="J48" s="998" t="s">
        <v>35</v>
      </c>
      <c r="K48" s="998" t="s">
        <v>35</v>
      </c>
      <c r="L48" s="1034" t="s">
        <v>35</v>
      </c>
      <c r="M48" s="1044" t="s">
        <v>35</v>
      </c>
      <c r="N48" s="998" t="s">
        <v>35</v>
      </c>
      <c r="O48" s="998" t="s">
        <v>35</v>
      </c>
      <c r="P48" s="998" t="s">
        <v>35</v>
      </c>
      <c r="Q48" s="1034" t="s">
        <v>35</v>
      </c>
      <c r="R48" s="1725"/>
      <c r="S48" s="1725"/>
      <c r="T48" s="1725"/>
      <c r="U48" s="1725"/>
      <c r="V48" s="1725"/>
      <c r="W48" s="1725"/>
      <c r="X48" s="1725"/>
      <c r="Y48" s="1726"/>
      <c r="Z48" s="1726"/>
      <c r="AA48" s="1726"/>
      <c r="AB48" s="1726"/>
      <c r="AC48" s="1726"/>
      <c r="AD48" s="1726"/>
      <c r="AE48" s="1726"/>
      <c r="AF48" s="1726"/>
      <c r="AG48" s="1726"/>
      <c r="AH48" s="1726"/>
      <c r="AI48" s="1726"/>
      <c r="AJ48" s="1726"/>
      <c r="AK48" s="1726"/>
      <c r="AL48" s="1726"/>
      <c r="AM48" s="1726"/>
      <c r="AN48" s="1726"/>
      <c r="AO48" s="1726"/>
      <c r="AP48" s="1726"/>
      <c r="AQ48" s="1726"/>
      <c r="AR48" s="1726"/>
      <c r="AS48" s="1726"/>
      <c r="AT48" s="1726"/>
      <c r="AU48" s="1726"/>
      <c r="AV48" s="1726"/>
      <c r="AW48" s="1726"/>
      <c r="AX48" s="1726"/>
      <c r="AY48" s="1726"/>
      <c r="AZ48" s="207"/>
      <c r="BA48" s="2070"/>
      <c r="BB48" s="151" t="s">
        <v>98</v>
      </c>
      <c r="BC48" s="1056" t="s">
        <v>35</v>
      </c>
      <c r="BD48" s="1075" t="s">
        <v>35</v>
      </c>
      <c r="BE48" s="1075" t="s">
        <v>35</v>
      </c>
      <c r="BF48" s="1075" t="s">
        <v>35</v>
      </c>
      <c r="BG48" s="1095" t="s">
        <v>35</v>
      </c>
      <c r="BH48" s="1115" t="s">
        <v>35</v>
      </c>
      <c r="BI48" s="1075" t="s">
        <v>35</v>
      </c>
      <c r="BJ48" s="1075" t="s">
        <v>35</v>
      </c>
      <c r="BK48" s="1075" t="s">
        <v>35</v>
      </c>
      <c r="BL48" s="1095" t="s">
        <v>35</v>
      </c>
      <c r="BM48" s="1115" t="s">
        <v>35</v>
      </c>
      <c r="BN48" s="1075" t="s">
        <v>35</v>
      </c>
      <c r="BO48" s="1075" t="s">
        <v>35</v>
      </c>
      <c r="BP48" s="1075" t="s">
        <v>35</v>
      </c>
      <c r="BQ48" s="1095" t="s">
        <v>35</v>
      </c>
    </row>
    <row r="49" s="130" customFormat="true" ht="15" customHeight="true" x14ac:dyDescent="0.2">
      <c r="A49" s="1979"/>
      <c r="B49" s="242" t="s">
        <v>67</v>
      </c>
      <c r="C49" s="986" t="s">
        <v>35</v>
      </c>
      <c r="D49" s="998" t="s">
        <v>35</v>
      </c>
      <c r="E49" s="998" t="s">
        <v>35</v>
      </c>
      <c r="F49" s="998" t="s">
        <v>35</v>
      </c>
      <c r="G49" s="1010" t="s">
        <v>35</v>
      </c>
      <c r="H49" s="1022" t="s">
        <v>35</v>
      </c>
      <c r="I49" s="998" t="s">
        <v>35</v>
      </c>
      <c r="J49" s="998" t="s">
        <v>35</v>
      </c>
      <c r="K49" s="998" t="s">
        <v>35</v>
      </c>
      <c r="L49" s="1034" t="s">
        <v>35</v>
      </c>
      <c r="M49" s="1044" t="s">
        <v>35</v>
      </c>
      <c r="N49" s="998" t="s">
        <v>35</v>
      </c>
      <c r="O49" s="998" t="s">
        <v>35</v>
      </c>
      <c r="P49" s="998" t="s">
        <v>35</v>
      </c>
      <c r="Q49" s="1034" t="s">
        <v>35</v>
      </c>
      <c r="R49" s="1725"/>
      <c r="S49" s="1725"/>
      <c r="T49" s="1725"/>
      <c r="U49" s="1725"/>
      <c r="V49" s="1725"/>
      <c r="W49" s="1725"/>
      <c r="X49" s="1725"/>
      <c r="Y49" s="1726"/>
      <c r="Z49" s="1726"/>
      <c r="AA49" s="1726"/>
      <c r="AB49" s="1726"/>
      <c r="AC49" s="1726"/>
      <c r="AD49" s="1726"/>
      <c r="AE49" s="1726"/>
      <c r="AF49" s="1726"/>
      <c r="AG49" s="1726"/>
      <c r="AH49" s="1726"/>
      <c r="AI49" s="1726"/>
      <c r="AJ49" s="1726"/>
      <c r="AK49" s="1726"/>
      <c r="AL49" s="1726"/>
      <c r="AM49" s="1726"/>
      <c r="AN49" s="1726"/>
      <c r="AO49" s="1726"/>
      <c r="AP49" s="1726"/>
      <c r="AQ49" s="1726"/>
      <c r="AR49" s="1726"/>
      <c r="AS49" s="1726"/>
      <c r="AT49" s="1726"/>
      <c r="AU49" s="1726"/>
      <c r="AV49" s="1726"/>
      <c r="AW49" s="1726"/>
      <c r="AX49" s="1726"/>
      <c r="AY49" s="1726"/>
      <c r="AZ49" s="207"/>
      <c r="BA49" s="2070"/>
      <c r="BB49" s="151" t="s">
        <v>67</v>
      </c>
      <c r="BC49" s="1056" t="s">
        <v>35</v>
      </c>
      <c r="BD49" s="1075" t="s">
        <v>35</v>
      </c>
      <c r="BE49" s="1075" t="s">
        <v>35</v>
      </c>
      <c r="BF49" s="1075" t="s">
        <v>35</v>
      </c>
      <c r="BG49" s="1095" t="s">
        <v>35</v>
      </c>
      <c r="BH49" s="1115" t="s">
        <v>35</v>
      </c>
      <c r="BI49" s="1075" t="s">
        <v>35</v>
      </c>
      <c r="BJ49" s="1075" t="s">
        <v>35</v>
      </c>
      <c r="BK49" s="1075" t="s">
        <v>35</v>
      </c>
      <c r="BL49" s="1095" t="s">
        <v>35</v>
      </c>
      <c r="BM49" s="1115" t="s">
        <v>35</v>
      </c>
      <c r="BN49" s="1075" t="s">
        <v>35</v>
      </c>
      <c r="BO49" s="1075" t="s">
        <v>35</v>
      </c>
      <c r="BP49" s="1075" t="s">
        <v>35</v>
      </c>
      <c r="BQ49" s="1095" t="s">
        <v>35</v>
      </c>
    </row>
    <row r="50" s="130" customFormat="true" ht="15" customHeight="true" x14ac:dyDescent="0.2">
      <c r="A50" s="1979" t="s">
        <v>101</v>
      </c>
      <c r="B50" s="242" t="s">
        <v>99</v>
      </c>
      <c r="C50" s="986" t="s">
        <v>35</v>
      </c>
      <c r="D50" s="998" t="s">
        <v>35</v>
      </c>
      <c r="E50" s="998" t="s">
        <v>35</v>
      </c>
      <c r="F50" s="998" t="s">
        <v>35</v>
      </c>
      <c r="G50" s="1010" t="s">
        <v>35</v>
      </c>
      <c r="H50" s="1022" t="s">
        <v>35</v>
      </c>
      <c r="I50" s="998" t="s">
        <v>35</v>
      </c>
      <c r="J50" s="998" t="s">
        <v>35</v>
      </c>
      <c r="K50" s="998" t="s">
        <v>35</v>
      </c>
      <c r="L50" s="1034" t="s">
        <v>35</v>
      </c>
      <c r="M50" s="1044" t="s">
        <v>35</v>
      </c>
      <c r="N50" s="998" t="s">
        <v>35</v>
      </c>
      <c r="O50" s="998" t="s">
        <v>35</v>
      </c>
      <c r="P50" s="998" t="s">
        <v>35</v>
      </c>
      <c r="Q50" s="1034" t="s">
        <v>35</v>
      </c>
      <c r="R50" s="1725"/>
      <c r="S50" s="1725"/>
      <c r="T50" s="1725"/>
      <c r="U50" s="1725"/>
      <c r="V50" s="1725"/>
      <c r="W50" s="1725"/>
      <c r="X50" s="1725"/>
      <c r="Y50" s="1726"/>
      <c r="Z50" s="1726"/>
      <c r="AA50" s="1726"/>
      <c r="AB50" s="1726"/>
      <c r="AC50" s="1726"/>
      <c r="AD50" s="1726"/>
      <c r="AE50" s="1726"/>
      <c r="AF50" s="1726"/>
      <c r="AG50" s="1726"/>
      <c r="AH50" s="1726"/>
      <c r="AI50" s="1726"/>
      <c r="AJ50" s="1726"/>
      <c r="AK50" s="1726"/>
      <c r="AL50" s="1726"/>
      <c r="AM50" s="1726"/>
      <c r="AN50" s="1726"/>
      <c r="AO50" s="1726"/>
      <c r="AP50" s="1726"/>
      <c r="AQ50" s="1726"/>
      <c r="AR50" s="1726"/>
      <c r="AS50" s="1726"/>
      <c r="AT50" s="1726"/>
      <c r="AU50" s="1726"/>
      <c r="AV50" s="1726"/>
      <c r="AW50" s="1726"/>
      <c r="AX50" s="1726"/>
      <c r="AY50" s="1726"/>
      <c r="AZ50" s="207"/>
      <c r="BA50" s="2070" t="s">
        <v>101</v>
      </c>
      <c r="BB50" s="151" t="s">
        <v>99</v>
      </c>
      <c r="BC50" s="1056" t="s">
        <v>35</v>
      </c>
      <c r="BD50" s="1075" t="s">
        <v>35</v>
      </c>
      <c r="BE50" s="1075" t="s">
        <v>35</v>
      </c>
      <c r="BF50" s="1075" t="s">
        <v>35</v>
      </c>
      <c r="BG50" s="1095" t="s">
        <v>35</v>
      </c>
      <c r="BH50" s="1115" t="s">
        <v>35</v>
      </c>
      <c r="BI50" s="1075" t="s">
        <v>35</v>
      </c>
      <c r="BJ50" s="1075" t="s">
        <v>35</v>
      </c>
      <c r="BK50" s="1075" t="s">
        <v>35</v>
      </c>
      <c r="BL50" s="1095" t="s">
        <v>35</v>
      </c>
      <c r="BM50" s="1115" t="s">
        <v>35</v>
      </c>
      <c r="BN50" s="1075" t="s">
        <v>35</v>
      </c>
      <c r="BO50" s="1075" t="s">
        <v>35</v>
      </c>
      <c r="BP50" s="1075" t="s">
        <v>35</v>
      </c>
      <c r="BQ50" s="1095" t="s">
        <v>35</v>
      </c>
    </row>
    <row r="51" s="130" customFormat="true" ht="15" customHeight="true" x14ac:dyDescent="0.2">
      <c r="A51" s="1979"/>
      <c r="B51" s="242" t="s">
        <v>98</v>
      </c>
      <c r="C51" s="986" t="s">
        <v>35</v>
      </c>
      <c r="D51" s="998" t="s">
        <v>35</v>
      </c>
      <c r="E51" s="998" t="s">
        <v>35</v>
      </c>
      <c r="F51" s="998" t="s">
        <v>35</v>
      </c>
      <c r="G51" s="1010" t="s">
        <v>35</v>
      </c>
      <c r="H51" s="1022" t="s">
        <v>35</v>
      </c>
      <c r="I51" s="998" t="s">
        <v>35</v>
      </c>
      <c r="J51" s="998" t="s">
        <v>35</v>
      </c>
      <c r="K51" s="998" t="s">
        <v>35</v>
      </c>
      <c r="L51" s="1034" t="s">
        <v>35</v>
      </c>
      <c r="M51" s="1044" t="s">
        <v>35</v>
      </c>
      <c r="N51" s="998" t="s">
        <v>35</v>
      </c>
      <c r="O51" s="998" t="s">
        <v>35</v>
      </c>
      <c r="P51" s="998" t="s">
        <v>35</v>
      </c>
      <c r="Q51" s="1034" t="s">
        <v>35</v>
      </c>
      <c r="R51" s="1725"/>
      <c r="S51" s="1725"/>
      <c r="T51" s="1725"/>
      <c r="U51" s="1725"/>
      <c r="V51" s="1725"/>
      <c r="W51" s="1725"/>
      <c r="X51" s="1725"/>
      <c r="Y51" s="1726"/>
      <c r="Z51" s="1726"/>
      <c r="AA51" s="1726"/>
      <c r="AB51" s="1726"/>
      <c r="AC51" s="1726"/>
      <c r="AD51" s="1726"/>
      <c r="AE51" s="1726"/>
      <c r="AF51" s="1726"/>
      <c r="AG51" s="1726"/>
      <c r="AH51" s="1726"/>
      <c r="AI51" s="1726"/>
      <c r="AJ51" s="1726"/>
      <c r="AK51" s="1726"/>
      <c r="AL51" s="1726"/>
      <c r="AM51" s="1726"/>
      <c r="AN51" s="1726"/>
      <c r="AO51" s="1726"/>
      <c r="AP51" s="1726"/>
      <c r="AQ51" s="1726"/>
      <c r="AR51" s="1726"/>
      <c r="AS51" s="1726"/>
      <c r="AT51" s="1726"/>
      <c r="AU51" s="1726"/>
      <c r="AV51" s="1726"/>
      <c r="AW51" s="1726"/>
      <c r="AX51" s="1726"/>
      <c r="AY51" s="1726"/>
      <c r="AZ51" s="207"/>
      <c r="BA51" s="2070"/>
      <c r="BB51" s="151" t="s">
        <v>98</v>
      </c>
      <c r="BC51" s="1056" t="s">
        <v>35</v>
      </c>
      <c r="BD51" s="1075" t="s">
        <v>35</v>
      </c>
      <c r="BE51" s="1075" t="s">
        <v>35</v>
      </c>
      <c r="BF51" s="1075" t="s">
        <v>35</v>
      </c>
      <c r="BG51" s="1095" t="s">
        <v>35</v>
      </c>
      <c r="BH51" s="1115" t="s">
        <v>35</v>
      </c>
      <c r="BI51" s="1075" t="s">
        <v>35</v>
      </c>
      <c r="BJ51" s="1075" t="s">
        <v>35</v>
      </c>
      <c r="BK51" s="1075" t="s">
        <v>35</v>
      </c>
      <c r="BL51" s="1095" t="s">
        <v>35</v>
      </c>
      <c r="BM51" s="1115" t="s">
        <v>35</v>
      </c>
      <c r="BN51" s="1075" t="s">
        <v>35</v>
      </c>
      <c r="BO51" s="1075" t="s">
        <v>35</v>
      </c>
      <c r="BP51" s="1075" t="s">
        <v>35</v>
      </c>
      <c r="BQ51" s="1095" t="s">
        <v>35</v>
      </c>
    </row>
    <row r="52" s="130" customFormat="true" ht="15" customHeight="true" x14ac:dyDescent="0.2">
      <c r="A52" s="1979"/>
      <c r="B52" s="242" t="s">
        <v>67</v>
      </c>
      <c r="C52" s="986" t="s">
        <v>35</v>
      </c>
      <c r="D52" s="998" t="s">
        <v>35</v>
      </c>
      <c r="E52" s="998" t="s">
        <v>35</v>
      </c>
      <c r="F52" s="998" t="s">
        <v>35</v>
      </c>
      <c r="G52" s="1010" t="s">
        <v>35</v>
      </c>
      <c r="H52" s="1022" t="s">
        <v>35</v>
      </c>
      <c r="I52" s="998" t="s">
        <v>35</v>
      </c>
      <c r="J52" s="998" t="s">
        <v>35</v>
      </c>
      <c r="K52" s="998" t="s">
        <v>35</v>
      </c>
      <c r="L52" s="1034" t="s">
        <v>35</v>
      </c>
      <c r="M52" s="1044" t="s">
        <v>35</v>
      </c>
      <c r="N52" s="998" t="s">
        <v>35</v>
      </c>
      <c r="O52" s="998" t="s">
        <v>35</v>
      </c>
      <c r="P52" s="998" t="s">
        <v>35</v>
      </c>
      <c r="Q52" s="1034" t="s">
        <v>35</v>
      </c>
      <c r="R52" s="1725"/>
      <c r="S52" s="1725"/>
      <c r="T52" s="1725"/>
      <c r="U52" s="1725"/>
      <c r="V52" s="1725"/>
      <c r="W52" s="1725"/>
      <c r="X52" s="1725"/>
      <c r="Y52" s="1726"/>
      <c r="Z52" s="1726"/>
      <c r="AA52" s="1726"/>
      <c r="AB52" s="1726"/>
      <c r="AC52" s="1726"/>
      <c r="AD52" s="1726"/>
      <c r="AE52" s="1726"/>
      <c r="AF52" s="1726"/>
      <c r="AG52" s="1726"/>
      <c r="AH52" s="1726"/>
      <c r="AI52" s="1726"/>
      <c r="AJ52" s="1726"/>
      <c r="AK52" s="1726"/>
      <c r="AL52" s="1726"/>
      <c r="AM52" s="1726"/>
      <c r="AN52" s="1726"/>
      <c r="AO52" s="1726"/>
      <c r="AP52" s="1726"/>
      <c r="AQ52" s="1726"/>
      <c r="AR52" s="1726"/>
      <c r="AS52" s="1726"/>
      <c r="AT52" s="1726"/>
      <c r="AU52" s="1726"/>
      <c r="AV52" s="1726"/>
      <c r="AW52" s="1726"/>
      <c r="AX52" s="1726"/>
      <c r="AY52" s="1726"/>
      <c r="AZ52" s="207"/>
      <c r="BA52" s="2070"/>
      <c r="BB52" s="151" t="s">
        <v>67</v>
      </c>
      <c r="BC52" s="1056" t="s">
        <v>35</v>
      </c>
      <c r="BD52" s="1075" t="s">
        <v>35</v>
      </c>
      <c r="BE52" s="1075" t="s">
        <v>35</v>
      </c>
      <c r="BF52" s="1075" t="s">
        <v>35</v>
      </c>
      <c r="BG52" s="1095" t="s">
        <v>35</v>
      </c>
      <c r="BH52" s="1115" t="s">
        <v>35</v>
      </c>
      <c r="BI52" s="1075" t="s">
        <v>35</v>
      </c>
      <c r="BJ52" s="1075" t="s">
        <v>35</v>
      </c>
      <c r="BK52" s="1075" t="s">
        <v>35</v>
      </c>
      <c r="BL52" s="1095" t="s">
        <v>35</v>
      </c>
      <c r="BM52" s="1115" t="s">
        <v>35</v>
      </c>
      <c r="BN52" s="1075" t="s">
        <v>35</v>
      </c>
      <c r="BO52" s="1075" t="s">
        <v>35</v>
      </c>
      <c r="BP52" s="1075" t="s">
        <v>35</v>
      </c>
      <c r="BQ52" s="1095" t="s">
        <v>35</v>
      </c>
    </row>
    <row r="53" s="130" customFormat="true" ht="15" customHeight="true" x14ac:dyDescent="0.2">
      <c r="A53" s="1979" t="s">
        <v>104</v>
      </c>
      <c r="B53" s="242" t="s">
        <v>99</v>
      </c>
      <c r="C53" s="986" t="s">
        <v>35</v>
      </c>
      <c r="D53" s="998" t="s">
        <v>35</v>
      </c>
      <c r="E53" s="998" t="s">
        <v>35</v>
      </c>
      <c r="F53" s="998" t="s">
        <v>35</v>
      </c>
      <c r="G53" s="1010" t="s">
        <v>35</v>
      </c>
      <c r="H53" s="1022" t="s">
        <v>35</v>
      </c>
      <c r="I53" s="998" t="s">
        <v>35</v>
      </c>
      <c r="J53" s="998" t="s">
        <v>35</v>
      </c>
      <c r="K53" s="998" t="s">
        <v>35</v>
      </c>
      <c r="L53" s="1034" t="s">
        <v>35</v>
      </c>
      <c r="M53" s="1044" t="s">
        <v>35</v>
      </c>
      <c r="N53" s="998" t="s">
        <v>35</v>
      </c>
      <c r="O53" s="998" t="s">
        <v>35</v>
      </c>
      <c r="P53" s="998" t="s">
        <v>35</v>
      </c>
      <c r="Q53" s="1034" t="s">
        <v>35</v>
      </c>
      <c r="R53" s="1725"/>
      <c r="S53" s="1725"/>
      <c r="T53" s="1725"/>
      <c r="U53" s="1725"/>
      <c r="V53" s="1725"/>
      <c r="W53" s="1725"/>
      <c r="X53" s="1725"/>
      <c r="Y53" s="1726"/>
      <c r="Z53" s="1726"/>
      <c r="AA53" s="1726"/>
      <c r="AB53" s="1726"/>
      <c r="AC53" s="1726"/>
      <c r="AD53" s="1726"/>
      <c r="AE53" s="1726"/>
      <c r="AF53" s="1726"/>
      <c r="AG53" s="1726"/>
      <c r="AH53" s="1726"/>
      <c r="AI53" s="1726"/>
      <c r="AJ53" s="1726"/>
      <c r="AK53" s="1726"/>
      <c r="AL53" s="1726"/>
      <c r="AM53" s="1726"/>
      <c r="AN53" s="1726"/>
      <c r="AO53" s="1726"/>
      <c r="AP53" s="1726"/>
      <c r="AQ53" s="1726"/>
      <c r="AR53" s="1726"/>
      <c r="AS53" s="1726"/>
      <c r="AT53" s="1726"/>
      <c r="AU53" s="1726"/>
      <c r="AV53" s="1726"/>
      <c r="AW53" s="1726"/>
      <c r="AX53" s="1726"/>
      <c r="AY53" s="1726"/>
      <c r="AZ53" s="207"/>
      <c r="BA53" s="2070" t="s">
        <v>104</v>
      </c>
      <c r="BB53" s="151" t="s">
        <v>99</v>
      </c>
      <c r="BC53" s="1056" t="s">
        <v>35</v>
      </c>
      <c r="BD53" s="1075" t="s">
        <v>35</v>
      </c>
      <c r="BE53" s="1075" t="s">
        <v>35</v>
      </c>
      <c r="BF53" s="1075" t="s">
        <v>35</v>
      </c>
      <c r="BG53" s="1095" t="s">
        <v>35</v>
      </c>
      <c r="BH53" s="1115" t="s">
        <v>35</v>
      </c>
      <c r="BI53" s="1075" t="s">
        <v>35</v>
      </c>
      <c r="BJ53" s="1075" t="s">
        <v>35</v>
      </c>
      <c r="BK53" s="1075" t="s">
        <v>35</v>
      </c>
      <c r="BL53" s="1095" t="s">
        <v>35</v>
      </c>
      <c r="BM53" s="1115" t="s">
        <v>35</v>
      </c>
      <c r="BN53" s="1075" t="s">
        <v>35</v>
      </c>
      <c r="BO53" s="1075" t="s">
        <v>35</v>
      </c>
      <c r="BP53" s="1075" t="s">
        <v>35</v>
      </c>
      <c r="BQ53" s="1095" t="s">
        <v>35</v>
      </c>
    </row>
    <row r="54" s="130" customFormat="true" ht="15" customHeight="true" x14ac:dyDescent="0.2">
      <c r="A54" s="1979"/>
      <c r="B54" s="242" t="s">
        <v>98</v>
      </c>
      <c r="C54" s="986" t="s">
        <v>35</v>
      </c>
      <c r="D54" s="998" t="s">
        <v>35</v>
      </c>
      <c r="E54" s="998" t="s">
        <v>35</v>
      </c>
      <c r="F54" s="998" t="s">
        <v>35</v>
      </c>
      <c r="G54" s="1010" t="s">
        <v>35</v>
      </c>
      <c r="H54" s="1022" t="s">
        <v>35</v>
      </c>
      <c r="I54" s="998" t="s">
        <v>35</v>
      </c>
      <c r="J54" s="998" t="s">
        <v>35</v>
      </c>
      <c r="K54" s="998" t="s">
        <v>35</v>
      </c>
      <c r="L54" s="1034" t="s">
        <v>35</v>
      </c>
      <c r="M54" s="1044" t="s">
        <v>35</v>
      </c>
      <c r="N54" s="998" t="s">
        <v>35</v>
      </c>
      <c r="O54" s="998" t="s">
        <v>35</v>
      </c>
      <c r="P54" s="998" t="s">
        <v>35</v>
      </c>
      <c r="Q54" s="1034" t="s">
        <v>35</v>
      </c>
      <c r="R54" s="1725"/>
      <c r="S54" s="1725"/>
      <c r="T54" s="1725"/>
      <c r="U54" s="1725"/>
      <c r="V54" s="1725"/>
      <c r="W54" s="1725"/>
      <c r="X54" s="1725"/>
      <c r="Y54" s="1726"/>
      <c r="Z54" s="1726"/>
      <c r="AA54" s="1726"/>
      <c r="AB54" s="1726"/>
      <c r="AC54" s="1726"/>
      <c r="AD54" s="1726"/>
      <c r="AE54" s="1726"/>
      <c r="AF54" s="1726"/>
      <c r="AG54" s="1726"/>
      <c r="AH54" s="1726"/>
      <c r="AI54" s="1726"/>
      <c r="AJ54" s="1726"/>
      <c r="AK54" s="1726"/>
      <c r="AL54" s="1726"/>
      <c r="AM54" s="1726"/>
      <c r="AN54" s="1726"/>
      <c r="AO54" s="1726"/>
      <c r="AP54" s="1726"/>
      <c r="AQ54" s="1726"/>
      <c r="AR54" s="1726"/>
      <c r="AS54" s="1726"/>
      <c r="AT54" s="1726"/>
      <c r="AU54" s="1726"/>
      <c r="AV54" s="1726"/>
      <c r="AW54" s="1726"/>
      <c r="AX54" s="1726"/>
      <c r="AY54" s="1726"/>
      <c r="AZ54" s="207"/>
      <c r="BA54" s="2070"/>
      <c r="BB54" s="151" t="s">
        <v>98</v>
      </c>
      <c r="BC54" s="1056" t="s">
        <v>35</v>
      </c>
      <c r="BD54" s="1075" t="s">
        <v>35</v>
      </c>
      <c r="BE54" s="1075" t="s">
        <v>35</v>
      </c>
      <c r="BF54" s="1075" t="s">
        <v>35</v>
      </c>
      <c r="BG54" s="1095" t="s">
        <v>35</v>
      </c>
      <c r="BH54" s="1115" t="s">
        <v>35</v>
      </c>
      <c r="BI54" s="1075" t="s">
        <v>35</v>
      </c>
      <c r="BJ54" s="1075" t="s">
        <v>35</v>
      </c>
      <c r="BK54" s="1075" t="s">
        <v>35</v>
      </c>
      <c r="BL54" s="1095" t="s">
        <v>35</v>
      </c>
      <c r="BM54" s="1115" t="s">
        <v>35</v>
      </c>
      <c r="BN54" s="1075" t="s">
        <v>35</v>
      </c>
      <c r="BO54" s="1075" t="s">
        <v>35</v>
      </c>
      <c r="BP54" s="1075" t="s">
        <v>35</v>
      </c>
      <c r="BQ54" s="1095" t="s">
        <v>35</v>
      </c>
    </row>
    <row r="55" s="130" customFormat="true" ht="15" customHeight="true" x14ac:dyDescent="0.2">
      <c r="A55" s="2069"/>
      <c r="B55" s="243" t="s">
        <v>67</v>
      </c>
      <c r="C55" s="988" t="s">
        <v>35</v>
      </c>
      <c r="D55" s="1000" t="s">
        <v>35</v>
      </c>
      <c r="E55" s="1000" t="s">
        <v>35</v>
      </c>
      <c r="F55" s="1000" t="s">
        <v>35</v>
      </c>
      <c r="G55" s="1012" t="s">
        <v>35</v>
      </c>
      <c r="H55" s="1024" t="s">
        <v>35</v>
      </c>
      <c r="I55" s="1000" t="s">
        <v>35</v>
      </c>
      <c r="J55" s="1000" t="s">
        <v>35</v>
      </c>
      <c r="K55" s="1000" t="s">
        <v>35</v>
      </c>
      <c r="L55" s="1036" t="s">
        <v>35</v>
      </c>
      <c r="M55" s="1046" t="s">
        <v>35</v>
      </c>
      <c r="N55" s="1000" t="s">
        <v>35</v>
      </c>
      <c r="O55" s="1000" t="s">
        <v>35</v>
      </c>
      <c r="P55" s="1000" t="s">
        <v>35</v>
      </c>
      <c r="Q55" s="1036" t="s">
        <v>35</v>
      </c>
      <c r="R55" s="1727"/>
      <c r="S55" s="1727"/>
      <c r="T55" s="1727"/>
      <c r="U55" s="1727"/>
      <c r="V55" s="1727"/>
      <c r="W55" s="1727"/>
      <c r="X55" s="1727"/>
      <c r="Y55" s="1727"/>
      <c r="Z55" s="1727"/>
      <c r="AA55" s="1727"/>
      <c r="AB55" s="1727"/>
      <c r="AC55" s="1727"/>
      <c r="AD55" s="1727"/>
      <c r="AE55" s="1727"/>
      <c r="AF55" s="1727"/>
      <c r="AG55" s="1727"/>
      <c r="AH55" s="1727"/>
      <c r="AI55" s="1727"/>
      <c r="AJ55" s="1727"/>
      <c r="AK55" s="1727"/>
      <c r="AL55" s="1727"/>
      <c r="AM55" s="1727"/>
      <c r="AN55" s="1727"/>
      <c r="AO55" s="1727"/>
      <c r="AP55" s="1727"/>
      <c r="AQ55" s="1727"/>
      <c r="AR55" s="1727"/>
      <c r="AS55" s="1727"/>
      <c r="AT55" s="1727"/>
      <c r="AU55" s="1727"/>
      <c r="AV55" s="1727"/>
      <c r="AW55" s="1727"/>
      <c r="AX55" s="1727"/>
      <c r="AY55" s="1727"/>
      <c r="AZ55" s="207"/>
      <c r="BA55" s="2071"/>
      <c r="BB55" s="152" t="s">
        <v>67</v>
      </c>
      <c r="BC55" s="1057" t="s">
        <v>35</v>
      </c>
      <c r="BD55" s="1076" t="s">
        <v>35</v>
      </c>
      <c r="BE55" s="1076" t="s">
        <v>35</v>
      </c>
      <c r="BF55" s="1076" t="s">
        <v>35</v>
      </c>
      <c r="BG55" s="1096" t="s">
        <v>35</v>
      </c>
      <c r="BH55" s="1116" t="s">
        <v>35</v>
      </c>
      <c r="BI55" s="1076" t="s">
        <v>35</v>
      </c>
      <c r="BJ55" s="1076" t="s">
        <v>35</v>
      </c>
      <c r="BK55" s="1076" t="s">
        <v>35</v>
      </c>
      <c r="BL55" s="1096" t="s">
        <v>35</v>
      </c>
      <c r="BM55" s="1116" t="s">
        <v>35</v>
      </c>
      <c r="BN55" s="1076" t="s">
        <v>35</v>
      </c>
      <c r="BO55" s="1076" t="s">
        <v>35</v>
      </c>
      <c r="BP55" s="1076" t="s">
        <v>35</v>
      </c>
      <c r="BQ55" s="1096" t="s">
        <v>35</v>
      </c>
    </row>
    <row r="56" s="613" customFormat="true" ht="15" customHeight="true" x14ac:dyDescent="0.2">
      <c r="A56" s="132"/>
      <c r="B56" s="177"/>
      <c r="C56" s="2022" t="s">
        <v>113</v>
      </c>
      <c r="D56" s="2023"/>
      <c r="E56" s="2023"/>
      <c r="F56" s="2023"/>
      <c r="G56" s="2024"/>
      <c r="H56" s="2025" t="s">
        <v>38</v>
      </c>
      <c r="I56" s="2009"/>
      <c r="J56" s="2009"/>
      <c r="K56" s="2009"/>
      <c r="L56" s="2026"/>
      <c r="M56" s="2008" t="s">
        <v>37</v>
      </c>
      <c r="N56" s="2009"/>
      <c r="O56" s="2009"/>
      <c r="P56" s="2009"/>
      <c r="Q56" s="2010"/>
      <c r="R56" s="1234"/>
      <c r="S56" s="1234"/>
      <c r="T56" s="1234"/>
      <c r="U56" s="1234"/>
      <c r="V56" s="1234"/>
      <c r="W56" s="1234"/>
      <c r="X56" s="1234"/>
      <c r="Y56" s="1234"/>
      <c r="Z56" s="1234"/>
      <c r="AA56" s="1234"/>
      <c r="AB56" s="1234"/>
      <c r="AC56" s="1234"/>
      <c r="AD56" s="1234"/>
      <c r="AE56" s="1234"/>
      <c r="AF56" s="1234"/>
      <c r="AG56" s="1234"/>
      <c r="AH56" s="1234"/>
      <c r="AI56" s="1234"/>
      <c r="AJ56" s="1234"/>
      <c r="AK56" s="1234"/>
      <c r="AL56" s="1234"/>
      <c r="AM56" s="1234"/>
      <c r="AN56" s="1234"/>
      <c r="AO56" s="1234"/>
      <c r="AP56" s="1234"/>
      <c r="AQ56" s="1234"/>
      <c r="AR56" s="1234"/>
      <c r="AS56" s="1234"/>
      <c r="AT56" s="1234"/>
      <c r="AU56" s="1234"/>
      <c r="AV56" s="1234"/>
      <c r="AW56" s="1234"/>
      <c r="AX56" s="1234"/>
      <c r="AY56" s="1234"/>
      <c r="BA56" s="209" t="s">
        <v>127</v>
      </c>
      <c r="BB56" s="115" t="s">
        <v>94</v>
      </c>
      <c r="BC56" s="2089" t="s">
        <v>113</v>
      </c>
      <c r="BD56" s="2090"/>
      <c r="BE56" s="2090"/>
      <c r="BF56" s="2090"/>
      <c r="BG56" s="2091"/>
      <c r="BH56" s="2092" t="s">
        <v>38</v>
      </c>
      <c r="BI56" s="2090"/>
      <c r="BJ56" s="2090"/>
      <c r="BK56" s="2090"/>
      <c r="BL56" s="2091"/>
      <c r="BM56" s="2092" t="s">
        <v>37</v>
      </c>
      <c r="BN56" s="2090"/>
      <c r="BO56" s="2090"/>
      <c r="BP56" s="2090"/>
      <c r="BQ56" s="2093"/>
    </row>
    <row r="57" s="613" customFormat="true" ht="12.75" x14ac:dyDescent="0.2">
      <c r="A57" s="178" t="s">
        <v>68</v>
      </c>
      <c r="B57" s="236"/>
      <c r="C57" s="267" t="s">
        <v>0</v>
      </c>
      <c r="D57" s="268" t="s">
        <v>1</v>
      </c>
      <c r="E57" s="268" t="s">
        <v>2</v>
      </c>
      <c r="F57" s="268" t="s">
        <v>3</v>
      </c>
      <c r="G57" s="269" t="s">
        <v>4</v>
      </c>
      <c r="H57" s="740" t="s">
        <v>0</v>
      </c>
      <c r="I57" s="689" t="s">
        <v>1</v>
      </c>
      <c r="J57" s="689" t="s">
        <v>2</v>
      </c>
      <c r="K57" s="689" t="s">
        <v>3</v>
      </c>
      <c r="L57" s="690" t="s">
        <v>4</v>
      </c>
      <c r="M57" s="728" t="s">
        <v>0</v>
      </c>
      <c r="N57" s="689" t="s">
        <v>1</v>
      </c>
      <c r="O57" s="689" t="s">
        <v>2</v>
      </c>
      <c r="P57" s="689" t="s">
        <v>3</v>
      </c>
      <c r="Q57" s="691" t="s">
        <v>4</v>
      </c>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BA57" s="188" t="s">
        <v>118</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row>
    <row r="58" s="613" customFormat="true" ht="15" customHeight="true" x14ac:dyDescent="0.2">
      <c r="A58" s="2011" t="s">
        <v>149</v>
      </c>
      <c r="B58" s="961" t="s">
        <v>150</v>
      </c>
      <c r="C58" s="824">
        <v>68.638089240103682</v>
      </c>
      <c r="D58" s="825">
        <v>92.222225384774973</v>
      </c>
      <c r="E58" s="825">
        <v>95.502102285303707</v>
      </c>
      <c r="F58" s="825">
        <v>96.625415265692666</v>
      </c>
      <c r="G58" s="826">
        <v>97.318045740706566</v>
      </c>
      <c r="H58" s="827">
        <v>89.212521828955275</v>
      </c>
      <c r="I58" s="825">
        <v>95.510113079147629</v>
      </c>
      <c r="J58" s="825">
        <v>96.794033112926442</v>
      </c>
      <c r="K58" s="825">
        <v>97.104868733614254</v>
      </c>
      <c r="L58" s="828">
        <v>97.844725832790118</v>
      </c>
      <c r="M58" s="829">
        <v>49.112687364971265</v>
      </c>
      <c r="N58" s="825">
        <v>60.062488455499299</v>
      </c>
      <c r="O58" s="825">
        <v>74.656644198339222</v>
      </c>
      <c r="P58" s="825">
        <v>86.762533058801594</v>
      </c>
      <c r="Q58" s="1860">
        <v>90.829870245678009</v>
      </c>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BA58" s="228"/>
      <c r="BB58" s="153"/>
      <c r="BC58" s="306"/>
      <c r="BD58" s="292"/>
      <c r="BE58" s="292"/>
      <c r="BF58" s="292"/>
      <c r="BG58" s="307"/>
      <c r="BH58" s="315"/>
      <c r="BI58" s="292"/>
      <c r="BJ58" s="292"/>
      <c r="BK58" s="292"/>
      <c r="BL58" s="307"/>
      <c r="BM58" s="315"/>
      <c r="BN58" s="292"/>
      <c r="BO58" s="292"/>
      <c r="BP58" s="292"/>
      <c r="BQ58" s="307"/>
    </row>
    <row r="59" s="613" customFormat="true" ht="15" customHeight="true" x14ac:dyDescent="0.2">
      <c r="A59" s="2012"/>
      <c r="B59" s="962" t="s">
        <v>151</v>
      </c>
      <c r="C59" s="830">
        <v>1.7339438468929851</v>
      </c>
      <c r="D59" s="831">
        <v>0.85478619796443711</v>
      </c>
      <c r="E59" s="831">
        <v>0.85707760616021278</v>
      </c>
      <c r="F59" s="831">
        <v>1.3010299419845681</v>
      </c>
      <c r="G59" s="832">
        <v>1.6275666125391699</v>
      </c>
      <c r="H59" s="833">
        <v>1.3676282729676743</v>
      </c>
      <c r="I59" s="831">
        <v>0.71993330989570847</v>
      </c>
      <c r="J59" s="831">
        <v>0.79985290386178476</v>
      </c>
      <c r="K59" s="831">
        <v>1.6183917067313722</v>
      </c>
      <c r="L59" s="834">
        <v>1.7938124819636965</v>
      </c>
      <c r="M59" s="835">
        <v>2.4500194118174048</v>
      </c>
      <c r="N59" s="831">
        <v>2.1052084211910485</v>
      </c>
      <c r="O59" s="831">
        <v>0.96042339560221024</v>
      </c>
      <c r="P59" s="831">
        <v>0.64164544891397113</v>
      </c>
      <c r="Q59" s="1861">
        <v>0.50066056590868357</v>
      </c>
      <c r="R59" s="1234"/>
      <c r="S59" s="1234"/>
      <c r="T59" s="1234"/>
      <c r="U59" s="1234"/>
      <c r="V59" s="1234"/>
      <c r="W59" s="1234"/>
      <c r="X59" s="1234"/>
      <c r="Y59" s="1234"/>
      <c r="Z59" s="1234"/>
      <c r="AA59" s="1234"/>
      <c r="AB59" s="1234"/>
      <c r="AC59" s="1234"/>
      <c r="AD59" s="1234"/>
      <c r="AE59" s="1234"/>
      <c r="AF59" s="1234"/>
      <c r="AG59" s="1234"/>
      <c r="AH59" s="1234"/>
      <c r="AI59" s="1234"/>
      <c r="AJ59" s="1234"/>
      <c r="AK59" s="1234"/>
      <c r="AL59" s="1234"/>
      <c r="AM59" s="1234"/>
      <c r="AN59" s="1234"/>
      <c r="AO59" s="1234"/>
      <c r="AP59" s="1234"/>
      <c r="AQ59" s="1234"/>
      <c r="AR59" s="1234"/>
      <c r="AS59" s="1234"/>
      <c r="AT59" s="1234"/>
      <c r="AU59" s="1234"/>
      <c r="AV59" s="1234"/>
      <c r="AW59" s="1234"/>
      <c r="AX59" s="1234"/>
      <c r="AY59" s="1234"/>
      <c r="BA59" s="229"/>
      <c r="BB59" s="154"/>
      <c r="BC59" s="308"/>
      <c r="BD59" s="293"/>
      <c r="BE59" s="293"/>
      <c r="BF59" s="293"/>
      <c r="BG59" s="309"/>
      <c r="BH59" s="316"/>
      <c r="BI59" s="293"/>
      <c r="BJ59" s="293"/>
      <c r="BK59" s="293"/>
      <c r="BL59" s="309"/>
      <c r="BM59" s="316"/>
      <c r="BN59" s="293"/>
      <c r="BO59" s="293"/>
      <c r="BP59" s="293"/>
      <c r="BQ59" s="309"/>
    </row>
    <row r="60" s="613" customFormat="true" ht="15" customHeight="true" x14ac:dyDescent="0.2">
      <c r="A60" s="2012"/>
      <c r="B60" s="962" t="s">
        <v>152</v>
      </c>
      <c r="C60" s="830">
        <v>8.7178932296903842</v>
      </c>
      <c r="D60" s="831">
        <v>2.9612997371013678</v>
      </c>
      <c r="E60" s="831">
        <v>1.7021146268517318</v>
      </c>
      <c r="F60" s="831">
        <v>0.84870805439126917</v>
      </c>
      <c r="G60" s="832">
        <v>0.50499906528805694</v>
      </c>
      <c r="H60" s="833">
        <v>4.1487854680838865</v>
      </c>
      <c r="I60" s="831">
        <v>1.7634013356280065</v>
      </c>
      <c r="J60" s="831">
        <v>0.67983795932462643</v>
      </c>
      <c r="K60" s="831">
        <v>0.61293320591084755</v>
      </c>
      <c r="L60" s="834">
        <v>0.13383610381746322</v>
      </c>
      <c r="M60" s="835">
        <v>11.550825372833128</v>
      </c>
      <c r="N60" s="831">
        <v>10.929567776764053</v>
      </c>
      <c r="O60" s="831">
        <v>7.4536273953639069</v>
      </c>
      <c r="P60" s="831">
        <v>5.2812500552718253</v>
      </c>
      <c r="Q60" s="1861">
        <v>4.6744119730824432</v>
      </c>
      <c r="R60" s="1234"/>
      <c r="S60" s="1234"/>
      <c r="T60" s="1234"/>
      <c r="U60" s="1234"/>
      <c r="V60" s="1234"/>
      <c r="W60" s="1234"/>
      <c r="X60" s="1234"/>
      <c r="Y60" s="1234"/>
      <c r="Z60" s="1234"/>
      <c r="AA60" s="1234"/>
      <c r="AB60" s="1234"/>
      <c r="AC60" s="1234"/>
      <c r="AD60" s="1234"/>
      <c r="AE60" s="1234"/>
      <c r="AF60" s="1234"/>
      <c r="AG60" s="1234"/>
      <c r="AH60" s="1234"/>
      <c r="AI60" s="1234"/>
      <c r="AJ60" s="1234"/>
      <c r="AK60" s="1234"/>
      <c r="AL60" s="1234"/>
      <c r="AM60" s="1234"/>
      <c r="AN60" s="1234"/>
      <c r="AO60" s="1234"/>
      <c r="AP60" s="1234"/>
      <c r="AQ60" s="1234"/>
      <c r="AR60" s="1234"/>
      <c r="AS60" s="1234"/>
      <c r="AT60" s="1234"/>
      <c r="AU60" s="1234"/>
      <c r="AV60" s="1234"/>
      <c r="AW60" s="1234"/>
      <c r="AX60" s="1234"/>
      <c r="AY60" s="1234"/>
      <c r="BA60" s="229"/>
      <c r="BB60" s="154"/>
      <c r="BC60" s="308"/>
      <c r="BD60" s="293"/>
      <c r="BE60" s="293"/>
      <c r="BF60" s="293"/>
      <c r="BG60" s="309"/>
      <c r="BH60" s="316"/>
      <c r="BI60" s="293"/>
      <c r="BJ60" s="293"/>
      <c r="BK60" s="293"/>
      <c r="BL60" s="309"/>
      <c r="BM60" s="316"/>
      <c r="BN60" s="293"/>
      <c r="BO60" s="293"/>
      <c r="BP60" s="293"/>
      <c r="BQ60" s="309"/>
    </row>
    <row r="61" s="613" customFormat="true" ht="15" customHeight="true" x14ac:dyDescent="0.2">
      <c r="A61" s="2012"/>
      <c r="B61" s="962" t="s">
        <v>153</v>
      </c>
      <c r="C61" s="830">
        <v>4.4197747528924278</v>
      </c>
      <c r="D61" s="831">
        <v>1.4611321345720252</v>
      </c>
      <c r="E61" s="831">
        <v>0.68406323183380924</v>
      </c>
      <c r="F61" s="831">
        <v>0.32234249773126106</v>
      </c>
      <c r="G61" s="832">
        <v>0.25946536981414536</v>
      </c>
      <c r="H61" s="833">
        <v>1.7523515848306002</v>
      </c>
      <c r="I61" s="831">
        <v>0.85316828773034437</v>
      </c>
      <c r="J61" s="831">
        <v>0.49841667692436775</v>
      </c>
      <c r="K61" s="831">
        <v>0.12091962710944514</v>
      </c>
      <c r="L61" s="834">
        <v>0.1380976525162336</v>
      </c>
      <c r="M61" s="835">
        <v>6.804406893066389</v>
      </c>
      <c r="N61" s="831">
        <v>4.8003901815948087</v>
      </c>
      <c r="O61" s="831">
        <v>3.8991051437007846</v>
      </c>
      <c r="P61" s="831">
        <v>2.757485914146363</v>
      </c>
      <c r="Q61" s="1861">
        <v>1.7094945485933852</v>
      </c>
      <c r="R61" s="1234"/>
      <c r="S61" s="1234"/>
      <c r="T61" s="1234"/>
      <c r="U61" s="1234"/>
      <c r="V61" s="1234"/>
      <c r="W61" s="1234"/>
      <c r="X61" s="1234"/>
      <c r="Y61" s="1234"/>
      <c r="Z61" s="1234"/>
      <c r="AA61" s="1234"/>
      <c r="AB61" s="1234"/>
      <c r="AC61" s="1234"/>
      <c r="AD61" s="1234"/>
      <c r="AE61" s="1234"/>
      <c r="AF61" s="1234"/>
      <c r="AG61" s="1234"/>
      <c r="AH61" s="1234"/>
      <c r="AI61" s="1234"/>
      <c r="AJ61" s="1234"/>
      <c r="AK61" s="1234"/>
      <c r="AL61" s="1234"/>
      <c r="AM61" s="1234"/>
      <c r="AN61" s="1234"/>
      <c r="AO61" s="1234"/>
      <c r="AP61" s="1234"/>
      <c r="AQ61" s="1234"/>
      <c r="AR61" s="1234"/>
      <c r="AS61" s="1234"/>
      <c r="AT61" s="1234"/>
      <c r="AU61" s="1234"/>
      <c r="AV61" s="1234"/>
      <c r="AW61" s="1234"/>
      <c r="AX61" s="1234"/>
      <c r="AY61" s="1234"/>
      <c r="BA61" s="229"/>
      <c r="BB61" s="154"/>
      <c r="BC61" s="308"/>
      <c r="BD61" s="293"/>
      <c r="BE61" s="293"/>
      <c r="BF61" s="293"/>
      <c r="BG61" s="309"/>
      <c r="BH61" s="316"/>
      <c r="BI61" s="293"/>
      <c r="BJ61" s="293"/>
      <c r="BK61" s="293"/>
      <c r="BL61" s="309"/>
      <c r="BM61" s="316"/>
      <c r="BN61" s="293"/>
      <c r="BO61" s="293"/>
      <c r="BP61" s="293"/>
      <c r="BQ61" s="309"/>
    </row>
    <row r="62" s="613" customFormat="true" ht="15" customHeight="true" x14ac:dyDescent="0.2">
      <c r="A62" s="2012"/>
      <c r="B62" s="962" t="s">
        <v>154</v>
      </c>
      <c r="C62" s="830">
        <v>3.7084877443075612</v>
      </c>
      <c r="D62" s="831">
        <v>0.59735119331207043</v>
      </c>
      <c r="E62" s="831">
        <v>0.27042485415490453</v>
      </c>
      <c r="F62" s="831">
        <v>0.21385911567703081</v>
      </c>
      <c r="G62" s="832">
        <v>3.4829157660900799E-2</v>
      </c>
      <c r="H62" s="833">
        <v>1.0658707289232154</v>
      </c>
      <c r="I62" s="831">
        <v>0.26779418979755421</v>
      </c>
      <c r="J62" s="831">
        <v>0.28374027909834115</v>
      </c>
      <c r="K62" s="831">
        <v>0.132925950652729</v>
      </c>
      <c r="L62" s="834">
        <v>0</v>
      </c>
      <c r="M62" s="835">
        <v>8.4848501234844367</v>
      </c>
      <c r="N62" s="831">
        <v>3.7672130737019534</v>
      </c>
      <c r="O62" s="831">
        <v>1.882303908289112</v>
      </c>
      <c r="P62" s="831">
        <v>0.77311589487272292</v>
      </c>
      <c r="Q62" s="1861">
        <v>0.36641380646491462</v>
      </c>
      <c r="R62" s="1234"/>
      <c r="S62" s="1234"/>
      <c r="T62" s="1234"/>
      <c r="U62" s="1234"/>
      <c r="V62" s="1234"/>
      <c r="W62" s="1234"/>
      <c r="X62" s="1234"/>
      <c r="Y62" s="1234"/>
      <c r="Z62" s="1234"/>
      <c r="AA62" s="1234"/>
      <c r="AB62" s="1234"/>
      <c r="AC62" s="1234"/>
      <c r="AD62" s="1234"/>
      <c r="AE62" s="1234"/>
      <c r="AF62" s="1234"/>
      <c r="AG62" s="1234"/>
      <c r="AH62" s="1234"/>
      <c r="AI62" s="1234"/>
      <c r="AJ62" s="1234"/>
      <c r="AK62" s="1234"/>
      <c r="AL62" s="1234"/>
      <c r="AM62" s="1234"/>
      <c r="AN62" s="1234"/>
      <c r="AO62" s="1234"/>
      <c r="AP62" s="1234"/>
      <c r="AQ62" s="1234"/>
      <c r="AR62" s="1234"/>
      <c r="AS62" s="1234"/>
      <c r="AT62" s="1234"/>
      <c r="AU62" s="1234"/>
      <c r="AV62" s="1234"/>
      <c r="AW62" s="1234"/>
      <c r="AX62" s="1234"/>
      <c r="AY62" s="1234"/>
      <c r="BA62" s="229"/>
      <c r="BB62" s="154"/>
      <c r="BC62" s="308"/>
      <c r="BD62" s="293"/>
      <c r="BE62" s="293"/>
      <c r="BF62" s="293"/>
      <c r="BG62" s="309"/>
      <c r="BH62" s="316"/>
      <c r="BI62" s="293"/>
      <c r="BJ62" s="293"/>
      <c r="BK62" s="293"/>
      <c r="BL62" s="309"/>
      <c r="BM62" s="316"/>
      <c r="BN62" s="293"/>
      <c r="BO62" s="293"/>
      <c r="BP62" s="293"/>
      <c r="BQ62" s="309"/>
    </row>
    <row r="63" s="613" customFormat="true" ht="15" customHeight="true" x14ac:dyDescent="0.2">
      <c r="A63" s="2012"/>
      <c r="B63" s="962" t="s">
        <v>155</v>
      </c>
      <c r="C63" s="830">
        <v>0.6791667674692119</v>
      </c>
      <c r="D63" s="831">
        <v>8.2415117097678306E-2</v>
      </c>
      <c r="E63" s="831">
        <v>3.0072236518946249E-2</v>
      </c>
      <c r="F63" s="831">
        <v>9.6455602554331634E-3</v>
      </c>
      <c r="G63" s="832">
        <v>1.9294526819137282E-2</v>
      </c>
      <c r="H63" s="833">
        <v>0.18694417667184571</v>
      </c>
      <c r="I63" s="831">
        <v>4.0991697214961834E-2</v>
      </c>
      <c r="J63" s="831">
        <v>1.9576315150566556E-2</v>
      </c>
      <c r="K63" s="831">
        <v>1.2557244871246263E-2</v>
      </c>
      <c r="L63" s="834">
        <v>2.4933439722961085E-2</v>
      </c>
      <c r="M63" s="835">
        <v>1.1829538627266341</v>
      </c>
      <c r="N63" s="831">
        <v>0.89692123947597902</v>
      </c>
      <c r="O63" s="831">
        <v>0.36997398877720938</v>
      </c>
      <c r="P63" s="831">
        <v>0.19127464780840828</v>
      </c>
      <c r="Q63" s="1861">
        <v>0</v>
      </c>
      <c r="R63" s="1234"/>
      <c r="S63" s="1234"/>
      <c r="T63" s="1234"/>
      <c r="U63" s="1234"/>
      <c r="V63" s="1234"/>
      <c r="W63" s="1234"/>
      <c r="X63" s="1234"/>
      <c r="Y63" s="1234"/>
      <c r="Z63" s="1234"/>
      <c r="AA63" s="1234"/>
      <c r="AB63" s="1234"/>
      <c r="AC63" s="1234"/>
      <c r="AD63" s="1234"/>
      <c r="AE63" s="1234"/>
      <c r="AF63" s="1234"/>
      <c r="AG63" s="1234"/>
      <c r="AH63" s="1234"/>
      <c r="AI63" s="1234"/>
      <c r="AJ63" s="1234"/>
      <c r="AK63" s="1234"/>
      <c r="AL63" s="1234"/>
      <c r="AM63" s="1234"/>
      <c r="AN63" s="1234"/>
      <c r="AO63" s="1234"/>
      <c r="AP63" s="1234"/>
      <c r="AQ63" s="1234"/>
      <c r="AR63" s="1234"/>
      <c r="AS63" s="1234"/>
      <c r="AT63" s="1234"/>
      <c r="AU63" s="1234"/>
      <c r="AV63" s="1234"/>
      <c r="AW63" s="1234"/>
      <c r="AX63" s="1234"/>
      <c r="AY63" s="1234"/>
      <c r="BA63" s="229"/>
      <c r="BB63" s="154"/>
      <c r="BC63" s="308"/>
      <c r="BD63" s="293"/>
      <c r="BE63" s="293"/>
      <c r="BF63" s="293"/>
      <c r="BG63" s="309"/>
      <c r="BH63" s="316"/>
      <c r="BI63" s="293"/>
      <c r="BJ63" s="293"/>
      <c r="BK63" s="293"/>
      <c r="BL63" s="309"/>
      <c r="BM63" s="316"/>
      <c r="BN63" s="293"/>
      <c r="BO63" s="293"/>
      <c r="BP63" s="293"/>
      <c r="BQ63" s="309"/>
    </row>
    <row r="64" s="613" customFormat="true" ht="15" customHeight="true" x14ac:dyDescent="0.2">
      <c r="A64" s="2012"/>
      <c r="B64" s="962" t="s">
        <v>156</v>
      </c>
      <c r="C64" s="830">
        <v>9.8519864965723176</v>
      </c>
      <c r="D64" s="831">
        <v>0.66335753298293354</v>
      </c>
      <c r="E64" s="831">
        <v>7.1591776045981631E-2</v>
      </c>
      <c r="F64" s="831">
        <v>4.1700890431220451E-3</v>
      </c>
      <c r="G64" s="832">
        <v>2.1183493771925826E-2</v>
      </c>
      <c r="H64" s="833">
        <v>0.44451977139424004</v>
      </c>
      <c r="I64" s="831">
        <v>0.10286307820997044</v>
      </c>
      <c r="J64" s="831">
        <v>5.3179597692195463E-3</v>
      </c>
      <c r="K64" s="831">
        <v>0</v>
      </c>
      <c r="L64" s="834">
        <v>8.4878496501238996E-3</v>
      </c>
      <c r="M64" s="835">
        <v>18.538961939767315</v>
      </c>
      <c r="N64" s="831">
        <v>15.313947486800302</v>
      </c>
      <c r="O64" s="831">
        <v>8.3770995278788405</v>
      </c>
      <c r="P64" s="831">
        <v>2.2186410996080106</v>
      </c>
      <c r="Q64" s="1861">
        <v>0.2833881967417336</v>
      </c>
      <c r="R64" s="1234"/>
      <c r="S64" s="1234"/>
      <c r="T64" s="1234"/>
      <c r="U64" s="1234"/>
      <c r="V64" s="1234"/>
      <c r="W64" s="1234"/>
      <c r="X64" s="1234"/>
      <c r="Y64" s="1234"/>
      <c r="Z64" s="1234"/>
      <c r="AA64" s="1234"/>
      <c r="AB64" s="1234"/>
      <c r="AC64" s="1234"/>
      <c r="AD64" s="1234"/>
      <c r="AE64" s="1234"/>
      <c r="AF64" s="1234"/>
      <c r="AG64" s="1234"/>
      <c r="AH64" s="1234"/>
      <c r="AI64" s="1234"/>
      <c r="AJ64" s="1234"/>
      <c r="AK64" s="1234"/>
      <c r="AL64" s="1234"/>
      <c r="AM64" s="1234"/>
      <c r="AN64" s="1234"/>
      <c r="AO64" s="1234"/>
      <c r="AP64" s="1234"/>
      <c r="AQ64" s="1234"/>
      <c r="AR64" s="1234"/>
      <c r="AS64" s="1234"/>
      <c r="AT64" s="1234"/>
      <c r="AU64" s="1234"/>
      <c r="AV64" s="1234"/>
      <c r="AW64" s="1234"/>
      <c r="AX64" s="1234"/>
      <c r="AY64" s="1234"/>
      <c r="BA64" s="229"/>
      <c r="BB64" s="154"/>
      <c r="BC64" s="308"/>
      <c r="BD64" s="293"/>
      <c r="BE64" s="293"/>
      <c r="BF64" s="293"/>
      <c r="BG64" s="309"/>
      <c r="BH64" s="316"/>
      <c r="BI64" s="293"/>
      <c r="BJ64" s="293"/>
      <c r="BK64" s="293"/>
      <c r="BL64" s="309"/>
      <c r="BM64" s="316"/>
      <c r="BN64" s="293"/>
      <c r="BO64" s="293"/>
      <c r="BP64" s="293"/>
      <c r="BQ64" s="309"/>
    </row>
    <row r="65" s="613" customFormat="true" ht="15" customHeight="true" x14ac:dyDescent="0.2">
      <c r="A65" s="2012"/>
      <c r="B65" s="962" t="s">
        <v>157</v>
      </c>
      <c r="C65" s="830">
        <v>2.2506579220714218</v>
      </c>
      <c r="D65" s="831">
        <v>1.1574327021945132</v>
      </c>
      <c r="E65" s="831">
        <v>0.88255338313071496</v>
      </c>
      <c r="F65" s="831">
        <v>0.67482947522466052</v>
      </c>
      <c r="G65" s="832">
        <v>0.21461603340010715</v>
      </c>
      <c r="H65" s="833">
        <v>1.8213781681732617</v>
      </c>
      <c r="I65" s="831">
        <v>0.74173502237582745</v>
      </c>
      <c r="J65" s="831">
        <v>0.91922479294464177</v>
      </c>
      <c r="K65" s="831">
        <v>0.39740353111009863</v>
      </c>
      <c r="L65" s="834">
        <v>5.6106639539405562E-2</v>
      </c>
      <c r="M65" s="835">
        <v>1.8752950313334324</v>
      </c>
      <c r="N65" s="831">
        <v>2.1242633649725562</v>
      </c>
      <c r="O65" s="831">
        <v>2.4008224420487045</v>
      </c>
      <c r="P65" s="831">
        <v>1.374053880577109</v>
      </c>
      <c r="Q65" s="1861">
        <v>1.6357606635308319</v>
      </c>
      <c r="R65" s="1234"/>
      <c r="S65" s="1234"/>
      <c r="T65" s="1234"/>
      <c r="U65" s="1234"/>
      <c r="V65" s="1234"/>
      <c r="W65" s="1234"/>
      <c r="X65" s="1234"/>
      <c r="Y65" s="1234"/>
      <c r="Z65" s="1234"/>
      <c r="AA65" s="1234"/>
      <c r="AB65" s="1234"/>
      <c r="AC65" s="1234"/>
      <c r="AD65" s="1234"/>
      <c r="AE65" s="1234"/>
      <c r="AF65" s="1234"/>
      <c r="AG65" s="1234"/>
      <c r="AH65" s="1234"/>
      <c r="AI65" s="1234"/>
      <c r="AJ65" s="1234"/>
      <c r="AK65" s="1234"/>
      <c r="AL65" s="1234"/>
      <c r="AM65" s="1234"/>
      <c r="AN65" s="1234"/>
      <c r="AO65" s="1234"/>
      <c r="AP65" s="1234"/>
      <c r="AQ65" s="1234"/>
      <c r="AR65" s="1234"/>
      <c r="AS65" s="1234"/>
      <c r="AT65" s="1234"/>
      <c r="AU65" s="1234"/>
      <c r="AV65" s="1234"/>
      <c r="AW65" s="1234"/>
      <c r="AX65" s="1234"/>
      <c r="AY65" s="1234"/>
      <c r="BA65" s="229"/>
      <c r="BB65" s="154"/>
      <c r="BC65" s="308"/>
      <c r="BD65" s="293"/>
      <c r="BE65" s="293"/>
      <c r="BF65" s="293"/>
      <c r="BG65" s="309"/>
      <c r="BH65" s="316"/>
      <c r="BI65" s="293"/>
      <c r="BJ65" s="293"/>
      <c r="BK65" s="293"/>
      <c r="BL65" s="309"/>
      <c r="BM65" s="316"/>
      <c r="BN65" s="293"/>
      <c r="BO65" s="293"/>
      <c r="BP65" s="293"/>
      <c r="BQ65" s="309"/>
    </row>
    <row r="66" s="613" customFormat="true" ht="15" customHeight="true" x14ac:dyDescent="0.2">
      <c r="A66" s="759"/>
      <c r="B66" s="963"/>
      <c r="C66" s="830"/>
      <c r="D66" s="831"/>
      <c r="E66" s="831"/>
      <c r="F66" s="831"/>
      <c r="G66" s="832"/>
      <c r="H66" s="833"/>
      <c r="I66" s="831"/>
      <c r="J66" s="831"/>
      <c r="K66" s="831"/>
      <c r="L66" s="834"/>
      <c r="M66" s="835"/>
      <c r="N66" s="831"/>
      <c r="O66" s="831"/>
      <c r="P66" s="831"/>
      <c r="Q66" s="1861"/>
      <c r="R66" s="1234"/>
      <c r="S66" s="1234"/>
      <c r="T66" s="1234"/>
      <c r="U66" s="1234"/>
      <c r="V66" s="1234"/>
      <c r="W66" s="1234"/>
      <c r="X66" s="1234"/>
      <c r="Y66" s="1234"/>
      <c r="Z66" s="1234"/>
      <c r="AA66" s="1234"/>
      <c r="AB66" s="1234"/>
      <c r="AC66" s="1234"/>
      <c r="AD66" s="1234"/>
      <c r="AE66" s="1234"/>
      <c r="AF66" s="1234"/>
      <c r="AG66" s="1234"/>
      <c r="AH66" s="1234"/>
      <c r="AI66" s="1234"/>
      <c r="AJ66" s="1234"/>
      <c r="AK66" s="1234"/>
      <c r="AL66" s="1234"/>
      <c r="AM66" s="1234"/>
      <c r="AN66" s="1234"/>
      <c r="AO66" s="1234"/>
      <c r="AP66" s="1234"/>
      <c r="AQ66" s="1234"/>
      <c r="AR66" s="1234"/>
      <c r="AS66" s="1234"/>
      <c r="AT66" s="1234"/>
      <c r="AU66" s="1234"/>
      <c r="AV66" s="1234"/>
      <c r="AW66" s="1234"/>
      <c r="AX66" s="1234"/>
      <c r="AY66" s="1234"/>
      <c r="BA66" s="229"/>
      <c r="BB66" s="154"/>
      <c r="BC66" s="308"/>
      <c r="BD66" s="293"/>
      <c r="BE66" s="293"/>
      <c r="BF66" s="293"/>
      <c r="BG66" s="309"/>
      <c r="BH66" s="316"/>
      <c r="BI66" s="293"/>
      <c r="BJ66" s="293"/>
      <c r="BK66" s="293"/>
      <c r="BL66" s="309"/>
      <c r="BM66" s="316"/>
      <c r="BN66" s="293"/>
      <c r="BO66" s="293"/>
      <c r="BP66" s="293"/>
      <c r="BQ66" s="309"/>
    </row>
    <row r="67" s="613" customFormat="true" ht="15" customHeight="true" x14ac:dyDescent="0.2">
      <c r="A67" s="759"/>
      <c r="B67" s="963"/>
      <c r="C67" s="830"/>
      <c r="D67" s="831"/>
      <c r="E67" s="831"/>
      <c r="F67" s="831"/>
      <c r="G67" s="832"/>
      <c r="H67" s="833"/>
      <c r="I67" s="831"/>
      <c r="J67" s="831"/>
      <c r="K67" s="831"/>
      <c r="L67" s="834"/>
      <c r="M67" s="835"/>
      <c r="N67" s="831"/>
      <c r="O67" s="831"/>
      <c r="P67" s="831"/>
      <c r="Q67" s="1861"/>
      <c r="R67" s="1234"/>
      <c r="S67" s="1234"/>
      <c r="T67" s="1234"/>
      <c r="U67" s="1234"/>
      <c r="V67" s="1234"/>
      <c r="W67" s="1234"/>
      <c r="X67" s="1234"/>
      <c r="Y67" s="1234"/>
      <c r="Z67" s="1234"/>
      <c r="AA67" s="1234"/>
      <c r="AB67" s="1234"/>
      <c r="AC67" s="1234"/>
      <c r="AD67" s="1234"/>
      <c r="AE67" s="1234"/>
      <c r="AF67" s="1234"/>
      <c r="AG67" s="1234"/>
      <c r="AH67" s="1234"/>
      <c r="AI67" s="1234"/>
      <c r="AJ67" s="1234"/>
      <c r="AK67" s="1234"/>
      <c r="AL67" s="1234"/>
      <c r="AM67" s="1234"/>
      <c r="AN67" s="1234"/>
      <c r="AO67" s="1234"/>
      <c r="AP67" s="1234"/>
      <c r="AQ67" s="1234"/>
      <c r="AR67" s="1234"/>
      <c r="AS67" s="1234"/>
      <c r="AT67" s="1234"/>
      <c r="AU67" s="1234"/>
      <c r="AV67" s="1234"/>
      <c r="AW67" s="1234"/>
      <c r="AX67" s="1234"/>
      <c r="AY67" s="1234"/>
      <c r="BA67" s="229"/>
      <c r="BB67" s="154"/>
      <c r="BC67" s="308"/>
      <c r="BD67" s="293"/>
      <c r="BE67" s="293"/>
      <c r="BF67" s="293"/>
      <c r="BG67" s="309"/>
      <c r="BH67" s="316"/>
      <c r="BI67" s="293"/>
      <c r="BJ67" s="293"/>
      <c r="BK67" s="293"/>
      <c r="BL67" s="309"/>
      <c r="BM67" s="316"/>
      <c r="BN67" s="293"/>
      <c r="BO67" s="293"/>
      <c r="BP67" s="293"/>
      <c r="BQ67" s="309"/>
    </row>
    <row r="68" s="613" customFormat="true" ht="15" customHeight="true" x14ac:dyDescent="0.2">
      <c r="A68" s="759"/>
      <c r="B68" s="963"/>
      <c r="C68" s="830"/>
      <c r="D68" s="831"/>
      <c r="E68" s="831"/>
      <c r="F68" s="831"/>
      <c r="G68" s="832"/>
      <c r="H68" s="833"/>
      <c r="I68" s="831"/>
      <c r="J68" s="831"/>
      <c r="K68" s="831"/>
      <c r="L68" s="834"/>
      <c r="M68" s="835"/>
      <c r="N68" s="831"/>
      <c r="O68" s="831"/>
      <c r="P68" s="831"/>
      <c r="Q68" s="1861"/>
      <c r="R68" s="1234"/>
      <c r="S68" s="1234"/>
      <c r="T68" s="1234"/>
      <c r="U68" s="1234"/>
      <c r="V68" s="1234"/>
      <c r="W68" s="1234"/>
      <c r="X68" s="1234"/>
      <c r="Y68" s="1234"/>
      <c r="Z68" s="1234"/>
      <c r="AA68" s="1234"/>
      <c r="AB68" s="1234"/>
      <c r="AC68" s="1234"/>
      <c r="AD68" s="1234"/>
      <c r="AE68" s="1234"/>
      <c r="AF68" s="1234"/>
      <c r="AG68" s="1234"/>
      <c r="AH68" s="1234"/>
      <c r="AI68" s="1234"/>
      <c r="AJ68" s="1234"/>
      <c r="AK68" s="1234"/>
      <c r="AL68" s="1234"/>
      <c r="AM68" s="1234"/>
      <c r="AN68" s="1234"/>
      <c r="AO68" s="1234"/>
      <c r="AP68" s="1234"/>
      <c r="AQ68" s="1234"/>
      <c r="AR68" s="1234"/>
      <c r="AS68" s="1234"/>
      <c r="AT68" s="1234"/>
      <c r="AU68" s="1234"/>
      <c r="AV68" s="1234"/>
      <c r="AW68" s="1234"/>
      <c r="AX68" s="1234"/>
      <c r="AY68" s="1234"/>
      <c r="BA68" s="229"/>
      <c r="BB68" s="154"/>
      <c r="BC68" s="308"/>
      <c r="BD68" s="293"/>
      <c r="BE68" s="293"/>
      <c r="BF68" s="293"/>
      <c r="BG68" s="309"/>
      <c r="BH68" s="316"/>
      <c r="BI68" s="293"/>
      <c r="BJ68" s="293"/>
      <c r="BK68" s="293"/>
      <c r="BL68" s="309"/>
      <c r="BM68" s="316"/>
      <c r="BN68" s="293"/>
      <c r="BO68" s="293"/>
      <c r="BP68" s="293"/>
      <c r="BQ68" s="309"/>
    </row>
    <row r="69" s="613" customFormat="true" ht="15" customHeight="true" x14ac:dyDescent="0.2">
      <c r="A69" s="759"/>
      <c r="B69" s="963"/>
      <c r="C69" s="830"/>
      <c r="D69" s="831"/>
      <c r="E69" s="831"/>
      <c r="F69" s="831"/>
      <c r="G69" s="832"/>
      <c r="H69" s="833"/>
      <c r="I69" s="831"/>
      <c r="J69" s="831"/>
      <c r="K69" s="831"/>
      <c r="L69" s="834"/>
      <c r="M69" s="835"/>
      <c r="N69" s="831"/>
      <c r="O69" s="831"/>
      <c r="P69" s="831"/>
      <c r="Q69" s="1861"/>
      <c r="R69" s="1234"/>
      <c r="S69" s="1234"/>
      <c r="T69" s="1234"/>
      <c r="U69" s="1234"/>
      <c r="V69" s="1234"/>
      <c r="W69" s="1234"/>
      <c r="X69" s="1234"/>
      <c r="Y69" s="1234"/>
      <c r="Z69" s="1234"/>
      <c r="AA69" s="1234"/>
      <c r="AB69" s="1234"/>
      <c r="AC69" s="1234"/>
      <c r="AD69" s="1234"/>
      <c r="AE69" s="1234"/>
      <c r="AF69" s="1234"/>
      <c r="AG69" s="1234"/>
      <c r="AH69" s="1234"/>
      <c r="AI69" s="1234"/>
      <c r="AJ69" s="1234"/>
      <c r="AK69" s="1234"/>
      <c r="AL69" s="1234"/>
      <c r="AM69" s="1234"/>
      <c r="AN69" s="1234"/>
      <c r="AO69" s="1234"/>
      <c r="AP69" s="1234"/>
      <c r="AQ69" s="1234"/>
      <c r="AR69" s="1234"/>
      <c r="AS69" s="1234"/>
      <c r="AT69" s="1234"/>
      <c r="AU69" s="1234"/>
      <c r="AV69" s="1234"/>
      <c r="AW69" s="1234"/>
      <c r="AX69" s="1234"/>
      <c r="AY69" s="1234"/>
      <c r="BA69" s="229"/>
      <c r="BB69" s="154"/>
      <c r="BC69" s="308"/>
      <c r="BD69" s="293"/>
      <c r="BE69" s="293"/>
      <c r="BF69" s="293"/>
      <c r="BG69" s="309"/>
      <c r="BH69" s="316"/>
      <c r="BI69" s="293"/>
      <c r="BJ69" s="293"/>
      <c r="BK69" s="293"/>
      <c r="BL69" s="309"/>
      <c r="BM69" s="316"/>
      <c r="BN69" s="293"/>
      <c r="BO69" s="293"/>
      <c r="BP69" s="293"/>
      <c r="BQ69" s="309"/>
    </row>
    <row r="70" s="613" customFormat="true" ht="15" customHeight="true" x14ac:dyDescent="0.2">
      <c r="A70" s="759"/>
      <c r="B70" s="963"/>
      <c r="C70" s="830"/>
      <c r="D70" s="831"/>
      <c r="E70" s="831"/>
      <c r="F70" s="831"/>
      <c r="G70" s="832"/>
      <c r="H70" s="833"/>
      <c r="I70" s="831"/>
      <c r="J70" s="831"/>
      <c r="K70" s="831"/>
      <c r="L70" s="834"/>
      <c r="M70" s="835"/>
      <c r="N70" s="831"/>
      <c r="O70" s="831"/>
      <c r="P70" s="831"/>
      <c r="Q70" s="1861"/>
      <c r="R70" s="1234"/>
      <c r="S70" s="1234"/>
      <c r="T70" s="1234"/>
      <c r="U70" s="1234"/>
      <c r="V70" s="1234"/>
      <c r="W70" s="1234"/>
      <c r="X70" s="1234"/>
      <c r="Y70" s="1234"/>
      <c r="Z70" s="1234"/>
      <c r="AA70" s="1234"/>
      <c r="AB70" s="1234"/>
      <c r="AC70" s="1234"/>
      <c r="AD70" s="1234"/>
      <c r="AE70" s="1234"/>
      <c r="AF70" s="1234"/>
      <c r="AG70" s="1234"/>
      <c r="AH70" s="1234"/>
      <c r="AI70" s="1234"/>
      <c r="AJ70" s="1234"/>
      <c r="AK70" s="1234"/>
      <c r="AL70" s="1234"/>
      <c r="AM70" s="1234"/>
      <c r="AN70" s="1234"/>
      <c r="AO70" s="1234"/>
      <c r="AP70" s="1234"/>
      <c r="AQ70" s="1234"/>
      <c r="AR70" s="1234"/>
      <c r="AS70" s="1234"/>
      <c r="AT70" s="1234"/>
      <c r="AU70" s="1234"/>
      <c r="AV70" s="1234"/>
      <c r="AW70" s="1234"/>
      <c r="AX70" s="1234"/>
      <c r="AY70" s="1234"/>
      <c r="BA70" s="229"/>
      <c r="BB70" s="154"/>
      <c r="BC70" s="308"/>
      <c r="BD70" s="293"/>
      <c r="BE70" s="293"/>
      <c r="BF70" s="293"/>
      <c r="BG70" s="309"/>
      <c r="BH70" s="316"/>
      <c r="BI70" s="293"/>
      <c r="BJ70" s="293"/>
      <c r="BK70" s="293"/>
      <c r="BL70" s="309"/>
      <c r="BM70" s="316"/>
      <c r="BN70" s="293"/>
      <c r="BO70" s="293"/>
      <c r="BP70" s="293"/>
      <c r="BQ70" s="309"/>
    </row>
    <row r="71" s="613" customFormat="true" ht="15" customHeight="true" x14ac:dyDescent="0.2">
      <c r="A71" s="759"/>
      <c r="B71" s="963"/>
      <c r="C71" s="830"/>
      <c r="D71" s="831"/>
      <c r="E71" s="831"/>
      <c r="F71" s="831"/>
      <c r="G71" s="832"/>
      <c r="H71" s="833"/>
      <c r="I71" s="831"/>
      <c r="J71" s="831"/>
      <c r="K71" s="831"/>
      <c r="L71" s="834"/>
      <c r="M71" s="835"/>
      <c r="N71" s="831"/>
      <c r="O71" s="831"/>
      <c r="P71" s="831"/>
      <c r="Q71" s="1861"/>
      <c r="R71" s="1234"/>
      <c r="S71" s="1234"/>
      <c r="T71" s="1234"/>
      <c r="U71" s="1234"/>
      <c r="V71" s="1234"/>
      <c r="W71" s="1234"/>
      <c r="X71" s="1234"/>
      <c r="Y71" s="1234"/>
      <c r="Z71" s="1234"/>
      <c r="AA71" s="1234"/>
      <c r="AB71" s="1234"/>
      <c r="AC71" s="1234"/>
      <c r="AD71" s="1234"/>
      <c r="AE71" s="1234"/>
      <c r="AF71" s="1234"/>
      <c r="AG71" s="1234"/>
      <c r="AH71" s="1234"/>
      <c r="AI71" s="1234"/>
      <c r="AJ71" s="1234"/>
      <c r="AK71" s="1234"/>
      <c r="AL71" s="1234"/>
      <c r="AM71" s="1234"/>
      <c r="AN71" s="1234"/>
      <c r="AO71" s="1234"/>
      <c r="AP71" s="1234"/>
      <c r="AQ71" s="1234"/>
      <c r="AR71" s="1234"/>
      <c r="AS71" s="1234"/>
      <c r="AT71" s="1234"/>
      <c r="AU71" s="1234"/>
      <c r="AV71" s="1234"/>
      <c r="AW71" s="1234"/>
      <c r="AX71" s="1234"/>
      <c r="AY71" s="1234"/>
      <c r="BA71" s="229"/>
      <c r="BB71" s="154"/>
      <c r="BC71" s="308"/>
      <c r="BD71" s="293"/>
      <c r="BE71" s="293"/>
      <c r="BF71" s="293"/>
      <c r="BG71" s="309"/>
      <c r="BH71" s="316"/>
      <c r="BI71" s="293"/>
      <c r="BJ71" s="293"/>
      <c r="BK71" s="293"/>
      <c r="BL71" s="309"/>
      <c r="BM71" s="316"/>
      <c r="BN71" s="293"/>
      <c r="BO71" s="293"/>
      <c r="BP71" s="293"/>
      <c r="BQ71" s="309"/>
    </row>
    <row r="72" s="613" customFormat="true" ht="15" customHeight="true" x14ac:dyDescent="0.2">
      <c r="A72" s="759"/>
      <c r="B72" s="963"/>
      <c r="C72" s="830"/>
      <c r="D72" s="831"/>
      <c r="E72" s="831"/>
      <c r="F72" s="831"/>
      <c r="G72" s="832"/>
      <c r="H72" s="833"/>
      <c r="I72" s="831"/>
      <c r="J72" s="831"/>
      <c r="K72" s="831"/>
      <c r="L72" s="834"/>
      <c r="M72" s="835"/>
      <c r="N72" s="831"/>
      <c r="O72" s="831"/>
      <c r="P72" s="831"/>
      <c r="Q72" s="1861"/>
      <c r="R72" s="1234"/>
      <c r="S72" s="1234"/>
      <c r="T72" s="1234"/>
      <c r="U72" s="1234"/>
      <c r="V72" s="1234"/>
      <c r="W72" s="1234"/>
      <c r="X72" s="1234"/>
      <c r="Y72" s="1234"/>
      <c r="Z72" s="1234"/>
      <c r="AA72" s="1234"/>
      <c r="AB72" s="1234"/>
      <c r="AC72" s="1234"/>
      <c r="AD72" s="1234"/>
      <c r="AE72" s="1234"/>
      <c r="AF72" s="1234"/>
      <c r="AG72" s="1234"/>
      <c r="AH72" s="1234"/>
      <c r="AI72" s="1234"/>
      <c r="AJ72" s="1234"/>
      <c r="AK72" s="1234"/>
      <c r="AL72" s="1234"/>
      <c r="AM72" s="1234"/>
      <c r="AN72" s="1234"/>
      <c r="AO72" s="1234"/>
      <c r="AP72" s="1234"/>
      <c r="AQ72" s="1234"/>
      <c r="AR72" s="1234"/>
      <c r="AS72" s="1234"/>
      <c r="AT72" s="1234"/>
      <c r="AU72" s="1234"/>
      <c r="AV72" s="1234"/>
      <c r="AW72" s="1234"/>
      <c r="AX72" s="1234"/>
      <c r="AY72" s="1234"/>
      <c r="BA72" s="229"/>
      <c r="BB72" s="154"/>
      <c r="BC72" s="308"/>
      <c r="BD72" s="293"/>
      <c r="BE72" s="293"/>
      <c r="BF72" s="293"/>
      <c r="BG72" s="309"/>
      <c r="BH72" s="316"/>
      <c r="BI72" s="293"/>
      <c r="BJ72" s="293"/>
      <c r="BK72" s="293"/>
      <c r="BL72" s="309"/>
      <c r="BM72" s="316"/>
      <c r="BN72" s="293"/>
      <c r="BO72" s="293"/>
      <c r="BP72" s="293"/>
      <c r="BQ72" s="309"/>
    </row>
    <row r="73" s="613" customFormat="true" ht="15" customHeight="true" x14ac:dyDescent="0.2">
      <c r="A73" s="760"/>
      <c r="B73" s="964"/>
      <c r="C73" s="836"/>
      <c r="D73" s="837"/>
      <c r="E73" s="837"/>
      <c r="F73" s="837"/>
      <c r="G73" s="838"/>
      <c r="H73" s="839"/>
      <c r="I73" s="837"/>
      <c r="J73" s="837"/>
      <c r="K73" s="837"/>
      <c r="L73" s="840"/>
      <c r="M73" s="841"/>
      <c r="N73" s="837"/>
      <c r="O73" s="837"/>
      <c r="P73" s="837"/>
      <c r="Q73" s="1862"/>
      <c r="R73" s="1234"/>
      <c r="S73" s="1234"/>
      <c r="T73" s="1234"/>
      <c r="U73" s="1234"/>
      <c r="V73" s="1234"/>
      <c r="W73" s="1234"/>
      <c r="X73" s="1234"/>
      <c r="Y73" s="1234"/>
      <c r="Z73" s="1234"/>
      <c r="AA73" s="1234"/>
      <c r="AB73" s="1234"/>
      <c r="AC73" s="1234"/>
      <c r="AD73" s="1234"/>
      <c r="AE73" s="1234"/>
      <c r="AF73" s="1234"/>
      <c r="AG73" s="1234"/>
      <c r="AH73" s="1234"/>
      <c r="AI73" s="1234"/>
      <c r="AJ73" s="1234"/>
      <c r="AK73" s="1234"/>
      <c r="AL73" s="1234"/>
      <c r="AM73" s="1234"/>
      <c r="AN73" s="1234"/>
      <c r="AO73" s="1234"/>
      <c r="AP73" s="1234"/>
      <c r="AQ73" s="1234"/>
      <c r="AR73" s="1234"/>
      <c r="AS73" s="1234"/>
      <c r="AT73" s="1234"/>
      <c r="AU73" s="1234"/>
      <c r="AV73" s="1234"/>
      <c r="AW73" s="1234"/>
      <c r="AX73" s="1234"/>
      <c r="AY73" s="1234"/>
      <c r="BA73" s="229"/>
      <c r="BB73" s="154"/>
      <c r="BC73" s="308"/>
      <c r="BD73" s="293"/>
      <c r="BE73" s="293"/>
      <c r="BF73" s="293"/>
      <c r="BG73" s="309"/>
      <c r="BH73" s="316"/>
      <c r="BI73" s="293"/>
      <c r="BJ73" s="293"/>
      <c r="BK73" s="293"/>
      <c r="BL73" s="309"/>
      <c r="BM73" s="316"/>
      <c r="BN73" s="293"/>
      <c r="BO73" s="293"/>
      <c r="BP73" s="293"/>
      <c r="BQ73" s="309"/>
    </row>
    <row r="74" s="614" customFormat="true" ht="15" customHeight="true" x14ac:dyDescent="0.2">
      <c r="A74" s="761"/>
      <c r="B74" s="778"/>
      <c r="C74" s="842"/>
      <c r="D74" s="843"/>
      <c r="E74" s="843"/>
      <c r="F74" s="843"/>
      <c r="G74" s="844"/>
      <c r="H74" s="845"/>
      <c r="I74" s="843"/>
      <c r="J74" s="843"/>
      <c r="K74" s="843"/>
      <c r="L74" s="846"/>
      <c r="M74" s="847"/>
      <c r="N74" s="843"/>
      <c r="O74" s="843"/>
      <c r="P74" s="843"/>
      <c r="Q74" s="846"/>
      <c r="R74" s="582"/>
      <c r="S74" s="582"/>
      <c r="T74" s="582"/>
      <c r="U74" s="582"/>
      <c r="V74" s="582"/>
      <c r="W74" s="582"/>
      <c r="X74" s="582"/>
      <c r="Y74" s="582"/>
      <c r="Z74" s="582"/>
      <c r="AA74" s="582"/>
      <c r="AB74" s="582"/>
      <c r="AC74" s="582"/>
      <c r="AD74" s="582"/>
      <c r="AE74" s="582"/>
      <c r="AF74" s="582"/>
      <c r="AG74" s="582"/>
      <c r="AH74" s="582"/>
      <c r="AI74" s="582"/>
      <c r="AJ74" s="582"/>
      <c r="AK74" s="582"/>
      <c r="AL74" s="582"/>
      <c r="AM74" s="582"/>
      <c r="AN74" s="582"/>
      <c r="AO74" s="582"/>
      <c r="AP74" s="582"/>
      <c r="AQ74" s="582"/>
      <c r="AR74" s="582"/>
      <c r="AS74" s="582"/>
      <c r="AT74" s="582"/>
      <c r="AU74" s="582"/>
      <c r="AV74" s="582"/>
      <c r="AW74" s="582"/>
      <c r="AX74" s="582"/>
      <c r="AY74" s="582"/>
      <c r="BA74" s="229"/>
      <c r="BB74" s="154"/>
      <c r="BC74" s="308"/>
      <c r="BD74" s="293"/>
      <c r="BE74" s="293"/>
      <c r="BF74" s="293"/>
      <c r="BG74" s="309"/>
      <c r="BH74" s="316"/>
      <c r="BI74" s="293"/>
      <c r="BJ74" s="293"/>
      <c r="BK74" s="293"/>
      <c r="BL74" s="309"/>
      <c r="BM74" s="316"/>
      <c r="BN74" s="293"/>
      <c r="BO74" s="293"/>
      <c r="BP74" s="293"/>
      <c r="BQ74" s="309"/>
    </row>
    <row r="75" s="614" customFormat="true" ht="15" customHeight="true" x14ac:dyDescent="0.2">
      <c r="A75" s="761"/>
      <c r="B75" s="778"/>
      <c r="C75" s="842"/>
      <c r="D75" s="843"/>
      <c r="E75" s="843"/>
      <c r="F75" s="843"/>
      <c r="G75" s="844"/>
      <c r="H75" s="845"/>
      <c r="I75" s="843"/>
      <c r="J75" s="843"/>
      <c r="K75" s="843"/>
      <c r="L75" s="846"/>
      <c r="M75" s="847"/>
      <c r="N75" s="843"/>
      <c r="O75" s="843"/>
      <c r="P75" s="843"/>
      <c r="Q75" s="846"/>
      <c r="R75" s="582"/>
      <c r="S75" s="582"/>
      <c r="T75" s="582"/>
      <c r="U75" s="582"/>
      <c r="V75" s="582"/>
      <c r="W75" s="582"/>
      <c r="X75" s="582"/>
      <c r="Y75" s="582"/>
      <c r="Z75" s="582"/>
      <c r="AA75" s="582"/>
      <c r="AB75" s="582"/>
      <c r="AC75" s="582"/>
      <c r="AD75" s="582"/>
      <c r="AE75" s="582"/>
      <c r="AF75" s="582"/>
      <c r="AG75" s="582"/>
      <c r="AH75" s="582"/>
      <c r="AI75" s="582"/>
      <c r="AJ75" s="582"/>
      <c r="AK75" s="582"/>
      <c r="AL75" s="582"/>
      <c r="AM75" s="582"/>
      <c r="AN75" s="582"/>
      <c r="AO75" s="582"/>
      <c r="AP75" s="582"/>
      <c r="AQ75" s="582"/>
      <c r="AR75" s="582"/>
      <c r="AS75" s="582"/>
      <c r="AT75" s="582"/>
      <c r="AU75" s="582"/>
      <c r="AV75" s="582"/>
      <c r="AW75" s="582"/>
      <c r="AX75" s="582"/>
      <c r="AY75" s="582"/>
      <c r="BA75" s="229"/>
      <c r="BB75" s="154"/>
      <c r="BC75" s="308"/>
      <c r="BD75" s="293"/>
      <c r="BE75" s="293"/>
      <c r="BF75" s="293"/>
      <c r="BG75" s="309"/>
      <c r="BH75" s="316"/>
      <c r="BI75" s="293"/>
      <c r="BJ75" s="293"/>
      <c r="BK75" s="293"/>
      <c r="BL75" s="309"/>
      <c r="BM75" s="316"/>
      <c r="BN75" s="293"/>
      <c r="BO75" s="293"/>
      <c r="BP75" s="293"/>
      <c r="BQ75" s="309"/>
    </row>
    <row r="76" s="614" customFormat="true" ht="15" customHeight="true" x14ac:dyDescent="0.2">
      <c r="A76" s="761"/>
      <c r="B76" s="778"/>
      <c r="C76" s="842"/>
      <c r="D76" s="843"/>
      <c r="E76" s="843"/>
      <c r="F76" s="843"/>
      <c r="G76" s="844"/>
      <c r="H76" s="845"/>
      <c r="I76" s="843"/>
      <c r="J76" s="843"/>
      <c r="K76" s="843"/>
      <c r="L76" s="846"/>
      <c r="M76" s="847"/>
      <c r="N76" s="843"/>
      <c r="O76" s="843"/>
      <c r="P76" s="843"/>
      <c r="Q76" s="846"/>
      <c r="R76" s="582"/>
      <c r="S76" s="582"/>
      <c r="T76" s="582"/>
      <c r="U76" s="582"/>
      <c r="V76" s="582"/>
      <c r="W76" s="582"/>
      <c r="X76" s="582"/>
      <c r="Y76" s="582"/>
      <c r="Z76" s="582"/>
      <c r="AA76" s="582"/>
      <c r="AB76" s="582"/>
      <c r="AC76" s="582"/>
      <c r="AD76" s="582"/>
      <c r="AE76" s="582"/>
      <c r="AF76" s="582"/>
      <c r="AG76" s="582"/>
      <c r="AH76" s="582"/>
      <c r="AI76" s="582"/>
      <c r="AJ76" s="582"/>
      <c r="AK76" s="582"/>
      <c r="AL76" s="582"/>
      <c r="AM76" s="582"/>
      <c r="AN76" s="582"/>
      <c r="AO76" s="582"/>
      <c r="AP76" s="582"/>
      <c r="AQ76" s="582"/>
      <c r="AR76" s="582"/>
      <c r="AS76" s="582"/>
      <c r="AT76" s="582"/>
      <c r="AU76" s="582"/>
      <c r="AV76" s="582"/>
      <c r="AW76" s="582"/>
      <c r="AX76" s="582"/>
      <c r="AY76" s="582"/>
      <c r="BA76" s="229"/>
      <c r="BB76" s="154"/>
      <c r="BC76" s="308"/>
      <c r="BD76" s="293"/>
      <c r="BE76" s="293"/>
      <c r="BF76" s="293"/>
      <c r="BG76" s="309"/>
      <c r="BH76" s="316"/>
      <c r="BI76" s="293"/>
      <c r="BJ76" s="293"/>
      <c r="BK76" s="293"/>
      <c r="BL76" s="309"/>
      <c r="BM76" s="316"/>
      <c r="BN76" s="293"/>
      <c r="BO76" s="293"/>
      <c r="BP76" s="293"/>
      <c r="BQ76" s="309"/>
    </row>
    <row r="77" s="614" customFormat="true" ht="15" customHeight="true" x14ac:dyDescent="0.2">
      <c r="A77" s="761"/>
      <c r="B77" s="778"/>
      <c r="C77" s="842"/>
      <c r="D77" s="843"/>
      <c r="E77" s="843"/>
      <c r="F77" s="843"/>
      <c r="G77" s="844"/>
      <c r="H77" s="845"/>
      <c r="I77" s="843"/>
      <c r="J77" s="843"/>
      <c r="K77" s="843"/>
      <c r="L77" s="846"/>
      <c r="M77" s="847"/>
      <c r="N77" s="843"/>
      <c r="O77" s="843"/>
      <c r="P77" s="843"/>
      <c r="Q77" s="846"/>
      <c r="R77" s="582"/>
      <c r="S77" s="582"/>
      <c r="T77" s="582"/>
      <c r="U77" s="582"/>
      <c r="V77" s="582"/>
      <c r="W77" s="582"/>
      <c r="X77" s="582"/>
      <c r="Y77" s="582"/>
      <c r="Z77" s="582"/>
      <c r="AA77" s="582"/>
      <c r="AB77" s="582"/>
      <c r="AC77" s="582"/>
      <c r="AD77" s="582"/>
      <c r="AE77" s="582"/>
      <c r="AF77" s="582"/>
      <c r="AG77" s="582"/>
      <c r="AH77" s="582"/>
      <c r="AI77" s="582"/>
      <c r="AJ77" s="582"/>
      <c r="AK77" s="582"/>
      <c r="AL77" s="582"/>
      <c r="AM77" s="582"/>
      <c r="AN77" s="582"/>
      <c r="AO77" s="582"/>
      <c r="AP77" s="582"/>
      <c r="AQ77" s="582"/>
      <c r="AR77" s="582"/>
      <c r="AS77" s="582"/>
      <c r="AT77" s="582"/>
      <c r="AU77" s="582"/>
      <c r="AV77" s="582"/>
      <c r="AW77" s="582"/>
      <c r="AX77" s="582"/>
      <c r="AY77" s="582"/>
      <c r="BA77" s="229"/>
      <c r="BB77" s="154"/>
      <c r="BC77" s="308"/>
      <c r="BD77" s="293"/>
      <c r="BE77" s="293"/>
      <c r="BF77" s="293"/>
      <c r="BG77" s="309"/>
      <c r="BH77" s="316"/>
      <c r="BI77" s="293"/>
      <c r="BJ77" s="293"/>
      <c r="BK77" s="293"/>
      <c r="BL77" s="309"/>
      <c r="BM77" s="316"/>
      <c r="BN77" s="293"/>
      <c r="BO77" s="293"/>
      <c r="BP77" s="293"/>
      <c r="BQ77" s="309"/>
    </row>
    <row r="78" s="614" customFormat="true" ht="15" customHeight="true" x14ac:dyDescent="0.2">
      <c r="A78" s="761"/>
      <c r="B78" s="778"/>
      <c r="C78" s="842"/>
      <c r="D78" s="843"/>
      <c r="E78" s="843"/>
      <c r="F78" s="843"/>
      <c r="G78" s="844"/>
      <c r="H78" s="845"/>
      <c r="I78" s="843"/>
      <c r="J78" s="843"/>
      <c r="K78" s="843"/>
      <c r="L78" s="846"/>
      <c r="M78" s="847"/>
      <c r="N78" s="843"/>
      <c r="O78" s="843"/>
      <c r="P78" s="843"/>
      <c r="Q78" s="846"/>
      <c r="R78" s="582"/>
      <c r="S78" s="582"/>
      <c r="T78" s="582"/>
      <c r="U78" s="582"/>
      <c r="V78" s="582"/>
      <c r="W78" s="582"/>
      <c r="X78" s="582"/>
      <c r="Y78" s="582"/>
      <c r="Z78" s="582"/>
      <c r="AA78" s="582"/>
      <c r="AB78" s="582"/>
      <c r="AC78" s="582"/>
      <c r="AD78" s="582"/>
      <c r="AE78" s="582"/>
      <c r="AF78" s="582"/>
      <c r="AG78" s="582"/>
      <c r="AH78" s="582"/>
      <c r="AI78" s="582"/>
      <c r="AJ78" s="582"/>
      <c r="AK78" s="582"/>
      <c r="AL78" s="582"/>
      <c r="AM78" s="582"/>
      <c r="AN78" s="582"/>
      <c r="AO78" s="582"/>
      <c r="AP78" s="582"/>
      <c r="AQ78" s="582"/>
      <c r="AR78" s="582"/>
      <c r="AS78" s="582"/>
      <c r="AT78" s="582"/>
      <c r="AU78" s="582"/>
      <c r="AV78" s="582"/>
      <c r="AW78" s="582"/>
      <c r="AX78" s="582"/>
      <c r="AY78" s="582"/>
      <c r="BA78" s="229"/>
      <c r="BB78" s="154"/>
      <c r="BC78" s="308"/>
      <c r="BD78" s="293"/>
      <c r="BE78" s="293"/>
      <c r="BF78" s="293"/>
      <c r="BG78" s="309"/>
      <c r="BH78" s="316"/>
      <c r="BI78" s="293"/>
      <c r="BJ78" s="293"/>
      <c r="BK78" s="293"/>
      <c r="BL78" s="309"/>
      <c r="BM78" s="316"/>
      <c r="BN78" s="293"/>
      <c r="BO78" s="293"/>
      <c r="BP78" s="293"/>
      <c r="BQ78" s="309"/>
    </row>
    <row r="79" s="614" customFormat="true" ht="15" customHeight="true" x14ac:dyDescent="0.2">
      <c r="A79" s="761"/>
      <c r="B79" s="778"/>
      <c r="C79" s="842"/>
      <c r="D79" s="843"/>
      <c r="E79" s="843"/>
      <c r="F79" s="843"/>
      <c r="G79" s="844"/>
      <c r="H79" s="845"/>
      <c r="I79" s="843"/>
      <c r="J79" s="843"/>
      <c r="K79" s="843"/>
      <c r="L79" s="846"/>
      <c r="M79" s="847"/>
      <c r="N79" s="843"/>
      <c r="O79" s="843"/>
      <c r="P79" s="843"/>
      <c r="Q79" s="846"/>
      <c r="R79" s="582"/>
      <c r="S79" s="582"/>
      <c r="T79" s="582"/>
      <c r="U79" s="582"/>
      <c r="V79" s="582"/>
      <c r="W79" s="582"/>
      <c r="X79" s="582"/>
      <c r="Y79" s="582"/>
      <c r="Z79" s="582"/>
      <c r="AA79" s="582"/>
      <c r="AB79" s="582"/>
      <c r="AC79" s="582"/>
      <c r="AD79" s="582"/>
      <c r="AE79" s="582"/>
      <c r="AF79" s="582"/>
      <c r="AG79" s="582"/>
      <c r="AH79" s="582"/>
      <c r="AI79" s="582"/>
      <c r="AJ79" s="582"/>
      <c r="AK79" s="582"/>
      <c r="AL79" s="582"/>
      <c r="AM79" s="582"/>
      <c r="AN79" s="582"/>
      <c r="AO79" s="582"/>
      <c r="AP79" s="582"/>
      <c r="AQ79" s="582"/>
      <c r="AR79" s="582"/>
      <c r="AS79" s="582"/>
      <c r="AT79" s="582"/>
      <c r="AU79" s="582"/>
      <c r="AV79" s="582"/>
      <c r="AW79" s="582"/>
      <c r="AX79" s="582"/>
      <c r="AY79" s="582"/>
      <c r="BA79" s="229"/>
      <c r="BB79" s="154"/>
      <c r="BC79" s="308"/>
      <c r="BD79" s="293"/>
      <c r="BE79" s="293"/>
      <c r="BF79" s="293"/>
      <c r="BG79" s="309"/>
      <c r="BH79" s="316"/>
      <c r="BI79" s="293"/>
      <c r="BJ79" s="293"/>
      <c r="BK79" s="293"/>
      <c r="BL79" s="309"/>
      <c r="BM79" s="316"/>
      <c r="BN79" s="293"/>
      <c r="BO79" s="293"/>
      <c r="BP79" s="293"/>
      <c r="BQ79" s="309"/>
    </row>
    <row r="80" s="614" customFormat="true" ht="15" customHeight="true" x14ac:dyDescent="0.2">
      <c r="A80" s="761"/>
      <c r="B80" s="778"/>
      <c r="C80" s="842"/>
      <c r="D80" s="843"/>
      <c r="E80" s="843"/>
      <c r="F80" s="843"/>
      <c r="G80" s="844"/>
      <c r="H80" s="845"/>
      <c r="I80" s="843"/>
      <c r="J80" s="843"/>
      <c r="K80" s="843"/>
      <c r="L80" s="846"/>
      <c r="M80" s="847"/>
      <c r="N80" s="843"/>
      <c r="O80" s="843"/>
      <c r="P80" s="843"/>
      <c r="Q80" s="846"/>
      <c r="R80" s="582"/>
      <c r="S80" s="582"/>
      <c r="T80" s="582"/>
      <c r="U80" s="582"/>
      <c r="V80" s="582"/>
      <c r="W80" s="582"/>
      <c r="X80" s="582"/>
      <c r="Y80" s="582"/>
      <c r="Z80" s="582"/>
      <c r="AA80" s="582"/>
      <c r="AB80" s="582"/>
      <c r="AC80" s="582"/>
      <c r="AD80" s="582"/>
      <c r="AE80" s="582"/>
      <c r="AF80" s="582"/>
      <c r="AG80" s="582"/>
      <c r="AH80" s="582"/>
      <c r="AI80" s="582"/>
      <c r="AJ80" s="582"/>
      <c r="AK80" s="582"/>
      <c r="AL80" s="582"/>
      <c r="AM80" s="582"/>
      <c r="AN80" s="582"/>
      <c r="AO80" s="582"/>
      <c r="AP80" s="582"/>
      <c r="AQ80" s="582"/>
      <c r="AR80" s="582"/>
      <c r="AS80" s="582"/>
      <c r="AT80" s="582"/>
      <c r="AU80" s="582"/>
      <c r="AV80" s="582"/>
      <c r="AW80" s="582"/>
      <c r="AX80" s="582"/>
      <c r="AY80" s="582"/>
      <c r="BA80" s="229"/>
      <c r="BB80" s="154"/>
      <c r="BC80" s="308"/>
      <c r="BD80" s="293"/>
      <c r="BE80" s="293"/>
      <c r="BF80" s="293"/>
      <c r="BG80" s="309"/>
      <c r="BH80" s="316"/>
      <c r="BI80" s="293"/>
      <c r="BJ80" s="293"/>
      <c r="BK80" s="293"/>
      <c r="BL80" s="309"/>
      <c r="BM80" s="316"/>
      <c r="BN80" s="293"/>
      <c r="BO80" s="293"/>
      <c r="BP80" s="293"/>
      <c r="BQ80" s="309"/>
    </row>
    <row r="81" s="614" customFormat="true" ht="15" customHeight="true" x14ac:dyDescent="0.2">
      <c r="A81" s="761"/>
      <c r="B81" s="778"/>
      <c r="C81" s="842"/>
      <c r="D81" s="843"/>
      <c r="E81" s="843"/>
      <c r="F81" s="843"/>
      <c r="G81" s="844"/>
      <c r="H81" s="845"/>
      <c r="I81" s="843"/>
      <c r="J81" s="843"/>
      <c r="K81" s="843"/>
      <c r="L81" s="846"/>
      <c r="M81" s="847"/>
      <c r="N81" s="843"/>
      <c r="O81" s="843"/>
      <c r="P81" s="843"/>
      <c r="Q81" s="846"/>
      <c r="R81" s="582"/>
      <c r="S81" s="582"/>
      <c r="T81" s="582"/>
      <c r="U81" s="582"/>
      <c r="V81" s="582"/>
      <c r="W81" s="582"/>
      <c r="X81" s="582"/>
      <c r="Y81" s="582"/>
      <c r="Z81" s="582"/>
      <c r="AA81" s="582"/>
      <c r="AB81" s="582"/>
      <c r="AC81" s="582"/>
      <c r="AD81" s="582"/>
      <c r="AE81" s="582"/>
      <c r="AF81" s="582"/>
      <c r="AG81" s="582"/>
      <c r="AH81" s="582"/>
      <c r="AI81" s="582"/>
      <c r="AJ81" s="582"/>
      <c r="AK81" s="582"/>
      <c r="AL81" s="582"/>
      <c r="AM81" s="582"/>
      <c r="AN81" s="582"/>
      <c r="AO81" s="582"/>
      <c r="AP81" s="582"/>
      <c r="AQ81" s="582"/>
      <c r="AR81" s="582"/>
      <c r="AS81" s="582"/>
      <c r="AT81" s="582"/>
      <c r="AU81" s="582"/>
      <c r="AV81" s="582"/>
      <c r="AW81" s="582"/>
      <c r="AX81" s="582"/>
      <c r="AY81" s="582"/>
      <c r="BA81" s="229"/>
      <c r="BB81" s="154"/>
      <c r="BC81" s="308"/>
      <c r="BD81" s="293"/>
      <c r="BE81" s="293"/>
      <c r="BF81" s="293"/>
      <c r="BG81" s="309"/>
      <c r="BH81" s="316"/>
      <c r="BI81" s="293"/>
      <c r="BJ81" s="293"/>
      <c r="BK81" s="293"/>
      <c r="BL81" s="309"/>
      <c r="BM81" s="316"/>
      <c r="BN81" s="293"/>
      <c r="BO81" s="293"/>
      <c r="BP81" s="293"/>
      <c r="BQ81" s="309"/>
    </row>
    <row r="82" s="614" customFormat="true" ht="15" customHeight="true" x14ac:dyDescent="0.2">
      <c r="A82" s="761"/>
      <c r="B82" s="778"/>
      <c r="C82" s="842"/>
      <c r="D82" s="843"/>
      <c r="E82" s="843"/>
      <c r="F82" s="843"/>
      <c r="G82" s="844"/>
      <c r="H82" s="845"/>
      <c r="I82" s="843"/>
      <c r="J82" s="843"/>
      <c r="K82" s="843"/>
      <c r="L82" s="846"/>
      <c r="M82" s="847"/>
      <c r="N82" s="843"/>
      <c r="O82" s="843"/>
      <c r="P82" s="843"/>
      <c r="Q82" s="846"/>
      <c r="R82" s="582"/>
      <c r="S82" s="582"/>
      <c r="T82" s="582"/>
      <c r="U82" s="582"/>
      <c r="V82" s="582"/>
      <c r="W82" s="582"/>
      <c r="X82" s="582"/>
      <c r="Y82" s="582"/>
      <c r="Z82" s="582"/>
      <c r="AA82" s="582"/>
      <c r="AB82" s="582"/>
      <c r="AC82" s="582"/>
      <c r="AD82" s="582"/>
      <c r="AE82" s="582"/>
      <c r="AF82" s="582"/>
      <c r="AG82" s="582"/>
      <c r="AH82" s="582"/>
      <c r="AI82" s="582"/>
      <c r="AJ82" s="582"/>
      <c r="AK82" s="582"/>
      <c r="AL82" s="582"/>
      <c r="AM82" s="582"/>
      <c r="AN82" s="582"/>
      <c r="AO82" s="582"/>
      <c r="AP82" s="582"/>
      <c r="AQ82" s="582"/>
      <c r="AR82" s="582"/>
      <c r="AS82" s="582"/>
      <c r="AT82" s="582"/>
      <c r="AU82" s="582"/>
      <c r="AV82" s="582"/>
      <c r="AW82" s="582"/>
      <c r="AX82" s="582"/>
      <c r="AY82" s="582"/>
      <c r="BA82" s="229"/>
      <c r="BB82" s="154"/>
      <c r="BC82" s="308"/>
      <c r="BD82" s="293"/>
      <c r="BE82" s="293"/>
      <c r="BF82" s="293"/>
      <c r="BG82" s="309"/>
      <c r="BH82" s="316"/>
      <c r="BI82" s="293"/>
      <c r="BJ82" s="293"/>
      <c r="BK82" s="293"/>
      <c r="BL82" s="309"/>
      <c r="BM82" s="316"/>
      <c r="BN82" s="293"/>
      <c r="BO82" s="293"/>
      <c r="BP82" s="293"/>
      <c r="BQ82" s="309"/>
    </row>
    <row r="83" s="614" customFormat="true" ht="15" customHeight="true" x14ac:dyDescent="0.2">
      <c r="A83" s="761"/>
      <c r="B83" s="778"/>
      <c r="C83" s="842"/>
      <c r="D83" s="843"/>
      <c r="E83" s="843"/>
      <c r="F83" s="843"/>
      <c r="G83" s="844"/>
      <c r="H83" s="845"/>
      <c r="I83" s="843"/>
      <c r="J83" s="843"/>
      <c r="K83" s="843"/>
      <c r="L83" s="846"/>
      <c r="M83" s="847"/>
      <c r="N83" s="843"/>
      <c r="O83" s="843"/>
      <c r="P83" s="843"/>
      <c r="Q83" s="846"/>
      <c r="R83" s="582"/>
      <c r="S83" s="582"/>
      <c r="T83" s="582"/>
      <c r="U83" s="582"/>
      <c r="V83" s="582"/>
      <c r="W83" s="582"/>
      <c r="X83" s="582"/>
      <c r="Y83" s="582"/>
      <c r="Z83" s="582"/>
      <c r="AA83" s="582"/>
      <c r="AB83" s="582"/>
      <c r="AC83" s="582"/>
      <c r="AD83" s="582"/>
      <c r="AE83" s="582"/>
      <c r="AF83" s="582"/>
      <c r="AG83" s="582"/>
      <c r="AH83" s="582"/>
      <c r="AI83" s="582"/>
      <c r="AJ83" s="582"/>
      <c r="AK83" s="582"/>
      <c r="AL83" s="582"/>
      <c r="AM83" s="582"/>
      <c r="AN83" s="582"/>
      <c r="AO83" s="582"/>
      <c r="AP83" s="582"/>
      <c r="AQ83" s="582"/>
      <c r="AR83" s="582"/>
      <c r="AS83" s="582"/>
      <c r="AT83" s="582"/>
      <c r="AU83" s="582"/>
      <c r="AV83" s="582"/>
      <c r="AW83" s="582"/>
      <c r="AX83" s="582"/>
      <c r="AY83" s="582"/>
      <c r="BA83" s="229"/>
      <c r="BB83" s="154"/>
      <c r="BC83" s="308"/>
      <c r="BD83" s="293"/>
      <c r="BE83" s="293"/>
      <c r="BF83" s="293"/>
      <c r="BG83" s="309"/>
      <c r="BH83" s="316"/>
      <c r="BI83" s="293"/>
      <c r="BJ83" s="293"/>
      <c r="BK83" s="293"/>
      <c r="BL83" s="309"/>
      <c r="BM83" s="316"/>
      <c r="BN83" s="293"/>
      <c r="BO83" s="293"/>
      <c r="BP83" s="293"/>
      <c r="BQ83" s="309"/>
    </row>
    <row r="84" s="614" customFormat="true" ht="15" customHeight="true" x14ac:dyDescent="0.2">
      <c r="A84" s="761"/>
      <c r="B84" s="778"/>
      <c r="C84" s="842"/>
      <c r="D84" s="843"/>
      <c r="E84" s="843"/>
      <c r="F84" s="843"/>
      <c r="G84" s="844"/>
      <c r="H84" s="845"/>
      <c r="I84" s="843"/>
      <c r="J84" s="843"/>
      <c r="K84" s="843"/>
      <c r="L84" s="846"/>
      <c r="M84" s="847"/>
      <c r="N84" s="843"/>
      <c r="O84" s="843"/>
      <c r="P84" s="843"/>
      <c r="Q84" s="846"/>
      <c r="R84" s="582"/>
      <c r="S84" s="582"/>
      <c r="T84" s="582"/>
      <c r="U84" s="582"/>
      <c r="V84" s="582"/>
      <c r="W84" s="582"/>
      <c r="X84" s="582"/>
      <c r="Y84" s="582"/>
      <c r="Z84" s="582"/>
      <c r="AA84" s="582"/>
      <c r="AB84" s="582"/>
      <c r="AC84" s="582"/>
      <c r="AD84" s="582"/>
      <c r="AE84" s="582"/>
      <c r="AF84" s="582"/>
      <c r="AG84" s="582"/>
      <c r="AH84" s="582"/>
      <c r="AI84" s="582"/>
      <c r="AJ84" s="582"/>
      <c r="AK84" s="582"/>
      <c r="AL84" s="582"/>
      <c r="AM84" s="582"/>
      <c r="AN84" s="582"/>
      <c r="AO84" s="582"/>
      <c r="AP84" s="582"/>
      <c r="AQ84" s="582"/>
      <c r="AR84" s="582"/>
      <c r="AS84" s="582"/>
      <c r="AT84" s="582"/>
      <c r="AU84" s="582"/>
      <c r="AV84" s="582"/>
      <c r="AW84" s="582"/>
      <c r="AX84" s="582"/>
      <c r="AY84" s="582"/>
      <c r="BA84" s="229"/>
      <c r="BB84" s="154"/>
      <c r="BC84" s="308"/>
      <c r="BD84" s="293"/>
      <c r="BE84" s="293"/>
      <c r="BF84" s="293"/>
      <c r="BG84" s="309"/>
      <c r="BH84" s="316"/>
      <c r="BI84" s="293"/>
      <c r="BJ84" s="293"/>
      <c r="BK84" s="293"/>
      <c r="BL84" s="309"/>
      <c r="BM84" s="316"/>
      <c r="BN84" s="293"/>
      <c r="BO84" s="293"/>
      <c r="BP84" s="293"/>
      <c r="BQ84" s="309"/>
    </row>
    <row r="85" s="614" customFormat="true" ht="15" customHeight="true" x14ac:dyDescent="0.2">
      <c r="A85" s="761"/>
      <c r="B85" s="778"/>
      <c r="C85" s="842"/>
      <c r="D85" s="843"/>
      <c r="E85" s="843"/>
      <c r="F85" s="843"/>
      <c r="G85" s="844"/>
      <c r="H85" s="845"/>
      <c r="I85" s="843"/>
      <c r="J85" s="843"/>
      <c r="K85" s="843"/>
      <c r="L85" s="846"/>
      <c r="M85" s="847"/>
      <c r="N85" s="843"/>
      <c r="O85" s="843"/>
      <c r="P85" s="843"/>
      <c r="Q85" s="846"/>
      <c r="R85" s="582"/>
      <c r="S85" s="582"/>
      <c r="T85" s="582"/>
      <c r="U85" s="582"/>
      <c r="V85" s="582"/>
      <c r="W85" s="582"/>
      <c r="X85" s="582"/>
      <c r="Y85" s="582"/>
      <c r="Z85" s="582"/>
      <c r="AA85" s="582"/>
      <c r="AB85" s="582"/>
      <c r="AC85" s="582"/>
      <c r="AD85" s="582"/>
      <c r="AE85" s="582"/>
      <c r="AF85" s="582"/>
      <c r="AG85" s="582"/>
      <c r="AH85" s="582"/>
      <c r="AI85" s="582"/>
      <c r="AJ85" s="582"/>
      <c r="AK85" s="582"/>
      <c r="AL85" s="582"/>
      <c r="AM85" s="582"/>
      <c r="AN85" s="582"/>
      <c r="AO85" s="582"/>
      <c r="AP85" s="582"/>
      <c r="AQ85" s="582"/>
      <c r="AR85" s="582"/>
      <c r="AS85" s="582"/>
      <c r="AT85" s="582"/>
      <c r="AU85" s="582"/>
      <c r="AV85" s="582"/>
      <c r="AW85" s="582"/>
      <c r="AX85" s="582"/>
      <c r="AY85" s="582"/>
      <c r="BA85" s="229"/>
      <c r="BB85" s="154"/>
      <c r="BC85" s="308"/>
      <c r="BD85" s="293"/>
      <c r="BE85" s="293"/>
      <c r="BF85" s="293"/>
      <c r="BG85" s="309"/>
      <c r="BH85" s="316"/>
      <c r="BI85" s="293"/>
      <c r="BJ85" s="293"/>
      <c r="BK85" s="293"/>
      <c r="BL85" s="309"/>
      <c r="BM85" s="316"/>
      <c r="BN85" s="293"/>
      <c r="BO85" s="293"/>
      <c r="BP85" s="293"/>
      <c r="BQ85" s="309"/>
    </row>
    <row r="86" s="614" customFormat="true" ht="15" customHeight="true" x14ac:dyDescent="0.2">
      <c r="A86" s="761"/>
      <c r="B86" s="778"/>
      <c r="C86" s="842"/>
      <c r="D86" s="843"/>
      <c r="E86" s="843"/>
      <c r="F86" s="843"/>
      <c r="G86" s="844"/>
      <c r="H86" s="845"/>
      <c r="I86" s="843"/>
      <c r="J86" s="843"/>
      <c r="K86" s="843"/>
      <c r="L86" s="846"/>
      <c r="M86" s="847"/>
      <c r="N86" s="843"/>
      <c r="O86" s="843"/>
      <c r="P86" s="843"/>
      <c r="Q86" s="846"/>
      <c r="R86" s="582"/>
      <c r="S86" s="582"/>
      <c r="T86" s="582"/>
      <c r="U86" s="582"/>
      <c r="V86" s="582"/>
      <c r="W86" s="582"/>
      <c r="X86" s="582"/>
      <c r="Y86" s="582"/>
      <c r="Z86" s="582"/>
      <c r="AA86" s="582"/>
      <c r="AB86" s="582"/>
      <c r="AC86" s="582"/>
      <c r="AD86" s="582"/>
      <c r="AE86" s="582"/>
      <c r="AF86" s="582"/>
      <c r="AG86" s="582"/>
      <c r="AH86" s="582"/>
      <c r="AI86" s="582"/>
      <c r="AJ86" s="582"/>
      <c r="AK86" s="582"/>
      <c r="AL86" s="582"/>
      <c r="AM86" s="582"/>
      <c r="AN86" s="582"/>
      <c r="AO86" s="582"/>
      <c r="AP86" s="582"/>
      <c r="AQ86" s="582"/>
      <c r="AR86" s="582"/>
      <c r="AS86" s="582"/>
      <c r="AT86" s="582"/>
      <c r="AU86" s="582"/>
      <c r="AV86" s="582"/>
      <c r="AW86" s="582"/>
      <c r="AX86" s="582"/>
      <c r="AY86" s="582"/>
      <c r="BA86" s="229"/>
      <c r="BB86" s="154"/>
      <c r="BC86" s="308"/>
      <c r="BD86" s="293"/>
      <c r="BE86" s="293"/>
      <c r="BF86" s="293"/>
      <c r="BG86" s="309"/>
      <c r="BH86" s="316"/>
      <c r="BI86" s="293"/>
      <c r="BJ86" s="293"/>
      <c r="BK86" s="293"/>
      <c r="BL86" s="309"/>
      <c r="BM86" s="316"/>
      <c r="BN86" s="293"/>
      <c r="BO86" s="293"/>
      <c r="BP86" s="293"/>
      <c r="BQ86" s="309"/>
    </row>
    <row r="87" s="614" customFormat="true" ht="15" customHeight="true" x14ac:dyDescent="0.2">
      <c r="A87" s="761"/>
      <c r="B87" s="778"/>
      <c r="C87" s="842"/>
      <c r="D87" s="843"/>
      <c r="E87" s="843"/>
      <c r="F87" s="843"/>
      <c r="G87" s="844"/>
      <c r="H87" s="845"/>
      <c r="I87" s="843"/>
      <c r="J87" s="843"/>
      <c r="K87" s="843"/>
      <c r="L87" s="846"/>
      <c r="M87" s="847"/>
      <c r="N87" s="843"/>
      <c r="O87" s="843"/>
      <c r="P87" s="843"/>
      <c r="Q87" s="846"/>
      <c r="R87" s="582"/>
      <c r="S87" s="582"/>
      <c r="T87" s="582"/>
      <c r="U87" s="582"/>
      <c r="V87" s="582"/>
      <c r="W87" s="582"/>
      <c r="X87" s="582"/>
      <c r="Y87" s="582"/>
      <c r="Z87" s="582"/>
      <c r="AA87" s="582"/>
      <c r="AB87" s="582"/>
      <c r="AC87" s="582"/>
      <c r="AD87" s="582"/>
      <c r="AE87" s="582"/>
      <c r="AF87" s="582"/>
      <c r="AG87" s="582"/>
      <c r="AH87" s="582"/>
      <c r="AI87" s="582"/>
      <c r="AJ87" s="582"/>
      <c r="AK87" s="582"/>
      <c r="AL87" s="582"/>
      <c r="AM87" s="582"/>
      <c r="AN87" s="582"/>
      <c r="AO87" s="582"/>
      <c r="AP87" s="582"/>
      <c r="AQ87" s="582"/>
      <c r="AR87" s="582"/>
      <c r="AS87" s="582"/>
      <c r="AT87" s="582"/>
      <c r="AU87" s="582"/>
      <c r="AV87" s="582"/>
      <c r="AW87" s="582"/>
      <c r="AX87" s="582"/>
      <c r="AY87" s="582"/>
      <c r="BA87" s="229"/>
      <c r="BB87" s="154"/>
      <c r="BC87" s="308"/>
      <c r="BD87" s="293"/>
      <c r="BE87" s="293"/>
      <c r="BF87" s="293"/>
      <c r="BG87" s="309"/>
      <c r="BH87" s="316"/>
      <c r="BI87" s="293"/>
      <c r="BJ87" s="293"/>
      <c r="BK87" s="293"/>
      <c r="BL87" s="309"/>
      <c r="BM87" s="316"/>
      <c r="BN87" s="293"/>
      <c r="BO87" s="293"/>
      <c r="BP87" s="293"/>
      <c r="BQ87" s="309"/>
    </row>
    <row r="88" s="614" customFormat="true" ht="15" customHeight="true" x14ac:dyDescent="0.2">
      <c r="A88" s="761"/>
      <c r="B88" s="778"/>
      <c r="C88" s="842"/>
      <c r="D88" s="843"/>
      <c r="E88" s="843"/>
      <c r="F88" s="843"/>
      <c r="G88" s="844"/>
      <c r="H88" s="845"/>
      <c r="I88" s="843"/>
      <c r="J88" s="843"/>
      <c r="K88" s="843"/>
      <c r="L88" s="846"/>
      <c r="M88" s="847"/>
      <c r="N88" s="843"/>
      <c r="O88" s="843"/>
      <c r="P88" s="843"/>
      <c r="Q88" s="846"/>
      <c r="R88" s="582"/>
      <c r="S88" s="582"/>
      <c r="T88" s="582"/>
      <c r="U88" s="582"/>
      <c r="V88" s="582"/>
      <c r="W88" s="582"/>
      <c r="X88" s="582"/>
      <c r="Y88" s="582"/>
      <c r="Z88" s="582"/>
      <c r="AA88" s="582"/>
      <c r="AB88" s="582"/>
      <c r="AC88" s="582"/>
      <c r="AD88" s="582"/>
      <c r="AE88" s="582"/>
      <c r="AF88" s="582"/>
      <c r="AG88" s="582"/>
      <c r="AH88" s="582"/>
      <c r="AI88" s="582"/>
      <c r="AJ88" s="582"/>
      <c r="AK88" s="582"/>
      <c r="AL88" s="582"/>
      <c r="AM88" s="582"/>
      <c r="AN88" s="582"/>
      <c r="AO88" s="582"/>
      <c r="AP88" s="582"/>
      <c r="AQ88" s="582"/>
      <c r="AR88" s="582"/>
      <c r="AS88" s="582"/>
      <c r="AT88" s="582"/>
      <c r="AU88" s="582"/>
      <c r="AV88" s="582"/>
      <c r="AW88" s="582"/>
      <c r="AX88" s="582"/>
      <c r="AY88" s="582"/>
      <c r="BA88" s="229"/>
      <c r="BB88" s="154"/>
      <c r="BC88" s="308"/>
      <c r="BD88" s="293"/>
      <c r="BE88" s="293"/>
      <c r="BF88" s="293"/>
      <c r="BG88" s="309"/>
      <c r="BH88" s="316"/>
      <c r="BI88" s="293"/>
      <c r="BJ88" s="293"/>
      <c r="BK88" s="293"/>
      <c r="BL88" s="309"/>
      <c r="BM88" s="316"/>
      <c r="BN88" s="293"/>
      <c r="BO88" s="293"/>
      <c r="BP88" s="293"/>
      <c r="BQ88" s="309"/>
    </row>
    <row r="89" s="614" customFormat="true" ht="15" customHeight="true" x14ac:dyDescent="0.2">
      <c r="A89" s="761"/>
      <c r="B89" s="778"/>
      <c r="C89" s="842"/>
      <c r="D89" s="843"/>
      <c r="E89" s="843"/>
      <c r="F89" s="843"/>
      <c r="G89" s="844"/>
      <c r="H89" s="845"/>
      <c r="I89" s="843"/>
      <c r="J89" s="843"/>
      <c r="K89" s="843"/>
      <c r="L89" s="846"/>
      <c r="M89" s="847"/>
      <c r="N89" s="843"/>
      <c r="O89" s="843"/>
      <c r="P89" s="843"/>
      <c r="Q89" s="846"/>
      <c r="R89" s="582"/>
      <c r="S89" s="582"/>
      <c r="T89" s="582"/>
      <c r="U89" s="582"/>
      <c r="V89" s="582"/>
      <c r="W89" s="582"/>
      <c r="X89" s="582"/>
      <c r="Y89" s="582"/>
      <c r="Z89" s="582"/>
      <c r="AA89" s="582"/>
      <c r="AB89" s="582"/>
      <c r="AC89" s="582"/>
      <c r="AD89" s="582"/>
      <c r="AE89" s="582"/>
      <c r="AF89" s="582"/>
      <c r="AG89" s="582"/>
      <c r="AH89" s="582"/>
      <c r="AI89" s="582"/>
      <c r="AJ89" s="582"/>
      <c r="AK89" s="582"/>
      <c r="AL89" s="582"/>
      <c r="AM89" s="582"/>
      <c r="AN89" s="582"/>
      <c r="AO89" s="582"/>
      <c r="AP89" s="582"/>
      <c r="AQ89" s="582"/>
      <c r="AR89" s="582"/>
      <c r="AS89" s="582"/>
      <c r="AT89" s="582"/>
      <c r="AU89" s="582"/>
      <c r="AV89" s="582"/>
      <c r="AW89" s="582"/>
      <c r="AX89" s="582"/>
      <c r="AY89" s="582"/>
      <c r="BA89" s="229"/>
      <c r="BB89" s="154"/>
      <c r="BC89" s="308"/>
      <c r="BD89" s="293"/>
      <c r="BE89" s="293"/>
      <c r="BF89" s="293"/>
      <c r="BG89" s="309"/>
      <c r="BH89" s="316"/>
      <c r="BI89" s="293"/>
      <c r="BJ89" s="293"/>
      <c r="BK89" s="293"/>
      <c r="BL89" s="309"/>
      <c r="BM89" s="316"/>
      <c r="BN89" s="293"/>
      <c r="BO89" s="293"/>
      <c r="BP89" s="293"/>
      <c r="BQ89" s="309"/>
    </row>
    <row r="90" s="614" customFormat="true" ht="15" customHeight="true" x14ac:dyDescent="0.2">
      <c r="A90" s="762"/>
      <c r="B90" s="779"/>
      <c r="C90" s="851"/>
      <c r="D90" s="852"/>
      <c r="E90" s="852"/>
      <c r="F90" s="852"/>
      <c r="G90" s="853"/>
      <c r="H90" s="854"/>
      <c r="I90" s="852"/>
      <c r="J90" s="852"/>
      <c r="K90" s="852"/>
      <c r="L90" s="855"/>
      <c r="M90" s="856"/>
      <c r="N90" s="852"/>
      <c r="O90" s="852"/>
      <c r="P90" s="852"/>
      <c r="Q90" s="855"/>
      <c r="R90" s="582"/>
      <c r="S90" s="582"/>
      <c r="T90" s="582"/>
      <c r="U90" s="582"/>
      <c r="V90" s="582"/>
      <c r="W90" s="582"/>
      <c r="X90" s="582"/>
      <c r="Y90" s="582"/>
      <c r="Z90" s="582"/>
      <c r="AA90" s="582"/>
      <c r="AB90" s="582"/>
      <c r="AC90" s="582"/>
      <c r="AD90" s="582"/>
      <c r="AE90" s="582"/>
      <c r="AF90" s="582"/>
      <c r="AG90" s="582"/>
      <c r="AH90" s="582"/>
      <c r="AI90" s="582"/>
      <c r="AJ90" s="582"/>
      <c r="AK90" s="582"/>
      <c r="AL90" s="582"/>
      <c r="AM90" s="582"/>
      <c r="AN90" s="582"/>
      <c r="AO90" s="582"/>
      <c r="AP90" s="582"/>
      <c r="AQ90" s="582"/>
      <c r="AR90" s="582"/>
      <c r="AS90" s="582"/>
      <c r="AT90" s="582"/>
      <c r="AU90" s="582"/>
      <c r="AV90" s="582"/>
      <c r="AW90" s="582"/>
      <c r="AX90" s="582"/>
      <c r="AY90" s="582"/>
      <c r="BA90" s="229"/>
      <c r="BB90" s="154"/>
      <c r="BC90" s="308"/>
      <c r="BD90" s="293"/>
      <c r="BE90" s="293"/>
      <c r="BF90" s="293"/>
      <c r="BG90" s="309"/>
      <c r="BH90" s="316"/>
      <c r="BI90" s="293"/>
      <c r="BJ90" s="293"/>
      <c r="BK90" s="293"/>
      <c r="BL90" s="309"/>
      <c r="BM90" s="316"/>
      <c r="BN90" s="293"/>
      <c r="BO90" s="293"/>
      <c r="BP90" s="293"/>
      <c r="BQ90" s="309"/>
    </row>
    <row r="91" s="614" customFormat="true" ht="15" customHeight="true" x14ac:dyDescent="0.2">
      <c r="A91" s="701"/>
      <c r="B91" s="780"/>
      <c r="C91" s="857"/>
      <c r="D91" s="849"/>
      <c r="E91" s="849"/>
      <c r="F91" s="849"/>
      <c r="G91" s="850"/>
      <c r="H91" s="848"/>
      <c r="I91" s="849"/>
      <c r="J91" s="849"/>
      <c r="K91" s="849"/>
      <c r="L91" s="858"/>
      <c r="M91" s="857"/>
      <c r="N91" s="849"/>
      <c r="O91" s="849"/>
      <c r="P91" s="849"/>
      <c r="Q91" s="858"/>
      <c r="R91" s="582"/>
      <c r="S91" s="582"/>
      <c r="T91" s="582"/>
      <c r="U91" s="582"/>
      <c r="V91" s="582"/>
      <c r="W91" s="582"/>
      <c r="X91" s="582"/>
      <c r="Y91" s="582"/>
      <c r="Z91" s="582"/>
      <c r="AA91" s="582"/>
      <c r="AB91" s="582"/>
      <c r="AC91" s="582"/>
      <c r="AD91" s="582"/>
      <c r="AE91" s="582"/>
      <c r="AF91" s="582"/>
      <c r="AG91" s="582"/>
      <c r="AH91" s="582"/>
      <c r="AI91" s="582"/>
      <c r="AJ91" s="582"/>
      <c r="AK91" s="582"/>
      <c r="AL91" s="582"/>
      <c r="AM91" s="582"/>
      <c r="AN91" s="582"/>
      <c r="AO91" s="582"/>
      <c r="AP91" s="582"/>
      <c r="AQ91" s="582"/>
      <c r="AR91" s="582"/>
      <c r="AS91" s="582"/>
      <c r="AT91" s="582"/>
      <c r="AU91" s="582"/>
      <c r="AV91" s="582"/>
      <c r="AW91" s="582"/>
      <c r="AX91" s="582"/>
      <c r="AY91" s="582"/>
      <c r="BA91" s="229"/>
      <c r="BB91" s="154"/>
      <c r="BC91" s="308"/>
      <c r="BD91" s="293"/>
      <c r="BE91" s="293"/>
      <c r="BF91" s="293"/>
      <c r="BG91" s="309"/>
      <c r="BH91" s="316"/>
      <c r="BI91" s="293"/>
      <c r="BJ91" s="293"/>
      <c r="BK91" s="293"/>
      <c r="BL91" s="309"/>
      <c r="BM91" s="316"/>
      <c r="BN91" s="293"/>
      <c r="BO91" s="293"/>
      <c r="BP91" s="293"/>
      <c r="BQ91" s="309"/>
    </row>
    <row r="92" s="614" customFormat="true" ht="15" customHeight="true" x14ac:dyDescent="0.2">
      <c r="A92" s="701"/>
      <c r="B92" s="780"/>
      <c r="C92" s="857"/>
      <c r="D92" s="849"/>
      <c r="E92" s="849"/>
      <c r="F92" s="849"/>
      <c r="G92" s="850"/>
      <c r="H92" s="848"/>
      <c r="I92" s="849"/>
      <c r="J92" s="849"/>
      <c r="K92" s="849"/>
      <c r="L92" s="858"/>
      <c r="M92" s="857"/>
      <c r="N92" s="849"/>
      <c r="O92" s="849"/>
      <c r="P92" s="849"/>
      <c r="Q92" s="858"/>
      <c r="R92" s="582"/>
      <c r="S92" s="582"/>
      <c r="T92" s="582"/>
      <c r="U92" s="582"/>
      <c r="V92" s="582"/>
      <c r="W92" s="582"/>
      <c r="X92" s="582"/>
      <c r="Y92" s="582"/>
      <c r="Z92" s="582"/>
      <c r="AA92" s="582"/>
      <c r="AB92" s="582"/>
      <c r="AC92" s="582"/>
      <c r="AD92" s="582"/>
      <c r="AE92" s="582"/>
      <c r="AF92" s="582"/>
      <c r="AG92" s="582"/>
      <c r="AH92" s="582"/>
      <c r="AI92" s="582"/>
      <c r="AJ92" s="582"/>
      <c r="AK92" s="582"/>
      <c r="AL92" s="582"/>
      <c r="AM92" s="582"/>
      <c r="AN92" s="582"/>
      <c r="AO92" s="582"/>
      <c r="AP92" s="582"/>
      <c r="AQ92" s="582"/>
      <c r="AR92" s="582"/>
      <c r="AS92" s="582"/>
      <c r="AT92" s="582"/>
      <c r="AU92" s="582"/>
      <c r="AV92" s="582"/>
      <c r="AW92" s="582"/>
      <c r="AX92" s="582"/>
      <c r="AY92" s="582"/>
      <c r="BA92" s="229"/>
      <c r="BB92" s="154"/>
      <c r="BC92" s="308"/>
      <c r="BD92" s="293"/>
      <c r="BE92" s="293"/>
      <c r="BF92" s="293"/>
      <c r="BG92" s="309"/>
      <c r="BH92" s="316"/>
      <c r="BI92" s="293"/>
      <c r="BJ92" s="293"/>
      <c r="BK92" s="293"/>
      <c r="BL92" s="309"/>
      <c r="BM92" s="316"/>
      <c r="BN92" s="293"/>
      <c r="BO92" s="293"/>
      <c r="BP92" s="293"/>
      <c r="BQ92" s="309"/>
    </row>
    <row r="93" s="614" customFormat="true" ht="15" customHeight="true" x14ac:dyDescent="0.2">
      <c r="A93" s="763"/>
      <c r="B93" s="781"/>
      <c r="C93" s="703"/>
      <c r="D93" s="704"/>
      <c r="E93" s="704"/>
      <c r="F93" s="704"/>
      <c r="G93" s="751"/>
      <c r="H93" s="741"/>
      <c r="I93" s="704"/>
      <c r="J93" s="704"/>
      <c r="K93" s="704"/>
      <c r="L93" s="718"/>
      <c r="M93" s="703"/>
      <c r="N93" s="704"/>
      <c r="O93" s="704"/>
      <c r="P93" s="704"/>
      <c r="Q93" s="718"/>
      <c r="R93" s="582"/>
      <c r="S93" s="582"/>
      <c r="T93" s="582"/>
      <c r="U93" s="582"/>
      <c r="V93" s="582"/>
      <c r="W93" s="582"/>
      <c r="X93" s="582"/>
      <c r="Y93" s="582"/>
      <c r="Z93" s="582"/>
      <c r="AA93" s="582"/>
      <c r="AB93" s="582"/>
      <c r="AC93" s="582"/>
      <c r="AD93" s="582"/>
      <c r="AE93" s="582"/>
      <c r="AF93" s="582"/>
      <c r="AG93" s="582"/>
      <c r="AH93" s="582"/>
      <c r="AI93" s="582"/>
      <c r="AJ93" s="582"/>
      <c r="AK93" s="582"/>
      <c r="AL93" s="582"/>
      <c r="AM93" s="582"/>
      <c r="AN93" s="582"/>
      <c r="AO93" s="582"/>
      <c r="AP93" s="582"/>
      <c r="AQ93" s="582"/>
      <c r="AR93" s="582"/>
      <c r="AS93" s="582"/>
      <c r="AT93" s="582"/>
      <c r="AU93" s="582"/>
      <c r="AV93" s="582"/>
      <c r="AW93" s="582"/>
      <c r="AX93" s="582"/>
      <c r="AY93" s="582"/>
      <c r="BA93" s="229"/>
      <c r="BB93" s="154"/>
      <c r="BC93" s="308"/>
      <c r="BD93" s="293"/>
      <c r="BE93" s="293"/>
      <c r="BF93" s="293"/>
      <c r="BG93" s="309"/>
      <c r="BH93" s="316"/>
      <c r="BI93" s="293"/>
      <c r="BJ93" s="293"/>
      <c r="BK93" s="293"/>
      <c r="BL93" s="309"/>
      <c r="BM93" s="316"/>
      <c r="BN93" s="293"/>
      <c r="BO93" s="293"/>
      <c r="BP93" s="293"/>
      <c r="BQ93" s="309"/>
    </row>
    <row r="94" s="614" customFormat="true" ht="15" customHeight="true" x14ac:dyDescent="0.2">
      <c r="A94" s="770"/>
      <c r="B94" s="781"/>
      <c r="C94" s="703"/>
      <c r="D94" s="705"/>
      <c r="E94" s="705"/>
      <c r="F94" s="705"/>
      <c r="G94" s="752"/>
      <c r="H94" s="741"/>
      <c r="I94" s="705"/>
      <c r="J94" s="705"/>
      <c r="K94" s="705"/>
      <c r="L94" s="719"/>
      <c r="M94" s="703"/>
      <c r="N94" s="705"/>
      <c r="O94" s="705"/>
      <c r="P94" s="705"/>
      <c r="Q94" s="719"/>
      <c r="R94" s="582"/>
      <c r="S94" s="582"/>
      <c r="T94" s="582"/>
      <c r="U94" s="582"/>
      <c r="V94" s="582"/>
      <c r="W94" s="582"/>
      <c r="X94" s="582"/>
      <c r="Y94" s="582"/>
      <c r="Z94" s="582"/>
      <c r="AA94" s="582"/>
      <c r="AB94" s="582"/>
      <c r="AC94" s="582"/>
      <c r="AD94" s="582"/>
      <c r="AE94" s="582"/>
      <c r="AF94" s="582"/>
      <c r="AG94" s="582"/>
      <c r="AH94" s="582"/>
      <c r="AI94" s="582"/>
      <c r="AJ94" s="582"/>
      <c r="AK94" s="582"/>
      <c r="AL94" s="582"/>
      <c r="AM94" s="582"/>
      <c r="AN94" s="582"/>
      <c r="AO94" s="582"/>
      <c r="AP94" s="582"/>
      <c r="AQ94" s="582"/>
      <c r="AR94" s="582"/>
      <c r="AS94" s="582"/>
      <c r="AT94" s="582"/>
      <c r="AU94" s="582"/>
      <c r="AV94" s="582"/>
      <c r="AW94" s="582"/>
      <c r="AX94" s="582"/>
      <c r="AY94" s="582"/>
      <c r="BA94" s="229"/>
      <c r="BB94" s="154"/>
      <c r="BC94" s="308"/>
      <c r="BD94" s="293"/>
      <c r="BE94" s="293"/>
      <c r="BF94" s="293"/>
      <c r="BG94" s="309"/>
      <c r="BH94" s="316"/>
      <c r="BI94" s="293"/>
      <c r="BJ94" s="293"/>
      <c r="BK94" s="293"/>
      <c r="BL94" s="309"/>
      <c r="BM94" s="316"/>
      <c r="BN94" s="293"/>
      <c r="BO94" s="293"/>
      <c r="BP94" s="293"/>
      <c r="BQ94" s="309"/>
    </row>
    <row r="95" s="614" customFormat="true" ht="15" customHeight="true" x14ac:dyDescent="0.2">
      <c r="A95" s="763"/>
      <c r="B95" s="782"/>
      <c r="C95" s="859"/>
      <c r="D95" s="860"/>
      <c r="E95" s="860"/>
      <c r="F95" s="860"/>
      <c r="G95" s="861"/>
      <c r="H95" s="862"/>
      <c r="I95" s="860"/>
      <c r="J95" s="860"/>
      <c r="K95" s="860"/>
      <c r="L95" s="863"/>
      <c r="M95" s="859"/>
      <c r="N95" s="860"/>
      <c r="O95" s="860"/>
      <c r="P95" s="860"/>
      <c r="Q95" s="863"/>
      <c r="R95" s="582"/>
      <c r="S95" s="582"/>
      <c r="T95" s="582"/>
      <c r="U95" s="582"/>
      <c r="V95" s="582"/>
      <c r="W95" s="582"/>
      <c r="X95" s="582"/>
      <c r="Y95" s="582"/>
      <c r="Z95" s="582"/>
      <c r="AA95" s="582"/>
      <c r="AB95" s="582"/>
      <c r="AC95" s="582"/>
      <c r="AD95" s="582"/>
      <c r="AE95" s="582"/>
      <c r="AF95" s="582"/>
      <c r="AG95" s="582"/>
      <c r="AH95" s="582"/>
      <c r="AI95" s="582"/>
      <c r="AJ95" s="582"/>
      <c r="AK95" s="582"/>
      <c r="AL95" s="582"/>
      <c r="AM95" s="582"/>
      <c r="AN95" s="582"/>
      <c r="AO95" s="582"/>
      <c r="AP95" s="582"/>
      <c r="AQ95" s="582"/>
      <c r="AR95" s="582"/>
      <c r="AS95" s="582"/>
      <c r="AT95" s="582"/>
      <c r="AU95" s="582"/>
      <c r="AV95" s="582"/>
      <c r="AW95" s="582"/>
      <c r="AX95" s="582"/>
      <c r="AY95" s="582"/>
      <c r="BA95" s="229"/>
      <c r="BB95" s="154"/>
      <c r="BC95" s="308"/>
      <c r="BD95" s="293"/>
      <c r="BE95" s="293"/>
      <c r="BF95" s="293"/>
      <c r="BG95" s="309"/>
      <c r="BH95" s="316"/>
      <c r="BI95" s="293"/>
      <c r="BJ95" s="293"/>
      <c r="BK95" s="293"/>
      <c r="BL95" s="309"/>
      <c r="BM95" s="316"/>
      <c r="BN95" s="293"/>
      <c r="BO95" s="293"/>
      <c r="BP95" s="293"/>
      <c r="BQ95" s="309"/>
    </row>
    <row r="96" s="131" customFormat="true" ht="15" customHeight="true" x14ac:dyDescent="0.2">
      <c r="A96" s="770"/>
      <c r="B96" s="782"/>
      <c r="C96" s="859"/>
      <c r="D96" s="860"/>
      <c r="E96" s="860"/>
      <c r="F96" s="860"/>
      <c r="G96" s="861"/>
      <c r="H96" s="862"/>
      <c r="I96" s="860"/>
      <c r="J96" s="860"/>
      <c r="K96" s="860"/>
      <c r="L96" s="863"/>
      <c r="M96" s="859"/>
      <c r="N96" s="860"/>
      <c r="O96" s="860"/>
      <c r="P96" s="860"/>
      <c r="Q96" s="863"/>
      <c r="R96" s="582"/>
      <c r="S96" s="582"/>
      <c r="T96" s="582"/>
      <c r="U96" s="582"/>
      <c r="V96" s="582"/>
      <c r="W96" s="582"/>
      <c r="X96" s="582"/>
      <c r="Y96" s="582"/>
      <c r="Z96" s="582"/>
      <c r="AA96" s="582"/>
      <c r="AB96" s="582"/>
      <c r="AC96" s="582"/>
      <c r="AD96" s="582"/>
      <c r="AE96" s="582"/>
      <c r="AF96" s="582"/>
      <c r="AG96" s="582"/>
      <c r="AH96" s="582"/>
      <c r="AI96" s="582"/>
      <c r="AJ96" s="582"/>
      <c r="AK96" s="582"/>
      <c r="AL96" s="582"/>
      <c r="AM96" s="582"/>
      <c r="AN96" s="582"/>
      <c r="AO96" s="582"/>
      <c r="AP96" s="582"/>
      <c r="AQ96" s="582"/>
      <c r="AR96" s="582"/>
      <c r="AS96" s="582"/>
      <c r="AT96" s="582"/>
      <c r="AU96" s="582"/>
      <c r="AV96" s="582"/>
      <c r="AW96" s="582"/>
      <c r="AX96" s="582"/>
      <c r="AY96" s="582"/>
      <c r="BA96" s="229"/>
      <c r="BB96" s="154"/>
      <c r="BC96" s="308"/>
      <c r="BD96" s="293"/>
      <c r="BE96" s="293"/>
      <c r="BF96" s="293"/>
      <c r="BG96" s="309"/>
      <c r="BH96" s="316"/>
      <c r="BI96" s="293"/>
      <c r="BJ96" s="293"/>
      <c r="BK96" s="293"/>
      <c r="BL96" s="309"/>
      <c r="BM96" s="316"/>
      <c r="BN96" s="293"/>
      <c r="BO96" s="293"/>
      <c r="BP96" s="293"/>
      <c r="BQ96" s="309"/>
    </row>
    <row r="97" s="131" customFormat="true" ht="15" customHeight="true" x14ac:dyDescent="0.2">
      <c r="A97" s="763"/>
      <c r="B97" s="782"/>
      <c r="C97" s="859"/>
      <c r="D97" s="860"/>
      <c r="E97" s="860"/>
      <c r="F97" s="860"/>
      <c r="G97" s="861"/>
      <c r="H97" s="862"/>
      <c r="I97" s="860"/>
      <c r="J97" s="860"/>
      <c r="K97" s="860"/>
      <c r="L97" s="863"/>
      <c r="M97" s="859"/>
      <c r="N97" s="860"/>
      <c r="O97" s="860"/>
      <c r="P97" s="860"/>
      <c r="Q97" s="863"/>
      <c r="R97" s="582"/>
      <c r="S97" s="582"/>
      <c r="T97" s="582"/>
      <c r="U97" s="582"/>
      <c r="V97" s="582"/>
      <c r="W97" s="582"/>
      <c r="X97" s="582"/>
      <c r="Y97" s="582"/>
      <c r="Z97" s="582"/>
      <c r="AA97" s="582"/>
      <c r="AB97" s="582"/>
      <c r="AC97" s="582"/>
      <c r="AD97" s="582"/>
      <c r="AE97" s="582"/>
      <c r="AF97" s="582"/>
      <c r="AG97" s="582"/>
      <c r="AH97" s="582"/>
      <c r="AI97" s="582"/>
      <c r="AJ97" s="582"/>
      <c r="AK97" s="582"/>
      <c r="AL97" s="582"/>
      <c r="AM97" s="582"/>
      <c r="AN97" s="582"/>
      <c r="AO97" s="582"/>
      <c r="AP97" s="582"/>
      <c r="AQ97" s="582"/>
      <c r="AR97" s="582"/>
      <c r="AS97" s="582"/>
      <c r="AT97" s="582"/>
      <c r="AU97" s="582"/>
      <c r="AV97" s="582"/>
      <c r="AW97" s="582"/>
      <c r="AX97" s="582"/>
      <c r="AY97" s="582"/>
      <c r="BA97" s="229"/>
      <c r="BB97" s="154"/>
      <c r="BC97" s="308"/>
      <c r="BD97" s="293"/>
      <c r="BE97" s="293"/>
      <c r="BF97" s="293"/>
      <c r="BG97" s="309"/>
      <c r="BH97" s="316"/>
      <c r="BI97" s="293"/>
      <c r="BJ97" s="293"/>
      <c r="BK97" s="293"/>
      <c r="BL97" s="309"/>
      <c r="BM97" s="316"/>
      <c r="BN97" s="293"/>
      <c r="BO97" s="293"/>
      <c r="BP97" s="293"/>
      <c r="BQ97" s="309"/>
    </row>
    <row r="98" s="131" customFormat="true" ht="15" customHeight="true" x14ac:dyDescent="0.2">
      <c r="A98" s="770"/>
      <c r="B98" s="782"/>
      <c r="C98" s="859"/>
      <c r="D98" s="860"/>
      <c r="E98" s="860"/>
      <c r="F98" s="860"/>
      <c r="G98" s="861"/>
      <c r="H98" s="862"/>
      <c r="I98" s="860"/>
      <c r="J98" s="860"/>
      <c r="K98" s="860"/>
      <c r="L98" s="863"/>
      <c r="M98" s="859"/>
      <c r="N98" s="860"/>
      <c r="O98" s="860"/>
      <c r="P98" s="860"/>
      <c r="Q98" s="863"/>
      <c r="R98" s="582"/>
      <c r="S98" s="582"/>
      <c r="T98" s="582"/>
      <c r="U98" s="582"/>
      <c r="V98" s="582"/>
      <c r="W98" s="582"/>
      <c r="X98" s="582"/>
      <c r="Y98" s="582"/>
      <c r="Z98" s="582"/>
      <c r="AA98" s="582"/>
      <c r="AB98" s="582"/>
      <c r="AC98" s="582"/>
      <c r="AD98" s="582"/>
      <c r="AE98" s="582"/>
      <c r="AF98" s="582"/>
      <c r="AG98" s="582"/>
      <c r="AH98" s="582"/>
      <c r="AI98" s="582"/>
      <c r="AJ98" s="582"/>
      <c r="AK98" s="582"/>
      <c r="AL98" s="582"/>
      <c r="AM98" s="582"/>
      <c r="AN98" s="582"/>
      <c r="AO98" s="582"/>
      <c r="AP98" s="582"/>
      <c r="AQ98" s="582"/>
      <c r="AR98" s="582"/>
      <c r="AS98" s="582"/>
      <c r="AT98" s="582"/>
      <c r="AU98" s="582"/>
      <c r="AV98" s="582"/>
      <c r="AW98" s="582"/>
      <c r="AX98" s="582"/>
      <c r="AY98" s="582"/>
      <c r="BA98" s="229"/>
      <c r="BB98" s="154"/>
      <c r="BC98" s="308"/>
      <c r="BD98" s="293"/>
      <c r="BE98" s="293"/>
      <c r="BF98" s="293"/>
      <c r="BG98" s="309"/>
      <c r="BH98" s="316"/>
      <c r="BI98" s="293"/>
      <c r="BJ98" s="293"/>
      <c r="BK98" s="293"/>
      <c r="BL98" s="309"/>
      <c r="BM98" s="316"/>
      <c r="BN98" s="293"/>
      <c r="BO98" s="293"/>
      <c r="BP98" s="293"/>
      <c r="BQ98" s="309"/>
    </row>
    <row r="99" s="131" customFormat="true" ht="15" customHeight="true" x14ac:dyDescent="0.2">
      <c r="A99" s="770"/>
      <c r="B99" s="782"/>
      <c r="C99" s="859"/>
      <c r="D99" s="860"/>
      <c r="E99" s="860"/>
      <c r="F99" s="860"/>
      <c r="G99" s="861"/>
      <c r="H99" s="862"/>
      <c r="I99" s="860"/>
      <c r="J99" s="860"/>
      <c r="K99" s="860"/>
      <c r="L99" s="863"/>
      <c r="M99" s="859"/>
      <c r="N99" s="860"/>
      <c r="O99" s="860"/>
      <c r="P99" s="860"/>
      <c r="Q99" s="863"/>
      <c r="R99" s="582"/>
      <c r="S99" s="582"/>
      <c r="T99" s="582"/>
      <c r="U99" s="582"/>
      <c r="V99" s="582"/>
      <c r="W99" s="582"/>
      <c r="X99" s="582"/>
      <c r="Y99" s="582"/>
      <c r="Z99" s="582"/>
      <c r="AA99" s="582"/>
      <c r="AB99" s="582"/>
      <c r="AC99" s="582"/>
      <c r="AD99" s="582"/>
      <c r="AE99" s="582"/>
      <c r="AF99" s="582"/>
      <c r="AG99" s="582"/>
      <c r="AH99" s="582"/>
      <c r="AI99" s="582"/>
      <c r="AJ99" s="582"/>
      <c r="AK99" s="582"/>
      <c r="AL99" s="582"/>
      <c r="AM99" s="582"/>
      <c r="AN99" s="582"/>
      <c r="AO99" s="582"/>
      <c r="AP99" s="582"/>
      <c r="AQ99" s="582"/>
      <c r="AR99" s="582"/>
      <c r="AS99" s="582"/>
      <c r="AT99" s="582"/>
      <c r="AU99" s="582"/>
      <c r="AV99" s="582"/>
      <c r="AW99" s="582"/>
      <c r="AX99" s="582"/>
      <c r="AY99" s="582"/>
      <c r="BA99" s="229"/>
      <c r="BB99" s="154"/>
      <c r="BC99" s="308"/>
      <c r="BD99" s="293"/>
      <c r="BE99" s="293"/>
      <c r="BF99" s="293"/>
      <c r="BG99" s="309"/>
      <c r="BH99" s="316"/>
      <c r="BI99" s="293"/>
      <c r="BJ99" s="293"/>
      <c r="BK99" s="293"/>
      <c r="BL99" s="309"/>
      <c r="BM99" s="316"/>
      <c r="BN99" s="293"/>
      <c r="BO99" s="293"/>
      <c r="BP99" s="293"/>
      <c r="BQ99" s="309"/>
    </row>
    <row r="100" s="131" customFormat="true" ht="15" customHeight="true" x14ac:dyDescent="0.2">
      <c r="A100" s="770"/>
      <c r="B100" s="782"/>
      <c r="C100" s="859"/>
      <c r="D100" s="860"/>
      <c r="E100" s="860"/>
      <c r="F100" s="860"/>
      <c r="G100" s="861"/>
      <c r="H100" s="862"/>
      <c r="I100" s="860"/>
      <c r="J100" s="860"/>
      <c r="K100" s="860"/>
      <c r="L100" s="863"/>
      <c r="M100" s="859"/>
      <c r="N100" s="860"/>
      <c r="O100" s="860"/>
      <c r="P100" s="860"/>
      <c r="Q100" s="863"/>
      <c r="R100" s="582"/>
      <c r="S100" s="582"/>
      <c r="T100" s="582"/>
      <c r="U100" s="582"/>
      <c r="V100" s="582"/>
      <c r="W100" s="582"/>
      <c r="X100" s="582"/>
      <c r="Y100" s="582"/>
      <c r="Z100" s="582"/>
      <c r="AA100" s="582"/>
      <c r="AB100" s="582"/>
      <c r="AC100" s="582"/>
      <c r="AD100" s="582"/>
      <c r="AE100" s="582"/>
      <c r="AF100" s="582"/>
      <c r="AG100" s="582"/>
      <c r="AH100" s="582"/>
      <c r="AI100" s="582"/>
      <c r="AJ100" s="582"/>
      <c r="AK100" s="582"/>
      <c r="AL100" s="582"/>
      <c r="AM100" s="582"/>
      <c r="AN100" s="582"/>
      <c r="AO100" s="582"/>
      <c r="AP100" s="582"/>
      <c r="AQ100" s="582"/>
      <c r="AR100" s="582"/>
      <c r="AS100" s="582"/>
      <c r="AT100" s="582"/>
      <c r="AU100" s="582"/>
      <c r="AV100" s="582"/>
      <c r="AW100" s="582"/>
      <c r="AX100" s="582"/>
      <c r="AY100" s="582"/>
      <c r="BA100" s="229"/>
      <c r="BB100" s="154"/>
      <c r="BC100" s="308"/>
      <c r="BD100" s="293"/>
      <c r="BE100" s="293"/>
      <c r="BF100" s="293"/>
      <c r="BG100" s="309"/>
      <c r="BH100" s="316"/>
      <c r="BI100" s="293"/>
      <c r="BJ100" s="293"/>
      <c r="BK100" s="293"/>
      <c r="BL100" s="309"/>
      <c r="BM100" s="316"/>
      <c r="BN100" s="293"/>
      <c r="BO100" s="293"/>
      <c r="BP100" s="293"/>
      <c r="BQ100" s="309"/>
    </row>
    <row r="101" s="131" customFormat="true" ht="15" customHeight="true" x14ac:dyDescent="0.2">
      <c r="A101" s="763"/>
      <c r="B101" s="782"/>
      <c r="C101" s="859"/>
      <c r="D101" s="860"/>
      <c r="E101" s="860"/>
      <c r="F101" s="860"/>
      <c r="G101" s="861"/>
      <c r="H101" s="862"/>
      <c r="I101" s="860"/>
      <c r="J101" s="860"/>
      <c r="K101" s="860"/>
      <c r="L101" s="863"/>
      <c r="M101" s="859"/>
      <c r="N101" s="860"/>
      <c r="O101" s="860"/>
      <c r="P101" s="860"/>
      <c r="Q101" s="863"/>
      <c r="R101" s="582"/>
      <c r="S101" s="582"/>
      <c r="T101" s="582"/>
      <c r="U101" s="582"/>
      <c r="V101" s="582"/>
      <c r="W101" s="582"/>
      <c r="X101" s="582"/>
      <c r="Y101" s="582"/>
      <c r="Z101" s="582"/>
      <c r="AA101" s="582"/>
      <c r="AB101" s="582"/>
      <c r="AC101" s="582"/>
      <c r="AD101" s="582"/>
      <c r="AE101" s="582"/>
      <c r="AF101" s="582"/>
      <c r="AG101" s="582"/>
      <c r="AH101" s="582"/>
      <c r="AI101" s="582"/>
      <c r="AJ101" s="582"/>
      <c r="AK101" s="582"/>
      <c r="AL101" s="582"/>
      <c r="AM101" s="582"/>
      <c r="AN101" s="582"/>
      <c r="AO101" s="582"/>
      <c r="AP101" s="582"/>
      <c r="AQ101" s="582"/>
      <c r="AR101" s="582"/>
      <c r="AS101" s="582"/>
      <c r="AT101" s="582"/>
      <c r="AU101" s="582"/>
      <c r="AV101" s="582"/>
      <c r="AW101" s="582"/>
      <c r="AX101" s="582"/>
      <c r="AY101" s="582"/>
      <c r="BA101" s="229"/>
      <c r="BB101" s="154"/>
      <c r="BC101" s="308"/>
      <c r="BD101" s="293"/>
      <c r="BE101" s="293"/>
      <c r="BF101" s="293"/>
      <c r="BG101" s="309"/>
      <c r="BH101" s="316"/>
      <c r="BI101" s="293"/>
      <c r="BJ101" s="293"/>
      <c r="BK101" s="293"/>
      <c r="BL101" s="309"/>
      <c r="BM101" s="316"/>
      <c r="BN101" s="293"/>
      <c r="BO101" s="293"/>
      <c r="BP101" s="293"/>
      <c r="BQ101" s="309"/>
    </row>
    <row r="102" s="131" customFormat="true" ht="15" customHeight="true" x14ac:dyDescent="0.2">
      <c r="A102" s="770"/>
      <c r="B102" s="782"/>
      <c r="C102" s="859"/>
      <c r="D102" s="860"/>
      <c r="E102" s="860"/>
      <c r="F102" s="860"/>
      <c r="G102" s="861"/>
      <c r="H102" s="862"/>
      <c r="I102" s="860"/>
      <c r="J102" s="860"/>
      <c r="K102" s="860"/>
      <c r="L102" s="863"/>
      <c r="M102" s="859"/>
      <c r="N102" s="860"/>
      <c r="O102" s="860"/>
      <c r="P102" s="860"/>
      <c r="Q102" s="863"/>
      <c r="R102" s="582"/>
      <c r="S102" s="582"/>
      <c r="T102" s="582"/>
      <c r="U102" s="582"/>
      <c r="V102" s="582"/>
      <c r="W102" s="582"/>
      <c r="X102" s="582"/>
      <c r="Y102" s="582"/>
      <c r="Z102" s="582"/>
      <c r="AA102" s="582"/>
      <c r="AB102" s="582"/>
      <c r="AC102" s="582"/>
      <c r="AD102" s="582"/>
      <c r="AE102" s="582"/>
      <c r="AF102" s="582"/>
      <c r="AG102" s="582"/>
      <c r="AH102" s="582"/>
      <c r="AI102" s="582"/>
      <c r="AJ102" s="582"/>
      <c r="AK102" s="582"/>
      <c r="AL102" s="582"/>
      <c r="AM102" s="582"/>
      <c r="AN102" s="582"/>
      <c r="AO102" s="582"/>
      <c r="AP102" s="582"/>
      <c r="AQ102" s="582"/>
      <c r="AR102" s="582"/>
      <c r="AS102" s="582"/>
      <c r="AT102" s="582"/>
      <c r="AU102" s="582"/>
      <c r="AV102" s="582"/>
      <c r="AW102" s="582"/>
      <c r="AX102" s="582"/>
      <c r="AY102" s="582"/>
      <c r="BA102" s="229"/>
      <c r="BB102" s="154"/>
      <c r="BC102" s="308"/>
      <c r="BD102" s="293"/>
      <c r="BE102" s="293"/>
      <c r="BF102" s="293"/>
      <c r="BG102" s="309"/>
      <c r="BH102" s="316"/>
      <c r="BI102" s="293"/>
      <c r="BJ102" s="293"/>
      <c r="BK102" s="293"/>
      <c r="BL102" s="309"/>
      <c r="BM102" s="316"/>
      <c r="BN102" s="293"/>
      <c r="BO102" s="293"/>
      <c r="BP102" s="293"/>
      <c r="BQ102" s="309"/>
    </row>
    <row r="103" s="131" customFormat="true" ht="15" customHeight="true" x14ac:dyDescent="0.2">
      <c r="A103" s="770"/>
      <c r="B103" s="782"/>
      <c r="C103" s="859"/>
      <c r="D103" s="860"/>
      <c r="E103" s="860"/>
      <c r="F103" s="860"/>
      <c r="G103" s="861"/>
      <c r="H103" s="862"/>
      <c r="I103" s="860"/>
      <c r="J103" s="860"/>
      <c r="K103" s="860"/>
      <c r="L103" s="863"/>
      <c r="M103" s="859"/>
      <c r="N103" s="860"/>
      <c r="O103" s="860"/>
      <c r="P103" s="860"/>
      <c r="Q103" s="863"/>
      <c r="R103" s="582"/>
      <c r="S103" s="582"/>
      <c r="T103" s="582"/>
      <c r="U103" s="582"/>
      <c r="V103" s="582"/>
      <c r="W103" s="582"/>
      <c r="X103" s="582"/>
      <c r="Y103" s="582"/>
      <c r="Z103" s="582"/>
      <c r="AA103" s="582"/>
      <c r="AB103" s="582"/>
      <c r="AC103" s="582"/>
      <c r="AD103" s="582"/>
      <c r="AE103" s="582"/>
      <c r="AF103" s="582"/>
      <c r="AG103" s="582"/>
      <c r="AH103" s="582"/>
      <c r="AI103" s="582"/>
      <c r="AJ103" s="582"/>
      <c r="AK103" s="582"/>
      <c r="AL103" s="582"/>
      <c r="AM103" s="582"/>
      <c r="AN103" s="582"/>
      <c r="AO103" s="582"/>
      <c r="AP103" s="582"/>
      <c r="AQ103" s="582"/>
      <c r="AR103" s="582"/>
      <c r="AS103" s="582"/>
      <c r="AT103" s="582"/>
      <c r="AU103" s="582"/>
      <c r="AV103" s="582"/>
      <c r="AW103" s="582"/>
      <c r="AX103" s="582"/>
      <c r="AY103" s="582"/>
      <c r="BA103" s="229"/>
      <c r="BB103" s="154"/>
      <c r="BC103" s="308"/>
      <c r="BD103" s="293"/>
      <c r="BE103" s="293"/>
      <c r="BF103" s="293"/>
      <c r="BG103" s="309"/>
      <c r="BH103" s="316"/>
      <c r="BI103" s="293"/>
      <c r="BJ103" s="293"/>
      <c r="BK103" s="293"/>
      <c r="BL103" s="309"/>
      <c r="BM103" s="316"/>
      <c r="BN103" s="293"/>
      <c r="BO103" s="293"/>
      <c r="BP103" s="293"/>
      <c r="BQ103" s="309"/>
    </row>
    <row r="104" s="131" customFormat="true" ht="15" customHeight="true" x14ac:dyDescent="0.2">
      <c r="A104" s="770"/>
      <c r="B104" s="782"/>
      <c r="C104" s="859"/>
      <c r="D104" s="860"/>
      <c r="E104" s="860"/>
      <c r="F104" s="860"/>
      <c r="G104" s="861"/>
      <c r="H104" s="862"/>
      <c r="I104" s="860"/>
      <c r="J104" s="860"/>
      <c r="K104" s="860"/>
      <c r="L104" s="863"/>
      <c r="M104" s="859"/>
      <c r="N104" s="860"/>
      <c r="O104" s="860"/>
      <c r="P104" s="860"/>
      <c r="Q104" s="863"/>
      <c r="R104" s="582"/>
      <c r="S104" s="582"/>
      <c r="T104" s="582"/>
      <c r="U104" s="582"/>
      <c r="V104" s="582"/>
      <c r="W104" s="582"/>
      <c r="X104" s="582"/>
      <c r="Y104" s="582"/>
      <c r="Z104" s="582"/>
      <c r="AA104" s="582"/>
      <c r="AB104" s="582"/>
      <c r="AC104" s="582"/>
      <c r="AD104" s="582"/>
      <c r="AE104" s="582"/>
      <c r="AF104" s="582"/>
      <c r="AG104" s="582"/>
      <c r="AH104" s="582"/>
      <c r="AI104" s="582"/>
      <c r="AJ104" s="582"/>
      <c r="AK104" s="582"/>
      <c r="AL104" s="582"/>
      <c r="AM104" s="582"/>
      <c r="AN104" s="582"/>
      <c r="AO104" s="582"/>
      <c r="AP104" s="582"/>
      <c r="AQ104" s="582"/>
      <c r="AR104" s="582"/>
      <c r="AS104" s="582"/>
      <c r="AT104" s="582"/>
      <c r="AU104" s="582"/>
      <c r="AV104" s="582"/>
      <c r="AW104" s="582"/>
      <c r="AX104" s="582"/>
      <c r="AY104" s="582"/>
      <c r="BA104" s="229"/>
      <c r="BB104" s="154"/>
      <c r="BC104" s="308"/>
      <c r="BD104" s="293"/>
      <c r="BE104" s="293"/>
      <c r="BF104" s="293"/>
      <c r="BG104" s="309"/>
      <c r="BH104" s="316"/>
      <c r="BI104" s="293"/>
      <c r="BJ104" s="293"/>
      <c r="BK104" s="293"/>
      <c r="BL104" s="309"/>
      <c r="BM104" s="316"/>
      <c r="BN104" s="293"/>
      <c r="BO104" s="293"/>
      <c r="BP104" s="293"/>
      <c r="BQ104" s="309"/>
    </row>
    <row r="105" s="131" customFormat="true" ht="15" customHeight="true" x14ac:dyDescent="0.2">
      <c r="A105" s="777"/>
      <c r="B105" s="783"/>
      <c r="C105" s="864"/>
      <c r="D105" s="865"/>
      <c r="E105" s="865"/>
      <c r="F105" s="865"/>
      <c r="G105" s="866"/>
      <c r="H105" s="867"/>
      <c r="I105" s="865"/>
      <c r="J105" s="865"/>
      <c r="K105" s="865"/>
      <c r="L105" s="868"/>
      <c r="M105" s="864"/>
      <c r="N105" s="865"/>
      <c r="O105" s="865"/>
      <c r="P105" s="865"/>
      <c r="Q105" s="868"/>
      <c r="R105" s="582"/>
      <c r="S105" s="582"/>
      <c r="T105" s="582"/>
      <c r="U105" s="582"/>
      <c r="V105" s="582"/>
      <c r="W105" s="582"/>
      <c r="X105" s="582"/>
      <c r="Y105" s="582"/>
      <c r="Z105" s="582"/>
      <c r="AA105" s="582"/>
      <c r="AB105" s="582"/>
      <c r="AC105" s="582"/>
      <c r="AD105" s="582"/>
      <c r="AE105" s="582"/>
      <c r="AF105" s="582"/>
      <c r="AG105" s="582"/>
      <c r="AH105" s="582"/>
      <c r="AI105" s="582"/>
      <c r="AJ105" s="582"/>
      <c r="AK105" s="582"/>
      <c r="AL105" s="582"/>
      <c r="AM105" s="582"/>
      <c r="AN105" s="582"/>
      <c r="AO105" s="582"/>
      <c r="AP105" s="582"/>
      <c r="AQ105" s="582"/>
      <c r="AR105" s="582"/>
      <c r="AS105" s="582"/>
      <c r="AT105" s="582"/>
      <c r="AU105" s="582"/>
      <c r="AV105" s="582"/>
      <c r="AW105" s="582"/>
      <c r="AX105" s="582"/>
      <c r="AY105" s="582"/>
      <c r="BA105" s="229"/>
      <c r="BB105" s="154"/>
      <c r="BC105" s="310"/>
      <c r="BD105" s="311"/>
      <c r="BE105" s="311"/>
      <c r="BF105" s="311"/>
      <c r="BG105" s="312"/>
      <c r="BH105" s="317"/>
      <c r="BI105" s="311"/>
      <c r="BJ105" s="311"/>
      <c r="BK105" s="311"/>
      <c r="BL105" s="312"/>
      <c r="BM105" s="317"/>
      <c r="BN105" s="311"/>
      <c r="BO105" s="311"/>
      <c r="BP105" s="311"/>
      <c r="BQ105" s="312"/>
    </row>
    <row r="106" s="131" customFormat="true" ht="250.15" customHeight="true" x14ac:dyDescent="0.2">
      <c r="A106" s="372"/>
      <c r="B106" s="616"/>
      <c r="C106" s="639"/>
      <c r="D106" s="639"/>
      <c r="E106" s="639"/>
      <c r="F106" s="639"/>
      <c r="G106" s="639"/>
      <c r="H106" s="639"/>
      <c r="I106" s="639"/>
      <c r="J106" s="639"/>
      <c r="K106" s="639"/>
      <c r="L106" s="639"/>
      <c r="M106" s="639"/>
      <c r="N106" s="639"/>
      <c r="O106" s="639"/>
      <c r="P106" s="639"/>
      <c r="Q106" s="639"/>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90"/>
      <c r="BB106" s="291"/>
      <c r="BC106" s="291"/>
      <c r="BD106" s="291"/>
      <c r="BE106" s="291"/>
      <c r="BF106" s="291"/>
      <c r="BG106" s="291"/>
      <c r="BH106" s="291"/>
      <c r="BI106" s="291"/>
      <c r="BJ106" s="291"/>
      <c r="BK106" s="291"/>
      <c r="BL106" s="291"/>
      <c r="BM106" s="291"/>
      <c r="BN106" s="291"/>
      <c r="BO106" s="291"/>
      <c r="BP106" s="291"/>
      <c r="BQ106" s="291"/>
    </row>
    <row r="107" s="111" customFormat="true" ht="18" customHeight="true" x14ac:dyDescent="0.2">
      <c r="A107" s="372"/>
      <c r="B107" s="112"/>
      <c r="C107" s="270"/>
      <c r="D107" s="270"/>
      <c r="E107" s="270"/>
      <c r="F107" s="270"/>
      <c r="G107" s="270"/>
      <c r="H107" s="270"/>
      <c r="I107" s="270"/>
      <c r="J107" s="270"/>
      <c r="K107" s="270"/>
      <c r="L107" s="270"/>
      <c r="M107" s="270"/>
      <c r="N107" s="270"/>
      <c r="O107" s="270"/>
      <c r="P107" s="270"/>
      <c r="Q107" s="270"/>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1990" t="str">
        <f>A1026</f>
        <v>Mexico</v>
      </c>
      <c r="B108" s="1991"/>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436" t="s">
        <v>96</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132</v>
      </c>
      <c r="B115" s="213" t="str">
        <f>A1025</f>
        <v>WHS03</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633" t="s">
        <v>159</v>
      </c>
      <c r="B116" s="634" t="s">
        <v>146</v>
      </c>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633" t="str">
        <f>B1029</f>
        <v/>
      </c>
      <c r="B117" s="635"/>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636"/>
      <c r="B118" s="634"/>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637"/>
      <c r="B119" s="638"/>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BB119" s="134"/>
    </row>
    <row r="120" s="613" customFormat="true" ht="15" customHeight="true" x14ac:dyDescent="0.2">
      <c r="A120" s="116" t="s">
        <v>97</v>
      </c>
      <c r="B120" s="199"/>
      <c r="C120" s="2013" t="s">
        <v>113</v>
      </c>
      <c r="D120" s="2014"/>
      <c r="E120" s="2014"/>
      <c r="F120" s="2014"/>
      <c r="G120" s="2015"/>
      <c r="H120" s="2016" t="s">
        <v>38</v>
      </c>
      <c r="I120" s="2017"/>
      <c r="J120" s="2017"/>
      <c r="K120" s="2017"/>
      <c r="L120" s="2018"/>
      <c r="M120" s="2019" t="s">
        <v>37</v>
      </c>
      <c r="N120" s="2020"/>
      <c r="O120" s="2020"/>
      <c r="P120" s="2020"/>
      <c r="Q120" s="2021"/>
      <c r="R120" s="1234"/>
      <c r="S120" s="1234"/>
      <c r="T120" s="1234"/>
      <c r="U120" s="1234"/>
      <c r="V120" s="1234"/>
      <c r="W120" s="1234"/>
      <c r="X120" s="1234"/>
      <c r="Y120" s="1234"/>
      <c r="Z120" s="1234"/>
      <c r="AA120" s="1234"/>
      <c r="AB120" s="1234"/>
      <c r="AC120" s="1234"/>
      <c r="AD120" s="1234"/>
      <c r="AE120" s="1234"/>
      <c r="AF120" s="1234"/>
      <c r="AG120" s="1234"/>
      <c r="AH120" s="1234"/>
      <c r="AI120" s="1234"/>
      <c r="AJ120" s="1234"/>
      <c r="AK120" s="1234"/>
      <c r="AL120" s="1234"/>
      <c r="AM120" s="1234"/>
      <c r="AN120" s="1234"/>
      <c r="AO120" s="1234"/>
      <c r="AP120" s="1234"/>
      <c r="AQ120" s="1234"/>
      <c r="AR120" s="1234"/>
      <c r="AS120" s="1234"/>
      <c r="AT120" s="1234"/>
      <c r="AU120" s="1234"/>
      <c r="AV120" s="1234"/>
      <c r="AW120" s="1234"/>
      <c r="AX120" s="1234"/>
      <c r="AY120" s="1234"/>
      <c r="BA120" s="209" t="s">
        <v>127</v>
      </c>
      <c r="BB120" s="116" t="s">
        <v>97</v>
      </c>
      <c r="BC120" s="2094" t="s">
        <v>113</v>
      </c>
      <c r="BD120" s="2095"/>
      <c r="BE120" s="2095"/>
      <c r="BF120" s="2095"/>
      <c r="BG120" s="2096"/>
      <c r="BH120" s="2097" t="s">
        <v>38</v>
      </c>
      <c r="BI120" s="2095"/>
      <c r="BJ120" s="2095"/>
      <c r="BK120" s="2095"/>
      <c r="BL120" s="2096"/>
      <c r="BM120" s="2097" t="s">
        <v>37</v>
      </c>
      <c r="BN120" s="2095"/>
      <c r="BO120" s="2095"/>
      <c r="BP120" s="2095"/>
      <c r="BQ120" s="2098"/>
    </row>
    <row r="121" s="613" customFormat="true" ht="12.75" x14ac:dyDescent="0.2">
      <c r="A121" s="179" t="s">
        <v>86</v>
      </c>
      <c r="B121" s="237"/>
      <c r="C121" s="271" t="s">
        <v>0</v>
      </c>
      <c r="D121" s="272" t="s">
        <v>1</v>
      </c>
      <c r="E121" s="272" t="s">
        <v>2</v>
      </c>
      <c r="F121" s="272" t="s">
        <v>3</v>
      </c>
      <c r="G121" s="273" t="s">
        <v>4</v>
      </c>
      <c r="H121" s="742" t="s">
        <v>0</v>
      </c>
      <c r="I121" s="692" t="s">
        <v>1</v>
      </c>
      <c r="J121" s="692" t="s">
        <v>2</v>
      </c>
      <c r="K121" s="692" t="s">
        <v>3</v>
      </c>
      <c r="L121" s="693" t="s">
        <v>4</v>
      </c>
      <c r="M121" s="729" t="s">
        <v>0</v>
      </c>
      <c r="N121" s="692" t="s">
        <v>1</v>
      </c>
      <c r="O121" s="692" t="s">
        <v>2</v>
      </c>
      <c r="P121" s="692" t="s">
        <v>3</v>
      </c>
      <c r="Q121" s="694" t="s">
        <v>4</v>
      </c>
      <c r="R121" s="1234"/>
      <c r="S121" s="1234"/>
      <c r="T121" s="1234"/>
      <c r="U121" s="1234"/>
      <c r="V121" s="1234"/>
      <c r="W121" s="1234"/>
      <c r="X121" s="1234"/>
      <c r="Y121" s="1234"/>
      <c r="Z121" s="1234"/>
      <c r="AA121" s="1234"/>
      <c r="AB121" s="1234"/>
      <c r="AC121" s="1234"/>
      <c r="AD121" s="1234"/>
      <c r="AE121" s="1234"/>
      <c r="AF121" s="1234"/>
      <c r="AG121" s="1234"/>
      <c r="AH121" s="1234"/>
      <c r="AI121" s="1234"/>
      <c r="AJ121" s="1234"/>
      <c r="AK121" s="1234"/>
      <c r="AL121" s="1234"/>
      <c r="AM121" s="1234"/>
      <c r="AN121" s="1234"/>
      <c r="AO121" s="1234"/>
      <c r="AP121" s="1234"/>
      <c r="AQ121" s="1234"/>
      <c r="AR121" s="1234"/>
      <c r="AS121" s="1234"/>
      <c r="AT121" s="1234"/>
      <c r="AU121" s="1234"/>
      <c r="AV121" s="1234"/>
      <c r="AW121" s="1234"/>
      <c r="AX121" s="1234"/>
      <c r="AY121" s="1234"/>
      <c r="BA121" s="190" t="s">
        <v>115</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row>
    <row r="122" s="613" customFormat="true" ht="15" customHeight="true" x14ac:dyDescent="0.2">
      <c r="A122" s="2002" t="s">
        <v>18</v>
      </c>
      <c r="B122" s="965" t="s">
        <v>14</v>
      </c>
      <c r="C122" s="872">
        <f>C153+C154+C155+(C156+C157)*MICS15!C130/100</f>
        <v>78.687664968942755</v>
      </c>
      <c r="D122" s="873">
        <f>D153+D154+D155+(D156+D157)*MICS15!D130/100</f>
        <v>96.457227049284882</v>
      </c>
      <c r="E122" s="873">
        <f>E153+E154+E155+(E156+E157)*MICS15!E130/100</f>
        <v>99.301775477890146</v>
      </c>
      <c r="F122" s="873">
        <f>F153+F154+F155+(F156+F157)*MICS15!F130/100</f>
        <v>99.712290388904592</v>
      </c>
      <c r="G122" s="874">
        <f>G153+G154+G155+(G156+G157)*MICS15!G130/100</f>
        <v>99.87845050967654</v>
      </c>
      <c r="H122" s="875">
        <f>H153+H154+H155+(H156+H157)*MICS15!H130/100</f>
        <v>94.659190432019727</v>
      </c>
      <c r="I122" s="873">
        <f>I153+I154+I155+(I156+I157)*MICS15!I130/100</f>
        <v>99.193604930384538</v>
      </c>
      <c r="J122" s="873">
        <f>J153+J154+J155+(J156+J157)*MICS15!J130/100</f>
        <v>99.864222238435914</v>
      </c>
      <c r="K122" s="873">
        <f>K153+K154+K155+(K156+K157)*MICS15!K130/100</f>
        <v>99.910021899766946</v>
      </c>
      <c r="L122" s="876">
        <f>L153+L154+L155+(L156+L157)*MICS15!L130/100</f>
        <v>99.962204093806122</v>
      </c>
      <c r="M122" s="872">
        <f>M153+M154+M155+(M156+M157)*MICS15!M130/100</f>
        <v>64.322379991590026</v>
      </c>
      <c r="N122" s="873">
        <f>N153+N154+N155+(N156+N157)*MICS15!N130/100</f>
        <v>74.407180077212047</v>
      </c>
      <c r="O122" s="873">
        <f>O153+O154+O155+(O156+O157)*MICS15!O130/100</f>
        <v>81.677595160277633</v>
      </c>
      <c r="P122" s="873">
        <f>P153+P154+P155+(P156+P157)*MICS15!P130/100</f>
        <v>90.767471946542116</v>
      </c>
      <c r="Q122" s="876">
        <f>Q153+Q154+Q155+(Q156+Q157)*MICS15!Q130/100</f>
        <v>97.369455765606517</v>
      </c>
      <c r="R122" s="1234"/>
      <c r="S122" s="1234"/>
      <c r="T122" s="1234"/>
      <c r="U122" s="1234"/>
      <c r="V122" s="1234"/>
      <c r="W122" s="1234"/>
      <c r="X122" s="1234"/>
      <c r="Y122" s="1234"/>
      <c r="Z122" s="1234"/>
      <c r="AA122" s="1234"/>
      <c r="AB122" s="1234"/>
      <c r="AC122" s="1234"/>
      <c r="AD122" s="1234"/>
      <c r="AE122" s="1234"/>
      <c r="AF122" s="1234"/>
      <c r="AG122" s="1234"/>
      <c r="AH122" s="1234"/>
      <c r="AI122" s="1234"/>
      <c r="AJ122" s="1234"/>
      <c r="AK122" s="1234"/>
      <c r="AL122" s="1234"/>
      <c r="AM122" s="1234"/>
      <c r="AN122" s="1234"/>
      <c r="AO122" s="1234"/>
      <c r="AP122" s="1234"/>
      <c r="AQ122" s="1234"/>
      <c r="AR122" s="1234"/>
      <c r="AS122" s="1234"/>
      <c r="AT122" s="1234"/>
      <c r="AU122" s="1234"/>
      <c r="AV122" s="1234"/>
      <c r="AW122" s="1234"/>
      <c r="AX122" s="1234"/>
      <c r="AY122" s="1234"/>
      <c r="BA122" s="2099" t="s">
        <v>18</v>
      </c>
      <c r="BB122" s="155" t="s">
        <v>14</v>
      </c>
      <c r="BC122" s="350">
        <v>3596328.1209068298</v>
      </c>
      <c r="BD122" s="354">
        <v>4174056.5438499451</v>
      </c>
      <c r="BE122" s="354">
        <v>4462077.1428909302</v>
      </c>
      <c r="BF122" s="354">
        <v>4388568.6731834412</v>
      </c>
      <c r="BG122" s="358">
        <v>4393063.9540481567</v>
      </c>
      <c r="BH122" s="362">
        <v>3190614.9550666809</v>
      </c>
      <c r="BI122" s="354">
        <v>3368393.5376243591</v>
      </c>
      <c r="BJ122" s="354">
        <v>3445419.5166244507</v>
      </c>
      <c r="BK122" s="354">
        <v>3378577.0531272888</v>
      </c>
      <c r="BL122" s="358">
        <v>3402052.3517990112</v>
      </c>
      <c r="BM122" s="362">
        <v>721329.13069915771</v>
      </c>
      <c r="BN122" s="354">
        <v>763511.91365814209</v>
      </c>
      <c r="BO122" s="354">
        <v>854368.98345184326</v>
      </c>
      <c r="BP122" s="354">
        <v>928914.72562408447</v>
      </c>
      <c r="BQ122" s="358">
        <v>960912.26720428467</v>
      </c>
    </row>
    <row r="123" s="613" customFormat="true" ht="15" customHeight="true" x14ac:dyDescent="0.2">
      <c r="A123" s="2003"/>
      <c r="B123" s="966" t="s">
        <v>51</v>
      </c>
      <c r="C123" s="877">
        <f>100-C122</f>
        <v>21.312335031057245</v>
      </c>
      <c r="D123" s="878">
        <f t="shared" ref="D123:Q123" si="4">100-D122</f>
        <v>3.5427729507151184</v>
      </c>
      <c r="E123" s="878">
        <f t="shared" si="4"/>
        <v>0.69822452210985375</v>
      </c>
      <c r="F123" s="878">
        <f t="shared" si="4"/>
        <v>0.28770961109540849</v>
      </c>
      <c r="G123" s="879">
        <f t="shared" si="4"/>
        <v>0.12154949032345996</v>
      </c>
      <c r="H123" s="880">
        <f t="shared" si="4"/>
        <v>5.3408095679802727</v>
      </c>
      <c r="I123" s="878">
        <f t="shared" si="4"/>
        <v>0.80639506961546203</v>
      </c>
      <c r="J123" s="878">
        <f t="shared" si="4"/>
        <v>0.13577776156408561</v>
      </c>
      <c r="K123" s="878">
        <f t="shared" si="4"/>
        <v>8.9978100233054192E-2</v>
      </c>
      <c r="L123" s="881">
        <f t="shared" si="4"/>
        <v>3.7795906193878182E-2</v>
      </c>
      <c r="M123" s="877">
        <f t="shared" si="4"/>
        <v>35.677620008409974</v>
      </c>
      <c r="N123" s="878">
        <f t="shared" si="4"/>
        <v>25.592819922787953</v>
      </c>
      <c r="O123" s="878">
        <f t="shared" si="4"/>
        <v>18.322404839722367</v>
      </c>
      <c r="P123" s="878">
        <f t="shared" si="4"/>
        <v>9.2325280534578837</v>
      </c>
      <c r="Q123" s="881">
        <f t="shared" si="4"/>
        <v>2.6305442343934828</v>
      </c>
      <c r="R123" s="1234"/>
      <c r="S123" s="1234"/>
      <c r="T123" s="1234"/>
      <c r="U123" s="1234"/>
      <c r="V123" s="1234"/>
      <c r="W123" s="1234"/>
      <c r="X123" s="1234"/>
      <c r="Y123" s="1234"/>
      <c r="Z123" s="1234"/>
      <c r="AA123" s="1234"/>
      <c r="AB123" s="1234"/>
      <c r="AC123" s="1234"/>
      <c r="AD123" s="1234"/>
      <c r="AE123" s="1234"/>
      <c r="AF123" s="1234"/>
      <c r="AG123" s="1234"/>
      <c r="AH123" s="1234"/>
      <c r="AI123" s="1234"/>
      <c r="AJ123" s="1234"/>
      <c r="AK123" s="1234"/>
      <c r="AL123" s="1234"/>
      <c r="AM123" s="1234"/>
      <c r="AN123" s="1234"/>
      <c r="AO123" s="1234"/>
      <c r="AP123" s="1234"/>
      <c r="AQ123" s="1234"/>
      <c r="AR123" s="1234"/>
      <c r="AS123" s="1234"/>
      <c r="AT123" s="1234"/>
      <c r="AU123" s="1234"/>
      <c r="AV123" s="1234"/>
      <c r="AW123" s="1234"/>
      <c r="AX123" s="1234"/>
      <c r="AY123" s="1234"/>
      <c r="BA123" s="2100"/>
      <c r="BB123" s="156" t="s">
        <v>51</v>
      </c>
      <c r="BC123" s="351">
        <v>803806.65816497803</v>
      </c>
      <c r="BD123" s="355">
        <v>130915.49431610107</v>
      </c>
      <c r="BE123" s="355">
        <v>33373.967231750488</v>
      </c>
      <c r="BF123" s="355">
        <v>14726.334022521973</v>
      </c>
      <c r="BG123" s="359">
        <v>4915.8716659545898</v>
      </c>
      <c r="BH123" s="363">
        <v>176605.96884155273</v>
      </c>
      <c r="BI123" s="355">
        <v>31062.85897064209</v>
      </c>
      <c r="BJ123" s="355">
        <v>7433.2803192138672</v>
      </c>
      <c r="BK123" s="355">
        <v>3713.2302856445313</v>
      </c>
      <c r="BL123" s="359">
        <v>1286.3226928710938</v>
      </c>
      <c r="BM123" s="363">
        <v>277813.52476501465</v>
      </c>
      <c r="BN123" s="355">
        <v>235950.68737030029</v>
      </c>
      <c r="BO123" s="355">
        <v>148906.90765380859</v>
      </c>
      <c r="BP123" s="355">
        <v>77060.25951385498</v>
      </c>
      <c r="BQ123" s="359">
        <v>27905.28498840332</v>
      </c>
    </row>
    <row r="124" s="613" customFormat="true" ht="15" customHeight="true" x14ac:dyDescent="0.2">
      <c r="A124" s="2003" t="s">
        <v>50</v>
      </c>
      <c r="B124" s="966" t="s">
        <v>15</v>
      </c>
      <c r="C124" s="877">
        <f>C122*MICS15!C129/100</f>
        <v>69.188659727898113</v>
      </c>
      <c r="D124" s="878">
        <f>D122*MICS15!D129/100</f>
        <v>90.036965133394872</v>
      </c>
      <c r="E124" s="878">
        <f>E122*MICS15!E129/100</f>
        <v>96.55446444876867</v>
      </c>
      <c r="F124" s="878">
        <f>F122*MICS15!F129/100</f>
        <v>98.127293420451991</v>
      </c>
      <c r="G124" s="879">
        <f>G122*MICS15!G129/100</f>
        <v>99.557796683979049</v>
      </c>
      <c r="H124" s="880">
        <f>H122*MICS15!H129/100</f>
        <v>82.51064332579034</v>
      </c>
      <c r="I124" s="878">
        <f>I122*MICS15!I129/100</f>
        <v>95.303176847751217</v>
      </c>
      <c r="J124" s="878">
        <f>J122*MICS15!J129/100</f>
        <v>97.261291720089432</v>
      </c>
      <c r="K124" s="878">
        <f>K122*MICS15!K129/100</f>
        <v>98.498711803704325</v>
      </c>
      <c r="L124" s="881">
        <f>L122*MICS15!L129/100</f>
        <v>99.767801696030986</v>
      </c>
      <c r="M124" s="877">
        <f>M122*MICS15!M129/100</f>
        <v>58.071086078979469</v>
      </c>
      <c r="N124" s="878">
        <f>N122*MICS15!N129/100</f>
        <v>67.687461432695358</v>
      </c>
      <c r="O124" s="878">
        <f>O122*MICS15!O129/100</f>
        <v>75.703499098003959</v>
      </c>
      <c r="P124" s="878">
        <f>P122*MICS15!P129/100</f>
        <v>87.530284477726411</v>
      </c>
      <c r="Q124" s="881">
        <f>Q122*MICS15!Q129/100</f>
        <v>96.304520413476894</v>
      </c>
      <c r="R124" s="1234"/>
      <c r="S124" s="1234"/>
      <c r="T124" s="1234"/>
      <c r="U124" s="1234"/>
      <c r="V124" s="1234"/>
      <c r="W124" s="1234"/>
      <c r="X124" s="1234"/>
      <c r="Y124" s="1234"/>
      <c r="Z124" s="1234"/>
      <c r="AA124" s="1234"/>
      <c r="AB124" s="1234"/>
      <c r="AC124" s="1234"/>
      <c r="AD124" s="1234"/>
      <c r="AE124" s="1234"/>
      <c r="AF124" s="1234"/>
      <c r="AG124" s="1234"/>
      <c r="AH124" s="1234"/>
      <c r="AI124" s="1234"/>
      <c r="AJ124" s="1234"/>
      <c r="AK124" s="1234"/>
      <c r="AL124" s="1234"/>
      <c r="AM124" s="1234"/>
      <c r="AN124" s="1234"/>
      <c r="AO124" s="1234"/>
      <c r="AP124" s="1234"/>
      <c r="AQ124" s="1234"/>
      <c r="AR124" s="1234"/>
      <c r="AS124" s="1234"/>
      <c r="AT124" s="1234"/>
      <c r="AU124" s="1234"/>
      <c r="AV124" s="1234"/>
      <c r="AW124" s="1234"/>
      <c r="AX124" s="1234"/>
      <c r="AY124" s="1234"/>
      <c r="BA124" s="2100" t="s">
        <v>50</v>
      </c>
      <c r="BB124" s="156" t="s">
        <v>15</v>
      </c>
      <c r="BC124" s="351">
        <v>112367.46813964844</v>
      </c>
      <c r="BD124" s="355">
        <v>31205.449668884277</v>
      </c>
      <c r="BE124" s="355">
        <v>12050.307975769043</v>
      </c>
      <c r="BF124" s="355">
        <v>4574.2519149780273</v>
      </c>
      <c r="BG124" s="359">
        <v>2600.811637878418</v>
      </c>
      <c r="BH124" s="363">
        <v>41946.376670837402</v>
      </c>
      <c r="BI124" s="355">
        <v>12505.275413513184</v>
      </c>
      <c r="BJ124" s="355">
        <v>3940.7974700927734</v>
      </c>
      <c r="BK124" s="355">
        <v>2183.1036834716797</v>
      </c>
      <c r="BL124" s="359">
        <v>1286.3226928710938</v>
      </c>
      <c r="BM124" s="363">
        <v>39083.527435302734</v>
      </c>
      <c r="BN124" s="355">
        <v>24761.080284118652</v>
      </c>
      <c r="BO124" s="355">
        <v>19817.841659545898</v>
      </c>
      <c r="BP124" s="355">
        <v>12374.259880065918</v>
      </c>
      <c r="BQ124" s="359">
        <v>4899.7041473388672</v>
      </c>
    </row>
    <row r="125" s="613" customFormat="true" ht="15" customHeight="true" x14ac:dyDescent="0.2">
      <c r="A125" s="2003"/>
      <c r="B125" s="966" t="s">
        <v>16</v>
      </c>
      <c r="C125" s="877">
        <f>C122*MICS15!C128/100</f>
        <v>9.4990052410446495</v>
      </c>
      <c r="D125" s="878">
        <f>D122*MICS15!D128/100</f>
        <v>6.4202619158900633</v>
      </c>
      <c r="E125" s="878">
        <f>E122*MICS15!E128/100</f>
        <v>2.7473110291214971</v>
      </c>
      <c r="F125" s="878">
        <f>F122*MICS15!F128/100</f>
        <v>1.5849969684525527</v>
      </c>
      <c r="G125" s="879">
        <f>G122*MICS15!G128/100</f>
        <v>0.32065382569750078</v>
      </c>
      <c r="H125" s="880">
        <f>H122*MICS15!H128/100</f>
        <v>12.148547106229469</v>
      </c>
      <c r="I125" s="878">
        <f>I122*MICS15!I128/100</f>
        <v>3.8904280826333779</v>
      </c>
      <c r="J125" s="878">
        <f>J122*MICS15!J128/100</f>
        <v>2.6029305183464824</v>
      </c>
      <c r="K125" s="878">
        <f>K122*MICS15!K128/100</f>
        <v>1.4113100960626503</v>
      </c>
      <c r="L125" s="881">
        <f>L122*MICS15!L128/100</f>
        <v>0.19440239777514587</v>
      </c>
      <c r="M125" s="877">
        <f>M122*MICS15!M128/100</f>
        <v>6.2512939126105778</v>
      </c>
      <c r="N125" s="878">
        <f>N122*MICS15!N128/100</f>
        <v>6.7197186445166963</v>
      </c>
      <c r="O125" s="878">
        <f>O122*MICS15!O128/100</f>
        <v>5.9740960622736985</v>
      </c>
      <c r="P125" s="878">
        <f>P122*MICS15!P128/100</f>
        <v>3.2371874688157147</v>
      </c>
      <c r="Q125" s="881">
        <f>Q122*MICS15!Q128/100</f>
        <v>1.0649353521296221</v>
      </c>
      <c r="R125" s="1234"/>
      <c r="S125" s="1234"/>
      <c r="T125" s="1234"/>
      <c r="U125" s="1234"/>
      <c r="V125" s="1234"/>
      <c r="W125" s="1234"/>
      <c r="X125" s="1234"/>
      <c r="Y125" s="1234"/>
      <c r="Z125" s="1234"/>
      <c r="AA125" s="1234"/>
      <c r="AB125" s="1234"/>
      <c r="AC125" s="1234"/>
      <c r="AD125" s="1234"/>
      <c r="AE125" s="1234"/>
      <c r="AF125" s="1234"/>
      <c r="AG125" s="1234"/>
      <c r="AH125" s="1234"/>
      <c r="AI125" s="1234"/>
      <c r="AJ125" s="1234"/>
      <c r="AK125" s="1234"/>
      <c r="AL125" s="1234"/>
      <c r="AM125" s="1234"/>
      <c r="AN125" s="1234"/>
      <c r="AO125" s="1234"/>
      <c r="AP125" s="1234"/>
      <c r="AQ125" s="1234"/>
      <c r="AR125" s="1234"/>
      <c r="AS125" s="1234"/>
      <c r="AT125" s="1234"/>
      <c r="AU125" s="1234"/>
      <c r="AV125" s="1234"/>
      <c r="AW125" s="1234"/>
      <c r="AX125" s="1234"/>
      <c r="AY125" s="1234"/>
      <c r="BA125" s="2100"/>
      <c r="BB125" s="156" t="s">
        <v>16</v>
      </c>
      <c r="BC125" s="351">
        <v>691439.19002532959</v>
      </c>
      <c r="BD125" s="355">
        <v>99710.044647216797</v>
      </c>
      <c r="BE125" s="355">
        <v>21323.659255981445</v>
      </c>
      <c r="BF125" s="355">
        <v>10152.082107543945</v>
      </c>
      <c r="BG125" s="359">
        <v>2315.0600280761719</v>
      </c>
      <c r="BH125" s="363">
        <v>134659.59217071533</v>
      </c>
      <c r="BI125" s="355">
        <v>18557.583557128906</v>
      </c>
      <c r="BJ125" s="355">
        <v>3492.4828491210938</v>
      </c>
      <c r="BK125" s="355">
        <v>1530.1266021728516</v>
      </c>
      <c r="BL125" s="359">
        <v>0</v>
      </c>
      <c r="BM125" s="363">
        <v>238729.99732971191</v>
      </c>
      <c r="BN125" s="355">
        <v>211189.60708618164</v>
      </c>
      <c r="BO125" s="355">
        <v>129089.0659942627</v>
      </c>
      <c r="BP125" s="355">
        <v>64685.999633789063</v>
      </c>
      <c r="BQ125" s="359">
        <v>23005.580841064453</v>
      </c>
    </row>
    <row r="126" s="613" customFormat="true" ht="15" customHeight="true" x14ac:dyDescent="0.2">
      <c r="A126" s="2003"/>
      <c r="B126" s="966" t="s">
        <v>22</v>
      </c>
      <c r="C126" s="877">
        <f>100-(C124+C125+C127)</f>
        <v>5.5982893315028832</v>
      </c>
      <c r="D126" s="878">
        <f t="shared" ref="D126:Q126" si="5">100-(D124+D125+D127)</f>
        <v>1.2266128511085981</v>
      </c>
      <c r="E126" s="878">
        <f t="shared" si="5"/>
        <v>0.22388593553360181</v>
      </c>
      <c r="F126" s="878">
        <f t="shared" si="5"/>
        <v>5.7153128031515621E-2</v>
      </c>
      <c r="G126" s="879">
        <f t="shared" si="5"/>
        <v>6.8910321436391087E-2</v>
      </c>
      <c r="H126" s="880">
        <f t="shared" si="5"/>
        <v>1.3416780819944165</v>
      </c>
      <c r="I126" s="878">
        <f t="shared" si="5"/>
        <v>0.26049650843025063</v>
      </c>
      <c r="J126" s="878">
        <f t="shared" si="5"/>
        <v>3.4630013469737264E-2</v>
      </c>
      <c r="K126" s="878">
        <f t="shared" si="5"/>
        <v>4.4738736548694646E-2</v>
      </c>
      <c r="L126" s="881">
        <f t="shared" si="5"/>
        <v>3.7795906193863971E-2</v>
      </c>
      <c r="M126" s="877">
        <f t="shared" si="5"/>
        <v>11.784135326905187</v>
      </c>
      <c r="N126" s="878">
        <f t="shared" si="5"/>
        <v>4.4625038040188798</v>
      </c>
      <c r="O126" s="878">
        <f t="shared" si="5"/>
        <v>5.4556483334934143</v>
      </c>
      <c r="P126" s="878">
        <f t="shared" si="5"/>
        <v>2.8023483184300346</v>
      </c>
      <c r="Q126" s="881">
        <f t="shared" si="5"/>
        <v>0.30396934805069975</v>
      </c>
      <c r="R126" s="1234"/>
      <c r="S126" s="1234"/>
      <c r="T126" s="1234"/>
      <c r="U126" s="1234"/>
      <c r="V126" s="1234"/>
      <c r="W126" s="1234"/>
      <c r="X126" s="1234"/>
      <c r="Y126" s="1234"/>
      <c r="Z126" s="1234"/>
      <c r="AA126" s="1234"/>
      <c r="AB126" s="1234"/>
      <c r="AC126" s="1234"/>
      <c r="AD126" s="1234"/>
      <c r="AE126" s="1234"/>
      <c r="AF126" s="1234"/>
      <c r="AG126" s="1234"/>
      <c r="AH126" s="1234"/>
      <c r="AI126" s="1234"/>
      <c r="AJ126" s="1234"/>
      <c r="AK126" s="1234"/>
      <c r="AL126" s="1234"/>
      <c r="AM126" s="1234"/>
      <c r="AN126" s="1234"/>
      <c r="AO126" s="1234"/>
      <c r="AP126" s="1234"/>
      <c r="AQ126" s="1234"/>
      <c r="AR126" s="1234"/>
      <c r="AS126" s="1234"/>
      <c r="AT126" s="1234"/>
      <c r="AU126" s="1234"/>
      <c r="AV126" s="1234"/>
      <c r="AW126" s="1234"/>
      <c r="AX126" s="1234"/>
      <c r="AY126" s="1234"/>
      <c r="BA126" s="2100"/>
      <c r="BB126" s="156" t="s">
        <v>22</v>
      </c>
      <c r="BC126" s="351">
        <v>1053155.8691101074</v>
      </c>
      <c r="BD126" s="355">
        <v>3024090.3763122559</v>
      </c>
      <c r="BE126" s="355">
        <v>3846491.609085083</v>
      </c>
      <c r="BF126" s="355">
        <v>3986892.2779006958</v>
      </c>
      <c r="BG126" s="359">
        <v>4126116.3553619385</v>
      </c>
      <c r="BH126" s="363">
        <v>2189689.0083084106</v>
      </c>
      <c r="BI126" s="355">
        <v>2911642.8559951782</v>
      </c>
      <c r="BJ126" s="355">
        <v>3145701.9511413574</v>
      </c>
      <c r="BK126" s="355">
        <v>3169813.9714126587</v>
      </c>
      <c r="BL126" s="359">
        <v>3287370.7541656494</v>
      </c>
      <c r="BM126" s="363">
        <v>40416.609359741211</v>
      </c>
      <c r="BN126" s="355">
        <v>83373.654373168945</v>
      </c>
      <c r="BO126" s="355">
        <v>240648.76027679443</v>
      </c>
      <c r="BP126" s="355">
        <v>413174.69986724854</v>
      </c>
      <c r="BQ126" s="359">
        <v>554914.22286987305</v>
      </c>
    </row>
    <row r="127" s="613" customFormat="true" ht="15" customHeight="true" x14ac:dyDescent="0.2">
      <c r="A127" s="2003"/>
      <c r="B127" s="966" t="s">
        <v>19</v>
      </c>
      <c r="C127" s="877">
        <f>C159</f>
        <v>15.714045699554369</v>
      </c>
      <c r="D127" s="878">
        <f t="shared" ref="D127:Q127" si="6">D159</f>
        <v>2.3161600996064564</v>
      </c>
      <c r="E127" s="878">
        <f t="shared" si="6"/>
        <v>0.47433858657623179</v>
      </c>
      <c r="F127" s="878">
        <f t="shared" si="6"/>
        <v>0.23055648306393575</v>
      </c>
      <c r="G127" s="879">
        <f t="shared" si="6"/>
        <v>5.2639168887053035E-2</v>
      </c>
      <c r="H127" s="880">
        <f t="shared" si="6"/>
        <v>3.9991314859857763</v>
      </c>
      <c r="I127" s="878">
        <f t="shared" si="6"/>
        <v>0.54589856118515734</v>
      </c>
      <c r="J127" s="878">
        <f t="shared" si="6"/>
        <v>0.10114774809434413</v>
      </c>
      <c r="K127" s="878">
        <f t="shared" si="6"/>
        <v>4.5239363684327599E-2</v>
      </c>
      <c r="L127" s="881">
        <f t="shared" si="6"/>
        <v>0</v>
      </c>
      <c r="M127" s="877">
        <f t="shared" si="6"/>
        <v>23.893484681504763</v>
      </c>
      <c r="N127" s="878">
        <f t="shared" si="6"/>
        <v>21.130316118769077</v>
      </c>
      <c r="O127" s="878">
        <f t="shared" si="6"/>
        <v>12.866756506228928</v>
      </c>
      <c r="P127" s="878">
        <f t="shared" si="6"/>
        <v>6.4301797350278358</v>
      </c>
      <c r="Q127" s="881">
        <f t="shared" si="6"/>
        <v>2.3265748863427764</v>
      </c>
      <c r="R127" s="1234"/>
      <c r="S127" s="1234"/>
      <c r="T127" s="1234"/>
      <c r="U127" s="1234"/>
      <c r="V127" s="1234"/>
      <c r="W127" s="1234"/>
      <c r="X127" s="1234"/>
      <c r="Y127" s="1234"/>
      <c r="Z127" s="1234"/>
      <c r="AA127" s="1234"/>
      <c r="AB127" s="1234"/>
      <c r="AC127" s="1234"/>
      <c r="AD127" s="1234"/>
      <c r="AE127" s="1234"/>
      <c r="AF127" s="1234"/>
      <c r="AG127" s="1234"/>
      <c r="AH127" s="1234"/>
      <c r="AI127" s="1234"/>
      <c r="AJ127" s="1234"/>
      <c r="AK127" s="1234"/>
      <c r="AL127" s="1234"/>
      <c r="AM127" s="1234"/>
      <c r="AN127" s="1234"/>
      <c r="AO127" s="1234"/>
      <c r="AP127" s="1234"/>
      <c r="AQ127" s="1234"/>
      <c r="AR127" s="1234"/>
      <c r="AS127" s="1234"/>
      <c r="AT127" s="1234"/>
      <c r="AU127" s="1234"/>
      <c r="AV127" s="1234"/>
      <c r="AW127" s="1234"/>
      <c r="AX127" s="1234"/>
      <c r="AY127" s="1234"/>
      <c r="BA127" s="2100"/>
      <c r="BB127" s="156" t="s">
        <v>19</v>
      </c>
      <c r="BC127" s="351">
        <v>1256989.4518966675</v>
      </c>
      <c r="BD127" s="355">
        <v>781412.68655014038</v>
      </c>
      <c r="BE127" s="355">
        <v>481407.64762878418</v>
      </c>
      <c r="BF127" s="355">
        <v>332903.38096237183</v>
      </c>
      <c r="BG127" s="359">
        <v>227576.45625305176</v>
      </c>
      <c r="BH127" s="363">
        <v>667321.5763053894</v>
      </c>
      <c r="BI127" s="355">
        <v>359563.2074508667</v>
      </c>
      <c r="BJ127" s="355">
        <v>251754.22999572754</v>
      </c>
      <c r="BK127" s="355">
        <v>173233.73444747925</v>
      </c>
      <c r="BL127" s="359">
        <v>104026.58673858643</v>
      </c>
      <c r="BM127" s="363">
        <v>255963.7540435791</v>
      </c>
      <c r="BN127" s="355">
        <v>317412.52191162109</v>
      </c>
      <c r="BO127" s="355">
        <v>327361.05155181885</v>
      </c>
      <c r="BP127" s="355">
        <v>312082.47891998291</v>
      </c>
      <c r="BQ127" s="359">
        <v>311570.48192596436</v>
      </c>
    </row>
    <row r="128" s="613" customFormat="true" ht="15" customHeight="true" x14ac:dyDescent="0.2">
      <c r="A128" s="2003" t="s">
        <v>160</v>
      </c>
      <c r="B128" s="966" t="s">
        <v>49</v>
      </c>
      <c r="C128" s="989" t="s">
        <v>35</v>
      </c>
      <c r="D128" s="1001" t="s">
        <v>35</v>
      </c>
      <c r="E128" s="1001" t="s">
        <v>35</v>
      </c>
      <c r="F128" s="1001" t="s">
        <v>35</v>
      </c>
      <c r="G128" s="1013" t="s">
        <v>35</v>
      </c>
      <c r="H128" s="1025" t="s">
        <v>35</v>
      </c>
      <c r="I128" s="1001" t="s">
        <v>35</v>
      </c>
      <c r="J128" s="1001" t="s">
        <v>35</v>
      </c>
      <c r="K128" s="1001" t="s">
        <v>35</v>
      </c>
      <c r="L128" s="1037" t="s">
        <v>35</v>
      </c>
      <c r="M128" s="989" t="s">
        <v>35</v>
      </c>
      <c r="N128" s="1001" t="s">
        <v>35</v>
      </c>
      <c r="O128" s="1001" t="s">
        <v>35</v>
      </c>
      <c r="P128" s="1001" t="s">
        <v>35</v>
      </c>
      <c r="Q128" s="1037" t="s">
        <v>35</v>
      </c>
      <c r="R128" s="1234"/>
      <c r="S128" s="1234"/>
      <c r="T128" s="1234"/>
      <c r="U128" s="1234"/>
      <c r="V128" s="1234"/>
      <c r="W128" s="1234"/>
      <c r="X128" s="1234"/>
      <c r="Y128" s="1234"/>
      <c r="Z128" s="1234"/>
      <c r="AA128" s="1234"/>
      <c r="AB128" s="1234"/>
      <c r="AC128" s="1234"/>
      <c r="AD128" s="1234"/>
      <c r="AE128" s="1234"/>
      <c r="AF128" s="1234"/>
      <c r="AG128" s="1234"/>
      <c r="AH128" s="1234"/>
      <c r="AI128" s="1234"/>
      <c r="AJ128" s="1234"/>
      <c r="AK128" s="1234"/>
      <c r="AL128" s="1234"/>
      <c r="AM128" s="1234"/>
      <c r="AN128" s="1234"/>
      <c r="AO128" s="1234"/>
      <c r="AP128" s="1234"/>
      <c r="AQ128" s="1234"/>
      <c r="AR128" s="1234"/>
      <c r="AS128" s="1234"/>
      <c r="AT128" s="1234"/>
      <c r="AU128" s="1234"/>
      <c r="AV128" s="1234"/>
      <c r="AW128" s="1234"/>
      <c r="AX128" s="1234"/>
      <c r="AY128" s="1234"/>
      <c r="BA128" s="2100" t="s">
        <v>107</v>
      </c>
      <c r="BB128" s="156" t="s">
        <v>49</v>
      </c>
      <c r="BC128" s="1058" t="s">
        <v>35</v>
      </c>
      <c r="BD128" s="1077" t="s">
        <v>35</v>
      </c>
      <c r="BE128" s="1077" t="s">
        <v>35</v>
      </c>
      <c r="BF128" s="1077" t="s">
        <v>35</v>
      </c>
      <c r="BG128" s="1097" t="s">
        <v>35</v>
      </c>
      <c r="BH128" s="1117" t="s">
        <v>35</v>
      </c>
      <c r="BI128" s="1077" t="s">
        <v>35</v>
      </c>
      <c r="BJ128" s="1077" t="s">
        <v>35</v>
      </c>
      <c r="BK128" s="1077" t="s">
        <v>35</v>
      </c>
      <c r="BL128" s="1097" t="s">
        <v>35</v>
      </c>
      <c r="BM128" s="1117" t="s">
        <v>35</v>
      </c>
      <c r="BN128" s="1077" t="s">
        <v>35</v>
      </c>
      <c r="BO128" s="1077" t="s">
        <v>35</v>
      </c>
      <c r="BP128" s="1077" t="s">
        <v>35</v>
      </c>
      <c r="BQ128" s="1097" t="s">
        <v>35</v>
      </c>
    </row>
    <row r="129" s="613" customFormat="true" ht="15" customHeight="true" x14ac:dyDescent="0.2">
      <c r="A129" s="2004"/>
      <c r="B129" s="967" t="s">
        <v>48</v>
      </c>
      <c r="C129" s="990" t="s">
        <v>35</v>
      </c>
      <c r="D129" s="1002" t="s">
        <v>35</v>
      </c>
      <c r="E129" s="1002" t="s">
        <v>35</v>
      </c>
      <c r="F129" s="1002" t="s">
        <v>35</v>
      </c>
      <c r="G129" s="1014" t="s">
        <v>35</v>
      </c>
      <c r="H129" s="1026" t="s">
        <v>35</v>
      </c>
      <c r="I129" s="1002" t="s">
        <v>35</v>
      </c>
      <c r="J129" s="1002" t="s">
        <v>35</v>
      </c>
      <c r="K129" s="1002" t="s">
        <v>35</v>
      </c>
      <c r="L129" s="1038" t="s">
        <v>35</v>
      </c>
      <c r="M129" s="990" t="s">
        <v>35</v>
      </c>
      <c r="N129" s="1002" t="s">
        <v>35</v>
      </c>
      <c r="O129" s="1002" t="s">
        <v>35</v>
      </c>
      <c r="P129" s="1002" t="s">
        <v>35</v>
      </c>
      <c r="Q129" s="1038" t="s">
        <v>35</v>
      </c>
      <c r="R129" s="1234"/>
      <c r="S129" s="1234"/>
      <c r="T129" s="1234"/>
      <c r="U129" s="1234"/>
      <c r="V129" s="1234"/>
      <c r="W129" s="1234"/>
      <c r="X129" s="1234"/>
      <c r="Y129" s="1234"/>
      <c r="Z129" s="1234"/>
      <c r="AA129" s="1234"/>
      <c r="AB129" s="1234"/>
      <c r="AC129" s="1234"/>
      <c r="AD129" s="1234"/>
      <c r="AE129" s="1234"/>
      <c r="AF129" s="1234"/>
      <c r="AG129" s="1234"/>
      <c r="AH129" s="1234"/>
      <c r="AI129" s="1234"/>
      <c r="AJ129" s="1234"/>
      <c r="AK129" s="1234"/>
      <c r="AL129" s="1234"/>
      <c r="AM129" s="1234"/>
      <c r="AN129" s="1234"/>
      <c r="AO129" s="1234"/>
      <c r="AP129" s="1234"/>
      <c r="AQ129" s="1234"/>
      <c r="AR129" s="1234"/>
      <c r="AS129" s="1234"/>
      <c r="AT129" s="1234"/>
      <c r="AU129" s="1234"/>
      <c r="AV129" s="1234"/>
      <c r="AW129" s="1234"/>
      <c r="AX129" s="1234"/>
      <c r="AY129" s="1234"/>
      <c r="BA129" s="2101"/>
      <c r="BB129" s="157" t="s">
        <v>48</v>
      </c>
      <c r="BC129" s="1059" t="s">
        <v>35</v>
      </c>
      <c r="BD129" s="1078" t="s">
        <v>35</v>
      </c>
      <c r="BE129" s="1078" t="s">
        <v>35</v>
      </c>
      <c r="BF129" s="1078" t="s">
        <v>35</v>
      </c>
      <c r="BG129" s="1098" t="s">
        <v>35</v>
      </c>
      <c r="BH129" s="1118" t="s">
        <v>35</v>
      </c>
      <c r="BI129" s="1078" t="s">
        <v>35</v>
      </c>
      <c r="BJ129" s="1078" t="s">
        <v>35</v>
      </c>
      <c r="BK129" s="1078" t="s">
        <v>35</v>
      </c>
      <c r="BL129" s="1098" t="s">
        <v>35</v>
      </c>
      <c r="BM129" s="1118" t="s">
        <v>35</v>
      </c>
      <c r="BN129" s="1078" t="s">
        <v>35</v>
      </c>
      <c r="BO129" s="1078" t="s">
        <v>35</v>
      </c>
      <c r="BP129" s="1078" t="s">
        <v>35</v>
      </c>
      <c r="BQ129" s="1098" t="s">
        <v>35</v>
      </c>
    </row>
    <row r="130" s="131" customFormat="true" ht="15" hidden="true" customHeight="true" x14ac:dyDescent="0.2">
      <c r="A130" s="1967" t="s">
        <v>47</v>
      </c>
      <c r="B130" s="240" t="s">
        <v>42</v>
      </c>
      <c r="C130" s="246"/>
      <c r="D130" s="247"/>
      <c r="E130" s="247"/>
      <c r="F130" s="247"/>
      <c r="G130" s="248"/>
      <c r="H130" s="249"/>
      <c r="I130" s="247"/>
      <c r="J130" s="247"/>
      <c r="K130" s="247"/>
      <c r="L130" s="250"/>
      <c r="M130" s="246"/>
      <c r="N130" s="247"/>
      <c r="O130" s="247"/>
      <c r="P130" s="247"/>
      <c r="Q130" s="250"/>
      <c r="R130" s="582"/>
      <c r="S130" s="582"/>
      <c r="T130" s="582"/>
      <c r="U130" s="582"/>
      <c r="V130" s="582"/>
      <c r="W130" s="582"/>
      <c r="X130" s="582"/>
      <c r="Y130" s="582"/>
      <c r="Z130" s="582"/>
      <c r="AA130" s="582"/>
      <c r="AB130" s="582"/>
      <c r="AC130" s="582"/>
      <c r="AD130" s="582"/>
      <c r="AE130" s="582"/>
      <c r="AF130" s="582"/>
      <c r="AG130" s="582"/>
      <c r="AH130" s="582"/>
      <c r="AI130" s="582"/>
      <c r="AJ130" s="582"/>
      <c r="AK130" s="582"/>
      <c r="AL130" s="582"/>
      <c r="AM130" s="582"/>
      <c r="AN130" s="582"/>
      <c r="AO130" s="582"/>
      <c r="AP130" s="582"/>
      <c r="AQ130" s="582"/>
      <c r="AR130" s="582"/>
      <c r="AS130" s="582"/>
      <c r="AT130" s="582"/>
      <c r="AU130" s="582"/>
      <c r="AV130" s="582"/>
      <c r="AW130" s="582"/>
      <c r="AX130" s="582"/>
      <c r="AY130" s="582"/>
      <c r="BB130" s="133"/>
    </row>
    <row r="131" s="131" customFormat="true" ht="15" hidden="true" customHeight="true" x14ac:dyDescent="0.2">
      <c r="A131" s="1968"/>
      <c r="B131" s="232" t="s">
        <v>46</v>
      </c>
      <c r="C131" s="251"/>
      <c r="D131" s="252"/>
      <c r="E131" s="252"/>
      <c r="F131" s="252"/>
      <c r="G131" s="253"/>
      <c r="H131" s="254"/>
      <c r="I131" s="252"/>
      <c r="J131" s="252"/>
      <c r="K131" s="252"/>
      <c r="L131" s="255"/>
      <c r="M131" s="251"/>
      <c r="N131" s="252"/>
      <c r="O131" s="252"/>
      <c r="P131" s="252"/>
      <c r="Q131" s="255"/>
      <c r="R131" s="582"/>
      <c r="S131" s="582"/>
      <c r="T131" s="582"/>
      <c r="U131" s="582"/>
      <c r="V131" s="582"/>
      <c r="W131" s="582"/>
      <c r="X131" s="582"/>
      <c r="Y131" s="582"/>
      <c r="Z131" s="582"/>
      <c r="AA131" s="582"/>
      <c r="AB131" s="582"/>
      <c r="AC131" s="582"/>
      <c r="AD131" s="582"/>
      <c r="AE131" s="582"/>
      <c r="AF131" s="582"/>
      <c r="AG131" s="582"/>
      <c r="AH131" s="582"/>
      <c r="AI131" s="582"/>
      <c r="AJ131" s="582"/>
      <c r="AK131" s="582"/>
      <c r="AL131" s="582"/>
      <c r="AM131" s="582"/>
      <c r="AN131" s="582"/>
      <c r="AO131" s="582"/>
      <c r="AP131" s="582"/>
      <c r="AQ131" s="582"/>
      <c r="AR131" s="582"/>
      <c r="AS131" s="582"/>
      <c r="AT131" s="582"/>
      <c r="AU131" s="582"/>
      <c r="AV131" s="582"/>
      <c r="AW131" s="582"/>
      <c r="AX131" s="582"/>
      <c r="AY131" s="582"/>
      <c r="BB131" s="133"/>
    </row>
    <row r="132" s="131" customFormat="true" ht="15" hidden="true" customHeight="true" x14ac:dyDescent="0.2">
      <c r="A132" s="1969"/>
      <c r="B132" s="233" t="s">
        <v>46</v>
      </c>
      <c r="C132" s="256"/>
      <c r="D132" s="257"/>
      <c r="E132" s="257"/>
      <c r="F132" s="257"/>
      <c r="G132" s="258"/>
      <c r="H132" s="259"/>
      <c r="I132" s="257"/>
      <c r="J132" s="257"/>
      <c r="K132" s="257"/>
      <c r="L132" s="260"/>
      <c r="M132" s="256"/>
      <c r="N132" s="257"/>
      <c r="O132" s="257"/>
      <c r="P132" s="257"/>
      <c r="Q132" s="260"/>
      <c r="R132" s="582"/>
      <c r="S132" s="582"/>
      <c r="T132" s="582"/>
      <c r="U132" s="582"/>
      <c r="V132" s="582"/>
      <c r="W132" s="582"/>
      <c r="X132" s="582"/>
      <c r="Y132" s="582"/>
      <c r="Z132" s="582"/>
      <c r="AA132" s="582"/>
      <c r="AB132" s="582"/>
      <c r="AC132" s="582"/>
      <c r="AD132" s="582"/>
      <c r="AE132" s="582"/>
      <c r="AF132" s="582"/>
      <c r="AG132" s="582"/>
      <c r="AH132" s="582"/>
      <c r="AI132" s="582"/>
      <c r="AJ132" s="582"/>
      <c r="AK132" s="582"/>
      <c r="AL132" s="582"/>
      <c r="AM132" s="582"/>
      <c r="AN132" s="582"/>
      <c r="AO132" s="582"/>
      <c r="AP132" s="582"/>
      <c r="AQ132" s="582"/>
      <c r="AR132" s="582"/>
      <c r="AS132" s="582"/>
      <c r="AT132" s="582"/>
      <c r="AU132" s="582"/>
      <c r="AV132" s="582"/>
      <c r="AW132" s="582"/>
      <c r="AX132" s="582"/>
      <c r="AY132" s="582"/>
      <c r="BB132" s="133"/>
    </row>
    <row r="133" s="613" customFormat="true" ht="15" customHeight="true" x14ac:dyDescent="0.2">
      <c r="A133" s="130"/>
      <c r="B133" s="180"/>
      <c r="C133" s="2005" t="s">
        <v>113</v>
      </c>
      <c r="D133" s="2006"/>
      <c r="E133" s="2006"/>
      <c r="F133" s="2006"/>
      <c r="G133" s="2007"/>
      <c r="H133" s="1992" t="s">
        <v>38</v>
      </c>
      <c r="I133" s="1993"/>
      <c r="J133" s="1993"/>
      <c r="K133" s="1993"/>
      <c r="L133" s="1994"/>
      <c r="M133" s="1995" t="s">
        <v>37</v>
      </c>
      <c r="N133" s="1993"/>
      <c r="O133" s="1993"/>
      <c r="P133" s="1993"/>
      <c r="Q133" s="1996"/>
      <c r="R133" s="1234"/>
      <c r="S133" s="1234"/>
      <c r="T133" s="1234"/>
      <c r="U133" s="1234"/>
      <c r="V133" s="1234"/>
      <c r="W133" s="1234"/>
      <c r="X133" s="1234"/>
      <c r="Y133" s="1234"/>
      <c r="Z133" s="1234"/>
      <c r="AA133" s="1234"/>
      <c r="AB133" s="1234"/>
      <c r="AC133" s="1234"/>
      <c r="AD133" s="1234"/>
      <c r="AE133" s="1234"/>
      <c r="AF133" s="1234"/>
      <c r="AG133" s="1234"/>
      <c r="AH133" s="1234"/>
      <c r="AI133" s="1234"/>
      <c r="AJ133" s="1234"/>
      <c r="AK133" s="1234"/>
      <c r="AL133" s="1234"/>
      <c r="AM133" s="1234"/>
      <c r="AN133" s="1234"/>
      <c r="AO133" s="1234"/>
      <c r="AP133" s="1234"/>
      <c r="AQ133" s="1234"/>
      <c r="AR133" s="1234"/>
      <c r="AS133" s="1234"/>
      <c r="AT133" s="1234"/>
      <c r="AU133" s="1234"/>
      <c r="AV133" s="1234"/>
      <c r="AW133" s="1234"/>
      <c r="AX133" s="1234"/>
      <c r="AY133" s="1234"/>
      <c r="BA133" s="209" t="s">
        <v>127</v>
      </c>
      <c r="BB133" s="116" t="s">
        <v>97</v>
      </c>
      <c r="BC133" s="2102" t="s">
        <v>113</v>
      </c>
      <c r="BD133" s="2103"/>
      <c r="BE133" s="2103"/>
      <c r="BF133" s="2103"/>
      <c r="BG133" s="2104"/>
      <c r="BH133" s="2105" t="s">
        <v>38</v>
      </c>
      <c r="BI133" s="2103"/>
      <c r="BJ133" s="2103"/>
      <c r="BK133" s="2103"/>
      <c r="BL133" s="2104"/>
      <c r="BM133" s="2105" t="s">
        <v>37</v>
      </c>
      <c r="BN133" s="2103"/>
      <c r="BO133" s="2103"/>
      <c r="BP133" s="2103"/>
      <c r="BQ133" s="2106"/>
    </row>
    <row r="134" s="613" customFormat="true" ht="12.75" x14ac:dyDescent="0.2">
      <c r="A134" s="181" t="s">
        <v>68</v>
      </c>
      <c r="B134" s="238"/>
      <c r="C134" s="274" t="s">
        <v>0</v>
      </c>
      <c r="D134" s="275" t="s">
        <v>1</v>
      </c>
      <c r="E134" s="275" t="s">
        <v>2</v>
      </c>
      <c r="F134" s="275" t="s">
        <v>3</v>
      </c>
      <c r="G134" s="276" t="s">
        <v>4</v>
      </c>
      <c r="H134" s="743" t="s">
        <v>0</v>
      </c>
      <c r="I134" s="695" t="s">
        <v>1</v>
      </c>
      <c r="J134" s="695" t="s">
        <v>2</v>
      </c>
      <c r="K134" s="695" t="s">
        <v>3</v>
      </c>
      <c r="L134" s="696" t="s">
        <v>4</v>
      </c>
      <c r="M134" s="730" t="s">
        <v>0</v>
      </c>
      <c r="N134" s="695" t="s">
        <v>1</v>
      </c>
      <c r="O134" s="695" t="s">
        <v>2</v>
      </c>
      <c r="P134" s="695" t="s">
        <v>3</v>
      </c>
      <c r="Q134" s="697" t="s">
        <v>4</v>
      </c>
      <c r="R134" s="1234"/>
      <c r="S134" s="1234"/>
      <c r="T134" s="1234"/>
      <c r="U134" s="1234"/>
      <c r="V134" s="1234"/>
      <c r="W134" s="1234"/>
      <c r="X134" s="1234"/>
      <c r="Y134" s="1234"/>
      <c r="Z134" s="1234"/>
      <c r="AA134" s="1234"/>
      <c r="AB134" s="1234"/>
      <c r="AC134" s="1234"/>
      <c r="AD134" s="1234"/>
      <c r="AE134" s="1234"/>
      <c r="AF134" s="1234"/>
      <c r="AG134" s="1234"/>
      <c r="AH134" s="1234"/>
      <c r="AI134" s="1234"/>
      <c r="AJ134" s="1234"/>
      <c r="AK134" s="1234"/>
      <c r="AL134" s="1234"/>
      <c r="AM134" s="1234"/>
      <c r="AN134" s="1234"/>
      <c r="AO134" s="1234"/>
      <c r="AP134" s="1234"/>
      <c r="AQ134" s="1234"/>
      <c r="AR134" s="1234"/>
      <c r="AS134" s="1234"/>
      <c r="AT134" s="1234"/>
      <c r="AU134" s="1234"/>
      <c r="AV134" s="1234"/>
      <c r="AW134" s="1234"/>
      <c r="AX134" s="1234"/>
      <c r="AY134" s="1234"/>
      <c r="BA134" s="192" t="s">
        <v>115</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row>
    <row r="135" s="613" customFormat="true" ht="15" customHeight="true" x14ac:dyDescent="0.2">
      <c r="A135" s="1997" t="s">
        <v>45</v>
      </c>
      <c r="B135" s="968" t="s">
        <v>44</v>
      </c>
      <c r="C135" s="882">
        <v>23.934627505484428</v>
      </c>
      <c r="D135" s="883">
        <v>70.246458037403272</v>
      </c>
      <c r="E135" s="883">
        <v>85.56408500191904</v>
      </c>
      <c r="F135" s="883">
        <v>90.543383338526567</v>
      </c>
      <c r="G135" s="884">
        <v>93.818446624910806</v>
      </c>
      <c r="H135" s="885">
        <v>65.029561700599785</v>
      </c>
      <c r="I135" s="883">
        <v>85.650248637151762</v>
      </c>
      <c r="J135" s="883">
        <v>91.104432657129621</v>
      </c>
      <c r="K135" s="883">
        <v>93.717975271304226</v>
      </c>
      <c r="L135" s="886">
        <v>96.592524828768418</v>
      </c>
      <c r="M135" s="887">
        <v>4.0451290052234672</v>
      </c>
      <c r="N135" s="883">
        <v>8.3418483380346444</v>
      </c>
      <c r="O135" s="883">
        <v>23.986299522416456</v>
      </c>
      <c r="P135" s="883">
        <v>41.072065008713309</v>
      </c>
      <c r="Q135" s="1863">
        <v>56.118969737072234</v>
      </c>
      <c r="R135" s="1234"/>
      <c r="S135" s="1234"/>
      <c r="T135" s="1234"/>
      <c r="U135" s="1234"/>
      <c r="V135" s="1234"/>
      <c r="W135" s="1234"/>
      <c r="X135" s="1234"/>
      <c r="Y135" s="1234"/>
      <c r="Z135" s="1234"/>
      <c r="AA135" s="1234"/>
      <c r="AB135" s="1234"/>
      <c r="AC135" s="1234"/>
      <c r="AD135" s="1234"/>
      <c r="AE135" s="1234"/>
      <c r="AF135" s="1234"/>
      <c r="AG135" s="1234"/>
      <c r="AH135" s="1234"/>
      <c r="AI135" s="1234"/>
      <c r="AJ135" s="1234"/>
      <c r="AK135" s="1234"/>
      <c r="AL135" s="1234"/>
      <c r="AM135" s="1234"/>
      <c r="AN135" s="1234"/>
      <c r="AO135" s="1234"/>
      <c r="AP135" s="1234"/>
      <c r="AQ135" s="1234"/>
      <c r="AR135" s="1234"/>
      <c r="AS135" s="1234"/>
      <c r="AT135" s="1234"/>
      <c r="AU135" s="1234"/>
      <c r="AV135" s="1234"/>
      <c r="AW135" s="1234"/>
      <c r="AX135" s="1234"/>
      <c r="AY135" s="1234"/>
      <c r="BA135" s="2107" t="s">
        <v>45</v>
      </c>
      <c r="BB135" s="158" t="s">
        <v>44</v>
      </c>
      <c r="BC135" s="1060" t="s">
        <v>35</v>
      </c>
      <c r="BD135" s="1079" t="s">
        <v>35</v>
      </c>
      <c r="BE135" s="1079" t="s">
        <v>35</v>
      </c>
      <c r="BF135" s="1079" t="s">
        <v>35</v>
      </c>
      <c r="BG135" s="1099" t="s">
        <v>35</v>
      </c>
      <c r="BH135" s="1119" t="s">
        <v>35</v>
      </c>
      <c r="BI135" s="1079" t="s">
        <v>35</v>
      </c>
      <c r="BJ135" s="1079" t="s">
        <v>35</v>
      </c>
      <c r="BK135" s="1079" t="s">
        <v>35</v>
      </c>
      <c r="BL135" s="1099" t="s">
        <v>35</v>
      </c>
      <c r="BM135" s="1119" t="s">
        <v>35</v>
      </c>
      <c r="BN135" s="1079" t="s">
        <v>35</v>
      </c>
      <c r="BO135" s="1079" t="s">
        <v>35</v>
      </c>
      <c r="BP135" s="1079" t="s">
        <v>35</v>
      </c>
      <c r="BQ135" s="1099" t="s">
        <v>35</v>
      </c>
    </row>
    <row r="136" s="613" customFormat="true" ht="15" customHeight="true" x14ac:dyDescent="0.2">
      <c r="A136" s="1998"/>
      <c r="B136" s="969" t="s">
        <v>43</v>
      </c>
      <c r="C136" s="888">
        <v>28.567067033383569</v>
      </c>
      <c r="D136" s="889">
        <v>18.151399814504458</v>
      </c>
      <c r="E136" s="889">
        <v>10.708772842502263</v>
      </c>
      <c r="F136" s="889">
        <v>7.5603242666588928</v>
      </c>
      <c r="G136" s="890">
        <v>5.1745679896587422</v>
      </c>
      <c r="H136" s="891">
        <v>19.818170277073744</v>
      </c>
      <c r="I136" s="889">
        <v>10.577079553396128</v>
      </c>
      <c r="J136" s="889">
        <v>7.2911949857396445</v>
      </c>
      <c r="K136" s="889">
        <v>5.121787899076363</v>
      </c>
      <c r="L136" s="892">
        <v>3.0566040199956759</v>
      </c>
      <c r="M136" s="893">
        <v>25.618339147442949</v>
      </c>
      <c r="N136" s="889">
        <v>31.75831907917366</v>
      </c>
      <c r="O136" s="889">
        <v>32.629215398672976</v>
      </c>
      <c r="P136" s="889">
        <v>31.022886605593886</v>
      </c>
      <c r="Q136" s="1864">
        <v>31.509400418212795</v>
      </c>
      <c r="R136" s="1234"/>
      <c r="S136" s="1234"/>
      <c r="T136" s="1234"/>
      <c r="U136" s="1234"/>
      <c r="V136" s="1234"/>
      <c r="W136" s="1234"/>
      <c r="X136" s="1234"/>
      <c r="Y136" s="1234"/>
      <c r="Z136" s="1234"/>
      <c r="AA136" s="1234"/>
      <c r="AB136" s="1234"/>
      <c r="AC136" s="1234"/>
      <c r="AD136" s="1234"/>
      <c r="AE136" s="1234"/>
      <c r="AF136" s="1234"/>
      <c r="AG136" s="1234"/>
      <c r="AH136" s="1234"/>
      <c r="AI136" s="1234"/>
      <c r="AJ136" s="1234"/>
      <c r="AK136" s="1234"/>
      <c r="AL136" s="1234"/>
      <c r="AM136" s="1234"/>
      <c r="AN136" s="1234"/>
      <c r="AO136" s="1234"/>
      <c r="AP136" s="1234"/>
      <c r="AQ136" s="1234"/>
      <c r="AR136" s="1234"/>
      <c r="AS136" s="1234"/>
      <c r="AT136" s="1234"/>
      <c r="AU136" s="1234"/>
      <c r="AV136" s="1234"/>
      <c r="AW136" s="1234"/>
      <c r="AX136" s="1234"/>
      <c r="AY136" s="1234"/>
      <c r="BA136" s="2072"/>
      <c r="BB136" s="159" t="s">
        <v>43</v>
      </c>
      <c r="BC136" s="1061" t="s">
        <v>35</v>
      </c>
      <c r="BD136" s="1080" t="s">
        <v>35</v>
      </c>
      <c r="BE136" s="1080" t="s">
        <v>35</v>
      </c>
      <c r="BF136" s="1080" t="s">
        <v>35</v>
      </c>
      <c r="BG136" s="1100" t="s">
        <v>35</v>
      </c>
      <c r="BH136" s="1120" t="s">
        <v>35</v>
      </c>
      <c r="BI136" s="1080" t="s">
        <v>35</v>
      </c>
      <c r="BJ136" s="1080" t="s">
        <v>35</v>
      </c>
      <c r="BK136" s="1080" t="s">
        <v>35</v>
      </c>
      <c r="BL136" s="1100" t="s">
        <v>35</v>
      </c>
      <c r="BM136" s="1120" t="s">
        <v>35</v>
      </c>
      <c r="BN136" s="1080" t="s">
        <v>35</v>
      </c>
      <c r="BO136" s="1080" t="s">
        <v>35</v>
      </c>
      <c r="BP136" s="1080" t="s">
        <v>35</v>
      </c>
      <c r="BQ136" s="1100" t="s">
        <v>35</v>
      </c>
    </row>
    <row r="137" s="613" customFormat="true" ht="15" customHeight="true" x14ac:dyDescent="0.2">
      <c r="A137" s="1998"/>
      <c r="B137" s="969" t="s">
        <v>42</v>
      </c>
      <c r="C137" s="888">
        <v>29.230531892283771</v>
      </c>
      <c r="D137" s="889">
        <v>8.56111207506369</v>
      </c>
      <c r="E137" s="889">
        <v>2.9847479794614267</v>
      </c>
      <c r="F137" s="889">
        <v>1.5618534349351327</v>
      </c>
      <c r="G137" s="890">
        <v>0.89520970976199754</v>
      </c>
      <c r="H137" s="891">
        <v>9.907409641113663</v>
      </c>
      <c r="I137" s="889">
        <v>2.8589122153665549</v>
      </c>
      <c r="J137" s="889">
        <v>1.3890929705958235</v>
      </c>
      <c r="K137" s="889">
        <v>1.0504523352531303</v>
      </c>
      <c r="L137" s="892">
        <v>0.31307524504202278</v>
      </c>
      <c r="M137" s="893">
        <v>42.531340742170464</v>
      </c>
      <c r="N137" s="889">
        <v>36.292077062224131</v>
      </c>
      <c r="O137" s="889">
        <v>28.542415317849436</v>
      </c>
      <c r="P137" s="889">
        <v>20.244792350271759</v>
      </c>
      <c r="Q137" s="1864">
        <v>9.5495435127598185</v>
      </c>
      <c r="R137" s="1234"/>
      <c r="S137" s="1234"/>
      <c r="T137" s="1234"/>
      <c r="U137" s="1234"/>
      <c r="V137" s="1234"/>
      <c r="W137" s="1234"/>
      <c r="X137" s="1234"/>
      <c r="Y137" s="1234"/>
      <c r="Z137" s="1234"/>
      <c r="AA137" s="1234"/>
      <c r="AB137" s="1234"/>
      <c r="AC137" s="1234"/>
      <c r="AD137" s="1234"/>
      <c r="AE137" s="1234"/>
      <c r="AF137" s="1234"/>
      <c r="AG137" s="1234"/>
      <c r="AH137" s="1234"/>
      <c r="AI137" s="1234"/>
      <c r="AJ137" s="1234"/>
      <c r="AK137" s="1234"/>
      <c r="AL137" s="1234"/>
      <c r="AM137" s="1234"/>
      <c r="AN137" s="1234"/>
      <c r="AO137" s="1234"/>
      <c r="AP137" s="1234"/>
      <c r="AQ137" s="1234"/>
      <c r="AR137" s="1234"/>
      <c r="AS137" s="1234"/>
      <c r="AT137" s="1234"/>
      <c r="AU137" s="1234"/>
      <c r="AV137" s="1234"/>
      <c r="AW137" s="1234"/>
      <c r="AX137" s="1234"/>
      <c r="AY137" s="1234"/>
      <c r="BA137" s="2072"/>
      <c r="BB137" s="159" t="s">
        <v>42</v>
      </c>
      <c r="BC137" s="1061" t="s">
        <v>35</v>
      </c>
      <c r="BD137" s="1080" t="s">
        <v>35</v>
      </c>
      <c r="BE137" s="1080" t="s">
        <v>35</v>
      </c>
      <c r="BF137" s="1080" t="s">
        <v>35</v>
      </c>
      <c r="BG137" s="1100" t="s">
        <v>35</v>
      </c>
      <c r="BH137" s="1120" t="s">
        <v>35</v>
      </c>
      <c r="BI137" s="1080" t="s">
        <v>35</v>
      </c>
      <c r="BJ137" s="1080" t="s">
        <v>35</v>
      </c>
      <c r="BK137" s="1080" t="s">
        <v>35</v>
      </c>
      <c r="BL137" s="1100" t="s">
        <v>35</v>
      </c>
      <c r="BM137" s="1120" t="s">
        <v>35</v>
      </c>
      <c r="BN137" s="1080" t="s">
        <v>35</v>
      </c>
      <c r="BO137" s="1080" t="s">
        <v>35</v>
      </c>
      <c r="BP137" s="1080" t="s">
        <v>35</v>
      </c>
      <c r="BQ137" s="1100" t="s">
        <v>35</v>
      </c>
    </row>
    <row r="138" s="613" customFormat="true" ht="15" customHeight="true" x14ac:dyDescent="0.2">
      <c r="A138" s="1998"/>
      <c r="B138" s="969" t="s">
        <v>41</v>
      </c>
      <c r="C138" s="888">
        <v>2.5537278692938568</v>
      </c>
      <c r="D138" s="889">
        <v>0.72486997342212833</v>
      </c>
      <c r="E138" s="889">
        <v>0.26805558954105035</v>
      </c>
      <c r="F138" s="889">
        <v>0.10388247681548236</v>
      </c>
      <c r="G138" s="890">
        <v>5.9136506781408839E-2</v>
      </c>
      <c r="H138" s="891">
        <v>1.2457268952270433</v>
      </c>
      <c r="I138" s="889">
        <v>0.36786103290040278</v>
      </c>
      <c r="J138" s="889">
        <v>0.11413163844056773</v>
      </c>
      <c r="K138" s="889">
        <v>6.4545130681947185E-2</v>
      </c>
      <c r="L138" s="892">
        <v>3.7795906193883025E-2</v>
      </c>
      <c r="M138" s="893">
        <v>3.9117064236583587</v>
      </c>
      <c r="N138" s="889">
        <v>2.4774394017984878</v>
      </c>
      <c r="O138" s="889">
        <v>1.975313254832209</v>
      </c>
      <c r="P138" s="889">
        <v>1.2300763003932107</v>
      </c>
      <c r="Q138" s="1864">
        <v>0.49551144561237281</v>
      </c>
      <c r="R138" s="1234"/>
      <c r="S138" s="1234"/>
      <c r="T138" s="1234"/>
      <c r="U138" s="1234"/>
      <c r="V138" s="1234"/>
      <c r="W138" s="1234"/>
      <c r="X138" s="1234"/>
      <c r="Y138" s="1234"/>
      <c r="Z138" s="1234"/>
      <c r="AA138" s="1234"/>
      <c r="AB138" s="1234"/>
      <c r="AC138" s="1234"/>
      <c r="AD138" s="1234"/>
      <c r="AE138" s="1234"/>
      <c r="AF138" s="1234"/>
      <c r="AG138" s="1234"/>
      <c r="AH138" s="1234"/>
      <c r="AI138" s="1234"/>
      <c r="AJ138" s="1234"/>
      <c r="AK138" s="1234"/>
      <c r="AL138" s="1234"/>
      <c r="AM138" s="1234"/>
      <c r="AN138" s="1234"/>
      <c r="AO138" s="1234"/>
      <c r="AP138" s="1234"/>
      <c r="AQ138" s="1234"/>
      <c r="AR138" s="1234"/>
      <c r="AS138" s="1234"/>
      <c r="AT138" s="1234"/>
      <c r="AU138" s="1234"/>
      <c r="AV138" s="1234"/>
      <c r="AW138" s="1234"/>
      <c r="AX138" s="1234"/>
      <c r="AY138" s="1234"/>
      <c r="BA138" s="2072"/>
      <c r="BB138" s="159" t="s">
        <v>41</v>
      </c>
      <c r="BC138" s="1061" t="s">
        <v>35</v>
      </c>
      <c r="BD138" s="1080" t="s">
        <v>35</v>
      </c>
      <c r="BE138" s="1080" t="s">
        <v>35</v>
      </c>
      <c r="BF138" s="1080" t="s">
        <v>35</v>
      </c>
      <c r="BG138" s="1100" t="s">
        <v>35</v>
      </c>
      <c r="BH138" s="1120" t="s">
        <v>35</v>
      </c>
      <c r="BI138" s="1080" t="s">
        <v>35</v>
      </c>
      <c r="BJ138" s="1080" t="s">
        <v>35</v>
      </c>
      <c r="BK138" s="1080" t="s">
        <v>35</v>
      </c>
      <c r="BL138" s="1100" t="s">
        <v>35</v>
      </c>
      <c r="BM138" s="1120" t="s">
        <v>35</v>
      </c>
      <c r="BN138" s="1080" t="s">
        <v>35</v>
      </c>
      <c r="BO138" s="1080" t="s">
        <v>35</v>
      </c>
      <c r="BP138" s="1080" t="s">
        <v>35</v>
      </c>
      <c r="BQ138" s="1100" t="s">
        <v>35</v>
      </c>
    </row>
    <row r="139" s="613" customFormat="true" ht="15" customHeight="true" x14ac:dyDescent="0.2">
      <c r="A139" s="1998"/>
      <c r="B139" s="969" t="s">
        <v>19</v>
      </c>
      <c r="C139" s="888">
        <v>15.714045699554369</v>
      </c>
      <c r="D139" s="889">
        <v>2.3161600996064564</v>
      </c>
      <c r="E139" s="889">
        <v>0.47433858657623179</v>
      </c>
      <c r="F139" s="889">
        <v>0.23055648306393575</v>
      </c>
      <c r="G139" s="890">
        <v>5.2639168887053035E-2</v>
      </c>
      <c r="H139" s="891">
        <v>3.9991314859857763</v>
      </c>
      <c r="I139" s="889">
        <v>0.54589856118515734</v>
      </c>
      <c r="J139" s="889">
        <v>0.10114774809434413</v>
      </c>
      <c r="K139" s="889">
        <v>4.5239363684327599E-2</v>
      </c>
      <c r="L139" s="892">
        <v>0</v>
      </c>
      <c r="M139" s="893">
        <v>23.893484681504763</v>
      </c>
      <c r="N139" s="889">
        <v>21.130316118769077</v>
      </c>
      <c r="O139" s="889">
        <v>12.866756506228928</v>
      </c>
      <c r="P139" s="889">
        <v>6.4301797350278358</v>
      </c>
      <c r="Q139" s="1864">
        <v>2.3265748863427764</v>
      </c>
      <c r="R139" s="1234"/>
      <c r="S139" s="1234"/>
      <c r="T139" s="1234"/>
      <c r="U139" s="1234"/>
      <c r="V139" s="1234"/>
      <c r="W139" s="1234"/>
      <c r="X139" s="1234"/>
      <c r="Y139" s="1234"/>
      <c r="Z139" s="1234"/>
      <c r="AA139" s="1234"/>
      <c r="AB139" s="1234"/>
      <c r="AC139" s="1234"/>
      <c r="AD139" s="1234"/>
      <c r="AE139" s="1234"/>
      <c r="AF139" s="1234"/>
      <c r="AG139" s="1234"/>
      <c r="AH139" s="1234"/>
      <c r="AI139" s="1234"/>
      <c r="AJ139" s="1234"/>
      <c r="AK139" s="1234"/>
      <c r="AL139" s="1234"/>
      <c r="AM139" s="1234"/>
      <c r="AN139" s="1234"/>
      <c r="AO139" s="1234"/>
      <c r="AP139" s="1234"/>
      <c r="AQ139" s="1234"/>
      <c r="AR139" s="1234"/>
      <c r="AS139" s="1234"/>
      <c r="AT139" s="1234"/>
      <c r="AU139" s="1234"/>
      <c r="AV139" s="1234"/>
      <c r="AW139" s="1234"/>
      <c r="AX139" s="1234"/>
      <c r="AY139" s="1234"/>
      <c r="BA139" s="2072"/>
      <c r="BB139" s="159" t="s">
        <v>19</v>
      </c>
      <c r="BC139" s="1061" t="s">
        <v>35</v>
      </c>
      <c r="BD139" s="1080" t="s">
        <v>35</v>
      </c>
      <c r="BE139" s="1080" t="s">
        <v>35</v>
      </c>
      <c r="BF139" s="1080" t="s">
        <v>35</v>
      </c>
      <c r="BG139" s="1100" t="s">
        <v>35</v>
      </c>
      <c r="BH139" s="1120" t="s">
        <v>35</v>
      </c>
      <c r="BI139" s="1080" t="s">
        <v>35</v>
      </c>
      <c r="BJ139" s="1080" t="s">
        <v>35</v>
      </c>
      <c r="BK139" s="1080" t="s">
        <v>35</v>
      </c>
      <c r="BL139" s="1100" t="s">
        <v>35</v>
      </c>
      <c r="BM139" s="1120" t="s">
        <v>35</v>
      </c>
      <c r="BN139" s="1080" t="s">
        <v>35</v>
      </c>
      <c r="BO139" s="1080" t="s">
        <v>35</v>
      </c>
      <c r="BP139" s="1080" t="s">
        <v>35</v>
      </c>
      <c r="BQ139" s="1100" t="s">
        <v>35</v>
      </c>
    </row>
    <row r="140" s="130" customFormat="true" ht="15" customHeight="true" x14ac:dyDescent="0.2">
      <c r="A140" s="2000" t="s">
        <v>105</v>
      </c>
      <c r="B140" s="244" t="s">
        <v>63</v>
      </c>
      <c r="C140" s="991" t="s">
        <v>35</v>
      </c>
      <c r="D140" s="1003" t="s">
        <v>35</v>
      </c>
      <c r="E140" s="1003" t="s">
        <v>35</v>
      </c>
      <c r="F140" s="1003" t="s">
        <v>35</v>
      </c>
      <c r="G140" s="1015" t="s">
        <v>35</v>
      </c>
      <c r="H140" s="1027" t="s">
        <v>35</v>
      </c>
      <c r="I140" s="1003" t="s">
        <v>35</v>
      </c>
      <c r="J140" s="1003" t="s">
        <v>35</v>
      </c>
      <c r="K140" s="1003" t="s">
        <v>35</v>
      </c>
      <c r="L140" s="1039" t="s">
        <v>35</v>
      </c>
      <c r="M140" s="1047" t="s">
        <v>35</v>
      </c>
      <c r="N140" s="1003" t="s">
        <v>35</v>
      </c>
      <c r="O140" s="1003" t="s">
        <v>35</v>
      </c>
      <c r="P140" s="1003" t="s">
        <v>35</v>
      </c>
      <c r="Q140" s="1039" t="s">
        <v>35</v>
      </c>
      <c r="R140" s="1728"/>
      <c r="S140" s="1728"/>
      <c r="T140" s="1728"/>
      <c r="U140" s="1728"/>
      <c r="V140" s="1728"/>
      <c r="W140" s="1728"/>
      <c r="X140" s="1728"/>
      <c r="Y140" s="1729"/>
      <c r="Z140" s="1729"/>
      <c r="AA140" s="1729"/>
      <c r="AB140" s="1729"/>
      <c r="AC140" s="1729"/>
      <c r="AD140" s="1729"/>
      <c r="AE140" s="1729"/>
      <c r="AF140" s="1729"/>
      <c r="AG140" s="1729"/>
      <c r="AH140" s="1729"/>
      <c r="AI140" s="1729"/>
      <c r="AJ140" s="1729"/>
      <c r="AK140" s="1729"/>
      <c r="AL140" s="1729"/>
      <c r="AM140" s="1729"/>
      <c r="AN140" s="1729"/>
      <c r="AO140" s="1729"/>
      <c r="AP140" s="1729"/>
      <c r="AQ140" s="1729"/>
      <c r="AR140" s="1729"/>
      <c r="AS140" s="1729"/>
      <c r="AT140" s="1729"/>
      <c r="AU140" s="1729"/>
      <c r="AV140" s="1729"/>
      <c r="AW140" s="1729"/>
      <c r="AX140" s="1729"/>
      <c r="AY140" s="1729"/>
      <c r="AZ140" s="207"/>
      <c r="BA140" s="2072" t="s">
        <v>105</v>
      </c>
      <c r="BB140" s="159" t="s">
        <v>63</v>
      </c>
      <c r="BC140" s="1061" t="s">
        <v>35</v>
      </c>
      <c r="BD140" s="1080" t="s">
        <v>35</v>
      </c>
      <c r="BE140" s="1080" t="s">
        <v>35</v>
      </c>
      <c r="BF140" s="1080" t="s">
        <v>35</v>
      </c>
      <c r="BG140" s="1100" t="s">
        <v>35</v>
      </c>
      <c r="BH140" s="1120" t="s">
        <v>35</v>
      </c>
      <c r="BI140" s="1080" t="s">
        <v>35</v>
      </c>
      <c r="BJ140" s="1080" t="s">
        <v>35</v>
      </c>
      <c r="BK140" s="1080" t="s">
        <v>35</v>
      </c>
      <c r="BL140" s="1100" t="s">
        <v>35</v>
      </c>
      <c r="BM140" s="1120" t="s">
        <v>35</v>
      </c>
      <c r="BN140" s="1080" t="s">
        <v>35</v>
      </c>
      <c r="BO140" s="1080" t="s">
        <v>35</v>
      </c>
      <c r="BP140" s="1080" t="s">
        <v>35</v>
      </c>
      <c r="BQ140" s="1100" t="s">
        <v>35</v>
      </c>
    </row>
    <row r="141" s="130" customFormat="true" ht="15" customHeight="true" x14ac:dyDescent="0.2">
      <c r="A141" s="2000"/>
      <c r="B141" s="244" t="s">
        <v>64</v>
      </c>
      <c r="C141" s="991" t="s">
        <v>35</v>
      </c>
      <c r="D141" s="1003" t="s">
        <v>35</v>
      </c>
      <c r="E141" s="1003" t="s">
        <v>35</v>
      </c>
      <c r="F141" s="1003" t="s">
        <v>35</v>
      </c>
      <c r="G141" s="1015" t="s">
        <v>35</v>
      </c>
      <c r="H141" s="1027" t="s">
        <v>35</v>
      </c>
      <c r="I141" s="1003" t="s">
        <v>35</v>
      </c>
      <c r="J141" s="1003" t="s">
        <v>35</v>
      </c>
      <c r="K141" s="1003" t="s">
        <v>35</v>
      </c>
      <c r="L141" s="1039" t="s">
        <v>35</v>
      </c>
      <c r="M141" s="1047" t="s">
        <v>35</v>
      </c>
      <c r="N141" s="1003" t="s">
        <v>35</v>
      </c>
      <c r="O141" s="1003" t="s">
        <v>35</v>
      </c>
      <c r="P141" s="1003" t="s">
        <v>35</v>
      </c>
      <c r="Q141" s="1039" t="s">
        <v>35</v>
      </c>
      <c r="R141" s="1728"/>
      <c r="S141" s="1728"/>
      <c r="T141" s="1728"/>
      <c r="U141" s="1728"/>
      <c r="V141" s="1728"/>
      <c r="W141" s="1728"/>
      <c r="X141" s="1728"/>
      <c r="Y141" s="1729"/>
      <c r="Z141" s="1729"/>
      <c r="AA141" s="1729"/>
      <c r="AB141" s="1729"/>
      <c r="AC141" s="1729"/>
      <c r="AD141" s="1729"/>
      <c r="AE141" s="1729"/>
      <c r="AF141" s="1729"/>
      <c r="AG141" s="1729"/>
      <c r="AH141" s="1729"/>
      <c r="AI141" s="1729"/>
      <c r="AJ141" s="1729"/>
      <c r="AK141" s="1729"/>
      <c r="AL141" s="1729"/>
      <c r="AM141" s="1729"/>
      <c r="AN141" s="1729"/>
      <c r="AO141" s="1729"/>
      <c r="AP141" s="1729"/>
      <c r="AQ141" s="1729"/>
      <c r="AR141" s="1729"/>
      <c r="AS141" s="1729"/>
      <c r="AT141" s="1729"/>
      <c r="AU141" s="1729"/>
      <c r="AV141" s="1729"/>
      <c r="AW141" s="1729"/>
      <c r="AX141" s="1729"/>
      <c r="AY141" s="1729"/>
      <c r="AZ141" s="207"/>
      <c r="BA141" s="2072"/>
      <c r="BB141" s="159" t="s">
        <v>64</v>
      </c>
      <c r="BC141" s="1061" t="s">
        <v>35</v>
      </c>
      <c r="BD141" s="1080" t="s">
        <v>35</v>
      </c>
      <c r="BE141" s="1080" t="s">
        <v>35</v>
      </c>
      <c r="BF141" s="1080" t="s">
        <v>35</v>
      </c>
      <c r="BG141" s="1100" t="s">
        <v>35</v>
      </c>
      <c r="BH141" s="1120" t="s">
        <v>35</v>
      </c>
      <c r="BI141" s="1080" t="s">
        <v>35</v>
      </c>
      <c r="BJ141" s="1080" t="s">
        <v>35</v>
      </c>
      <c r="BK141" s="1080" t="s">
        <v>35</v>
      </c>
      <c r="BL141" s="1100" t="s">
        <v>35</v>
      </c>
      <c r="BM141" s="1120" t="s">
        <v>35</v>
      </c>
      <c r="BN141" s="1080" t="s">
        <v>35</v>
      </c>
      <c r="BO141" s="1080" t="s">
        <v>35</v>
      </c>
      <c r="BP141" s="1080" t="s">
        <v>35</v>
      </c>
      <c r="BQ141" s="1100" t="s">
        <v>35</v>
      </c>
    </row>
    <row r="142" s="130" customFormat="true" ht="15" customHeight="true" x14ac:dyDescent="0.2">
      <c r="A142" s="2000"/>
      <c r="B142" s="244" t="s">
        <v>65</v>
      </c>
      <c r="C142" s="991" t="s">
        <v>35</v>
      </c>
      <c r="D142" s="1003" t="s">
        <v>35</v>
      </c>
      <c r="E142" s="1003" t="s">
        <v>35</v>
      </c>
      <c r="F142" s="1003" t="s">
        <v>35</v>
      </c>
      <c r="G142" s="1015" t="s">
        <v>35</v>
      </c>
      <c r="H142" s="1027" t="s">
        <v>35</v>
      </c>
      <c r="I142" s="1003" t="s">
        <v>35</v>
      </c>
      <c r="J142" s="1003" t="s">
        <v>35</v>
      </c>
      <c r="K142" s="1003" t="s">
        <v>35</v>
      </c>
      <c r="L142" s="1039" t="s">
        <v>35</v>
      </c>
      <c r="M142" s="1047" t="s">
        <v>35</v>
      </c>
      <c r="N142" s="1003" t="s">
        <v>35</v>
      </c>
      <c r="O142" s="1003" t="s">
        <v>35</v>
      </c>
      <c r="P142" s="1003" t="s">
        <v>35</v>
      </c>
      <c r="Q142" s="1039" t="s">
        <v>35</v>
      </c>
      <c r="R142" s="1728"/>
      <c r="S142" s="1728"/>
      <c r="T142" s="1728"/>
      <c r="U142" s="1728"/>
      <c r="V142" s="1728"/>
      <c r="W142" s="1728"/>
      <c r="X142" s="1728"/>
      <c r="Y142" s="1729"/>
      <c r="Z142" s="1729"/>
      <c r="AA142" s="1729"/>
      <c r="AB142" s="1729"/>
      <c r="AC142" s="1729"/>
      <c r="AD142" s="1729"/>
      <c r="AE142" s="1729"/>
      <c r="AF142" s="1729"/>
      <c r="AG142" s="1729"/>
      <c r="AH142" s="1729"/>
      <c r="AI142" s="1729"/>
      <c r="AJ142" s="1729"/>
      <c r="AK142" s="1729"/>
      <c r="AL142" s="1729"/>
      <c r="AM142" s="1729"/>
      <c r="AN142" s="1729"/>
      <c r="AO142" s="1729"/>
      <c r="AP142" s="1729"/>
      <c r="AQ142" s="1729"/>
      <c r="AR142" s="1729"/>
      <c r="AS142" s="1729"/>
      <c r="AT142" s="1729"/>
      <c r="AU142" s="1729"/>
      <c r="AV142" s="1729"/>
      <c r="AW142" s="1729"/>
      <c r="AX142" s="1729"/>
      <c r="AY142" s="1729"/>
      <c r="AZ142" s="207"/>
      <c r="BA142" s="2072"/>
      <c r="BB142" s="159" t="s">
        <v>65</v>
      </c>
      <c r="BC142" s="1061" t="s">
        <v>35</v>
      </c>
      <c r="BD142" s="1080" t="s">
        <v>35</v>
      </c>
      <c r="BE142" s="1080" t="s">
        <v>35</v>
      </c>
      <c r="BF142" s="1080" t="s">
        <v>35</v>
      </c>
      <c r="BG142" s="1100" t="s">
        <v>35</v>
      </c>
      <c r="BH142" s="1120" t="s">
        <v>35</v>
      </c>
      <c r="BI142" s="1080" t="s">
        <v>35</v>
      </c>
      <c r="BJ142" s="1080" t="s">
        <v>35</v>
      </c>
      <c r="BK142" s="1080" t="s">
        <v>35</v>
      </c>
      <c r="BL142" s="1100" t="s">
        <v>35</v>
      </c>
      <c r="BM142" s="1120" t="s">
        <v>35</v>
      </c>
      <c r="BN142" s="1080" t="s">
        <v>35</v>
      </c>
      <c r="BO142" s="1080" t="s">
        <v>35</v>
      </c>
      <c r="BP142" s="1080" t="s">
        <v>35</v>
      </c>
      <c r="BQ142" s="1100" t="s">
        <v>35</v>
      </c>
    </row>
    <row r="143" s="130" customFormat="true" ht="15" customHeight="true" x14ac:dyDescent="0.2">
      <c r="A143" s="2000"/>
      <c r="B143" s="244" t="s">
        <v>66</v>
      </c>
      <c r="C143" s="991" t="s">
        <v>35</v>
      </c>
      <c r="D143" s="1003" t="s">
        <v>35</v>
      </c>
      <c r="E143" s="1003" t="s">
        <v>35</v>
      </c>
      <c r="F143" s="1003" t="s">
        <v>35</v>
      </c>
      <c r="G143" s="1015" t="s">
        <v>35</v>
      </c>
      <c r="H143" s="1027" t="s">
        <v>35</v>
      </c>
      <c r="I143" s="1003" t="s">
        <v>35</v>
      </c>
      <c r="J143" s="1003" t="s">
        <v>35</v>
      </c>
      <c r="K143" s="1003" t="s">
        <v>35</v>
      </c>
      <c r="L143" s="1039" t="s">
        <v>35</v>
      </c>
      <c r="M143" s="1047" t="s">
        <v>35</v>
      </c>
      <c r="N143" s="1003" t="s">
        <v>35</v>
      </c>
      <c r="O143" s="1003" t="s">
        <v>35</v>
      </c>
      <c r="P143" s="1003" t="s">
        <v>35</v>
      </c>
      <c r="Q143" s="1039" t="s">
        <v>35</v>
      </c>
      <c r="R143" s="1728"/>
      <c r="S143" s="1728"/>
      <c r="T143" s="1728"/>
      <c r="U143" s="1728"/>
      <c r="V143" s="1728"/>
      <c r="W143" s="1728"/>
      <c r="X143" s="1728"/>
      <c r="Y143" s="1729"/>
      <c r="Z143" s="1729"/>
      <c r="AA143" s="1729"/>
      <c r="AB143" s="1729"/>
      <c r="AC143" s="1729"/>
      <c r="AD143" s="1729"/>
      <c r="AE143" s="1729"/>
      <c r="AF143" s="1729"/>
      <c r="AG143" s="1729"/>
      <c r="AH143" s="1729"/>
      <c r="AI143" s="1729"/>
      <c r="AJ143" s="1729"/>
      <c r="AK143" s="1729"/>
      <c r="AL143" s="1729"/>
      <c r="AM143" s="1729"/>
      <c r="AN143" s="1729"/>
      <c r="AO143" s="1729"/>
      <c r="AP143" s="1729"/>
      <c r="AQ143" s="1729"/>
      <c r="AR143" s="1729"/>
      <c r="AS143" s="1729"/>
      <c r="AT143" s="1729"/>
      <c r="AU143" s="1729"/>
      <c r="AV143" s="1729"/>
      <c r="AW143" s="1729"/>
      <c r="AX143" s="1729"/>
      <c r="AY143" s="1729"/>
      <c r="AZ143" s="207"/>
      <c r="BA143" s="2072"/>
      <c r="BB143" s="159" t="s">
        <v>66</v>
      </c>
      <c r="BC143" s="1061" t="s">
        <v>35</v>
      </c>
      <c r="BD143" s="1080" t="s">
        <v>35</v>
      </c>
      <c r="BE143" s="1080" t="s">
        <v>35</v>
      </c>
      <c r="BF143" s="1080" t="s">
        <v>35</v>
      </c>
      <c r="BG143" s="1100" t="s">
        <v>35</v>
      </c>
      <c r="BH143" s="1120" t="s">
        <v>35</v>
      </c>
      <c r="BI143" s="1080" t="s">
        <v>35</v>
      </c>
      <c r="BJ143" s="1080" t="s">
        <v>35</v>
      </c>
      <c r="BK143" s="1080" t="s">
        <v>35</v>
      </c>
      <c r="BL143" s="1100" t="s">
        <v>35</v>
      </c>
      <c r="BM143" s="1120" t="s">
        <v>35</v>
      </c>
      <c r="BN143" s="1080" t="s">
        <v>35</v>
      </c>
      <c r="BO143" s="1080" t="s">
        <v>35</v>
      </c>
      <c r="BP143" s="1080" t="s">
        <v>35</v>
      </c>
      <c r="BQ143" s="1100" t="s">
        <v>35</v>
      </c>
    </row>
    <row r="144" s="130" customFormat="true" ht="15" customHeight="true" x14ac:dyDescent="0.2">
      <c r="A144" s="2000" t="s">
        <v>106</v>
      </c>
      <c r="B144" s="244" t="s">
        <v>63</v>
      </c>
      <c r="C144" s="991" t="s">
        <v>35</v>
      </c>
      <c r="D144" s="1003" t="s">
        <v>35</v>
      </c>
      <c r="E144" s="1003" t="s">
        <v>35</v>
      </c>
      <c r="F144" s="1003" t="s">
        <v>35</v>
      </c>
      <c r="G144" s="1015" t="s">
        <v>35</v>
      </c>
      <c r="H144" s="1027" t="s">
        <v>35</v>
      </c>
      <c r="I144" s="1003" t="s">
        <v>35</v>
      </c>
      <c r="J144" s="1003" t="s">
        <v>35</v>
      </c>
      <c r="K144" s="1003" t="s">
        <v>35</v>
      </c>
      <c r="L144" s="1039" t="s">
        <v>35</v>
      </c>
      <c r="M144" s="1047" t="s">
        <v>35</v>
      </c>
      <c r="N144" s="1003" t="s">
        <v>35</v>
      </c>
      <c r="O144" s="1003" t="s">
        <v>35</v>
      </c>
      <c r="P144" s="1003" t="s">
        <v>35</v>
      </c>
      <c r="Q144" s="1039" t="s">
        <v>35</v>
      </c>
      <c r="R144" s="1728"/>
      <c r="S144" s="1728"/>
      <c r="T144" s="1728"/>
      <c r="U144" s="1728"/>
      <c r="V144" s="1728"/>
      <c r="W144" s="1728"/>
      <c r="X144" s="1728"/>
      <c r="Y144" s="1729"/>
      <c r="Z144" s="1729"/>
      <c r="AA144" s="1729"/>
      <c r="AB144" s="1729"/>
      <c r="AC144" s="1729"/>
      <c r="AD144" s="1729"/>
      <c r="AE144" s="1729"/>
      <c r="AF144" s="1729"/>
      <c r="AG144" s="1729"/>
      <c r="AH144" s="1729"/>
      <c r="AI144" s="1729"/>
      <c r="AJ144" s="1729"/>
      <c r="AK144" s="1729"/>
      <c r="AL144" s="1729"/>
      <c r="AM144" s="1729"/>
      <c r="AN144" s="1729"/>
      <c r="AO144" s="1729"/>
      <c r="AP144" s="1729"/>
      <c r="AQ144" s="1729"/>
      <c r="AR144" s="1729"/>
      <c r="AS144" s="1729"/>
      <c r="AT144" s="1729"/>
      <c r="AU144" s="1729"/>
      <c r="AV144" s="1729"/>
      <c r="AW144" s="1729"/>
      <c r="AX144" s="1729"/>
      <c r="AY144" s="1729"/>
      <c r="AZ144" s="207"/>
      <c r="BA144" s="2072" t="s">
        <v>106</v>
      </c>
      <c r="BB144" s="159" t="s">
        <v>63</v>
      </c>
      <c r="BC144" s="1061" t="s">
        <v>35</v>
      </c>
      <c r="BD144" s="1080" t="s">
        <v>35</v>
      </c>
      <c r="BE144" s="1080" t="s">
        <v>35</v>
      </c>
      <c r="BF144" s="1080" t="s">
        <v>35</v>
      </c>
      <c r="BG144" s="1100" t="s">
        <v>35</v>
      </c>
      <c r="BH144" s="1120" t="s">
        <v>35</v>
      </c>
      <c r="BI144" s="1080" t="s">
        <v>35</v>
      </c>
      <c r="BJ144" s="1080" t="s">
        <v>35</v>
      </c>
      <c r="BK144" s="1080" t="s">
        <v>35</v>
      </c>
      <c r="BL144" s="1100" t="s">
        <v>35</v>
      </c>
      <c r="BM144" s="1120" t="s">
        <v>35</v>
      </c>
      <c r="BN144" s="1080" t="s">
        <v>35</v>
      </c>
      <c r="BO144" s="1080" t="s">
        <v>35</v>
      </c>
      <c r="BP144" s="1080" t="s">
        <v>35</v>
      </c>
      <c r="BQ144" s="1100" t="s">
        <v>35</v>
      </c>
    </row>
    <row r="145" s="130" customFormat="true" ht="15" customHeight="true" x14ac:dyDescent="0.2">
      <c r="A145" s="2000"/>
      <c r="B145" s="244" t="s">
        <v>64</v>
      </c>
      <c r="C145" s="991" t="s">
        <v>35</v>
      </c>
      <c r="D145" s="1003" t="s">
        <v>35</v>
      </c>
      <c r="E145" s="1003" t="s">
        <v>35</v>
      </c>
      <c r="F145" s="1003" t="s">
        <v>35</v>
      </c>
      <c r="G145" s="1015" t="s">
        <v>35</v>
      </c>
      <c r="H145" s="1027" t="s">
        <v>35</v>
      </c>
      <c r="I145" s="1003" t="s">
        <v>35</v>
      </c>
      <c r="J145" s="1003" t="s">
        <v>35</v>
      </c>
      <c r="K145" s="1003" t="s">
        <v>35</v>
      </c>
      <c r="L145" s="1039" t="s">
        <v>35</v>
      </c>
      <c r="M145" s="1047" t="s">
        <v>35</v>
      </c>
      <c r="N145" s="1003" t="s">
        <v>35</v>
      </c>
      <c r="O145" s="1003" t="s">
        <v>35</v>
      </c>
      <c r="P145" s="1003" t="s">
        <v>35</v>
      </c>
      <c r="Q145" s="1039" t="s">
        <v>35</v>
      </c>
      <c r="R145" s="1728"/>
      <c r="S145" s="1728"/>
      <c r="T145" s="1728"/>
      <c r="U145" s="1728"/>
      <c r="V145" s="1728"/>
      <c r="W145" s="1728"/>
      <c r="X145" s="1728"/>
      <c r="Y145" s="1729"/>
      <c r="Z145" s="1729"/>
      <c r="AA145" s="1729"/>
      <c r="AB145" s="1729"/>
      <c r="AC145" s="1729"/>
      <c r="AD145" s="1729"/>
      <c r="AE145" s="1729"/>
      <c r="AF145" s="1729"/>
      <c r="AG145" s="1729"/>
      <c r="AH145" s="1729"/>
      <c r="AI145" s="1729"/>
      <c r="AJ145" s="1729"/>
      <c r="AK145" s="1729"/>
      <c r="AL145" s="1729"/>
      <c r="AM145" s="1729"/>
      <c r="AN145" s="1729"/>
      <c r="AO145" s="1729"/>
      <c r="AP145" s="1729"/>
      <c r="AQ145" s="1729"/>
      <c r="AR145" s="1729"/>
      <c r="AS145" s="1729"/>
      <c r="AT145" s="1729"/>
      <c r="AU145" s="1729"/>
      <c r="AV145" s="1729"/>
      <c r="AW145" s="1729"/>
      <c r="AX145" s="1729"/>
      <c r="AY145" s="1729"/>
      <c r="AZ145" s="207"/>
      <c r="BA145" s="2072"/>
      <c r="BB145" s="159" t="s">
        <v>64</v>
      </c>
      <c r="BC145" s="1061" t="s">
        <v>35</v>
      </c>
      <c r="BD145" s="1080" t="s">
        <v>35</v>
      </c>
      <c r="BE145" s="1080" t="s">
        <v>35</v>
      </c>
      <c r="BF145" s="1080" t="s">
        <v>35</v>
      </c>
      <c r="BG145" s="1100" t="s">
        <v>35</v>
      </c>
      <c r="BH145" s="1120" t="s">
        <v>35</v>
      </c>
      <c r="BI145" s="1080" t="s">
        <v>35</v>
      </c>
      <c r="BJ145" s="1080" t="s">
        <v>35</v>
      </c>
      <c r="BK145" s="1080" t="s">
        <v>35</v>
      </c>
      <c r="BL145" s="1100" t="s">
        <v>35</v>
      </c>
      <c r="BM145" s="1120" t="s">
        <v>35</v>
      </c>
      <c r="BN145" s="1080" t="s">
        <v>35</v>
      </c>
      <c r="BO145" s="1080" t="s">
        <v>35</v>
      </c>
      <c r="BP145" s="1080" t="s">
        <v>35</v>
      </c>
      <c r="BQ145" s="1100" t="s">
        <v>35</v>
      </c>
    </row>
    <row r="146" s="130" customFormat="true" ht="15" customHeight="true" x14ac:dyDescent="0.2">
      <c r="A146" s="2000"/>
      <c r="B146" s="244" t="s">
        <v>65</v>
      </c>
      <c r="C146" s="991" t="s">
        <v>35</v>
      </c>
      <c r="D146" s="1003" t="s">
        <v>35</v>
      </c>
      <c r="E146" s="1003" t="s">
        <v>35</v>
      </c>
      <c r="F146" s="1003" t="s">
        <v>35</v>
      </c>
      <c r="G146" s="1015" t="s">
        <v>35</v>
      </c>
      <c r="H146" s="1027" t="s">
        <v>35</v>
      </c>
      <c r="I146" s="1003" t="s">
        <v>35</v>
      </c>
      <c r="J146" s="1003" t="s">
        <v>35</v>
      </c>
      <c r="K146" s="1003" t="s">
        <v>35</v>
      </c>
      <c r="L146" s="1039" t="s">
        <v>35</v>
      </c>
      <c r="M146" s="1047" t="s">
        <v>35</v>
      </c>
      <c r="N146" s="1003" t="s">
        <v>35</v>
      </c>
      <c r="O146" s="1003" t="s">
        <v>35</v>
      </c>
      <c r="P146" s="1003" t="s">
        <v>35</v>
      </c>
      <c r="Q146" s="1039" t="s">
        <v>35</v>
      </c>
      <c r="R146" s="1728"/>
      <c r="S146" s="1728"/>
      <c r="T146" s="1728"/>
      <c r="U146" s="1728"/>
      <c r="V146" s="1728"/>
      <c r="W146" s="1728"/>
      <c r="X146" s="1728"/>
      <c r="Y146" s="1729"/>
      <c r="Z146" s="1729"/>
      <c r="AA146" s="1729"/>
      <c r="AB146" s="1729"/>
      <c r="AC146" s="1729"/>
      <c r="AD146" s="1729"/>
      <c r="AE146" s="1729"/>
      <c r="AF146" s="1729"/>
      <c r="AG146" s="1729"/>
      <c r="AH146" s="1729"/>
      <c r="AI146" s="1729"/>
      <c r="AJ146" s="1729"/>
      <c r="AK146" s="1729"/>
      <c r="AL146" s="1729"/>
      <c r="AM146" s="1729"/>
      <c r="AN146" s="1729"/>
      <c r="AO146" s="1729"/>
      <c r="AP146" s="1729"/>
      <c r="AQ146" s="1729"/>
      <c r="AR146" s="1729"/>
      <c r="AS146" s="1729"/>
      <c r="AT146" s="1729"/>
      <c r="AU146" s="1729"/>
      <c r="AV146" s="1729"/>
      <c r="AW146" s="1729"/>
      <c r="AX146" s="1729"/>
      <c r="AY146" s="1729"/>
      <c r="AZ146" s="207"/>
      <c r="BA146" s="2072"/>
      <c r="BB146" s="159" t="s">
        <v>65</v>
      </c>
      <c r="BC146" s="1061" t="s">
        <v>35</v>
      </c>
      <c r="BD146" s="1080" t="s">
        <v>35</v>
      </c>
      <c r="BE146" s="1080" t="s">
        <v>35</v>
      </c>
      <c r="BF146" s="1080" t="s">
        <v>35</v>
      </c>
      <c r="BG146" s="1100" t="s">
        <v>35</v>
      </c>
      <c r="BH146" s="1120" t="s">
        <v>35</v>
      </c>
      <c r="BI146" s="1080" t="s">
        <v>35</v>
      </c>
      <c r="BJ146" s="1080" t="s">
        <v>35</v>
      </c>
      <c r="BK146" s="1080" t="s">
        <v>35</v>
      </c>
      <c r="BL146" s="1100" t="s">
        <v>35</v>
      </c>
      <c r="BM146" s="1120" t="s">
        <v>35</v>
      </c>
      <c r="BN146" s="1080" t="s">
        <v>35</v>
      </c>
      <c r="BO146" s="1080" t="s">
        <v>35</v>
      </c>
      <c r="BP146" s="1080" t="s">
        <v>35</v>
      </c>
      <c r="BQ146" s="1100" t="s">
        <v>35</v>
      </c>
    </row>
    <row r="147" s="130" customFormat="true" ht="15" customHeight="true" x14ac:dyDescent="0.2">
      <c r="A147" s="2000"/>
      <c r="B147" s="244" t="s">
        <v>66</v>
      </c>
      <c r="C147" s="991" t="s">
        <v>35</v>
      </c>
      <c r="D147" s="1003" t="s">
        <v>35</v>
      </c>
      <c r="E147" s="1003" t="s">
        <v>35</v>
      </c>
      <c r="F147" s="1003" t="s">
        <v>35</v>
      </c>
      <c r="G147" s="1015" t="s">
        <v>35</v>
      </c>
      <c r="H147" s="1027" t="s">
        <v>35</v>
      </c>
      <c r="I147" s="1003" t="s">
        <v>35</v>
      </c>
      <c r="J147" s="1003" t="s">
        <v>35</v>
      </c>
      <c r="K147" s="1003" t="s">
        <v>35</v>
      </c>
      <c r="L147" s="1039" t="s">
        <v>35</v>
      </c>
      <c r="M147" s="1047" t="s">
        <v>35</v>
      </c>
      <c r="N147" s="1003" t="s">
        <v>35</v>
      </c>
      <c r="O147" s="1003" t="s">
        <v>35</v>
      </c>
      <c r="P147" s="1003" t="s">
        <v>35</v>
      </c>
      <c r="Q147" s="1039" t="s">
        <v>35</v>
      </c>
      <c r="R147" s="1728"/>
      <c r="S147" s="1728"/>
      <c r="T147" s="1728"/>
      <c r="U147" s="1728"/>
      <c r="V147" s="1728"/>
      <c r="W147" s="1728"/>
      <c r="X147" s="1728"/>
      <c r="Y147" s="1729"/>
      <c r="Z147" s="1729"/>
      <c r="AA147" s="1729"/>
      <c r="AB147" s="1729"/>
      <c r="AC147" s="1729"/>
      <c r="AD147" s="1729"/>
      <c r="AE147" s="1729"/>
      <c r="AF147" s="1729"/>
      <c r="AG147" s="1729"/>
      <c r="AH147" s="1729"/>
      <c r="AI147" s="1729"/>
      <c r="AJ147" s="1729"/>
      <c r="AK147" s="1729"/>
      <c r="AL147" s="1729"/>
      <c r="AM147" s="1729"/>
      <c r="AN147" s="1729"/>
      <c r="AO147" s="1729"/>
      <c r="AP147" s="1729"/>
      <c r="AQ147" s="1729"/>
      <c r="AR147" s="1729"/>
      <c r="AS147" s="1729"/>
      <c r="AT147" s="1729"/>
      <c r="AU147" s="1729"/>
      <c r="AV147" s="1729"/>
      <c r="AW147" s="1729"/>
      <c r="AX147" s="1729"/>
      <c r="AY147" s="1729"/>
      <c r="AZ147" s="207"/>
      <c r="BA147" s="2072"/>
      <c r="BB147" s="159" t="s">
        <v>66</v>
      </c>
      <c r="BC147" s="1061" t="s">
        <v>35</v>
      </c>
      <c r="BD147" s="1080" t="s">
        <v>35</v>
      </c>
      <c r="BE147" s="1080" t="s">
        <v>35</v>
      </c>
      <c r="BF147" s="1080" t="s">
        <v>35</v>
      </c>
      <c r="BG147" s="1100" t="s">
        <v>35</v>
      </c>
      <c r="BH147" s="1120" t="s">
        <v>35</v>
      </c>
      <c r="BI147" s="1080" t="s">
        <v>35</v>
      </c>
      <c r="BJ147" s="1080" t="s">
        <v>35</v>
      </c>
      <c r="BK147" s="1080" t="s">
        <v>35</v>
      </c>
      <c r="BL147" s="1100" t="s">
        <v>35</v>
      </c>
      <c r="BM147" s="1120" t="s">
        <v>35</v>
      </c>
      <c r="BN147" s="1080" t="s">
        <v>35</v>
      </c>
      <c r="BO147" s="1080" t="s">
        <v>35</v>
      </c>
      <c r="BP147" s="1080" t="s">
        <v>35</v>
      </c>
      <c r="BQ147" s="1100" t="s">
        <v>35</v>
      </c>
    </row>
    <row r="148" s="130" customFormat="true" ht="15" customHeight="true" x14ac:dyDescent="0.2">
      <c r="A148" s="2000" t="s">
        <v>107</v>
      </c>
      <c r="B148" s="244" t="s">
        <v>49</v>
      </c>
      <c r="C148" s="991" t="s">
        <v>35</v>
      </c>
      <c r="D148" s="1003" t="s">
        <v>35</v>
      </c>
      <c r="E148" s="1003" t="s">
        <v>35</v>
      </c>
      <c r="F148" s="1003" t="s">
        <v>35</v>
      </c>
      <c r="G148" s="1015" t="s">
        <v>35</v>
      </c>
      <c r="H148" s="1027" t="s">
        <v>35</v>
      </c>
      <c r="I148" s="1003" t="s">
        <v>35</v>
      </c>
      <c r="J148" s="1003" t="s">
        <v>35</v>
      </c>
      <c r="K148" s="1003" t="s">
        <v>35</v>
      </c>
      <c r="L148" s="1039" t="s">
        <v>35</v>
      </c>
      <c r="M148" s="1047" t="s">
        <v>35</v>
      </c>
      <c r="N148" s="1003" t="s">
        <v>35</v>
      </c>
      <c r="O148" s="1003" t="s">
        <v>35</v>
      </c>
      <c r="P148" s="1003" t="s">
        <v>35</v>
      </c>
      <c r="Q148" s="1039" t="s">
        <v>35</v>
      </c>
      <c r="R148" s="1728"/>
      <c r="S148" s="1728"/>
      <c r="T148" s="1728"/>
      <c r="U148" s="1728"/>
      <c r="V148" s="1728"/>
      <c r="W148" s="1728"/>
      <c r="X148" s="1728"/>
      <c r="Y148" s="1729"/>
      <c r="Z148" s="1729"/>
      <c r="AA148" s="1729"/>
      <c r="AB148" s="1729"/>
      <c r="AC148" s="1729"/>
      <c r="AD148" s="1729"/>
      <c r="AE148" s="1729"/>
      <c r="AF148" s="1729"/>
      <c r="AG148" s="1729"/>
      <c r="AH148" s="1729"/>
      <c r="AI148" s="1729"/>
      <c r="AJ148" s="1729"/>
      <c r="AK148" s="1729"/>
      <c r="AL148" s="1729"/>
      <c r="AM148" s="1729"/>
      <c r="AN148" s="1729"/>
      <c r="AO148" s="1729"/>
      <c r="AP148" s="1729"/>
      <c r="AQ148" s="1729"/>
      <c r="AR148" s="1729"/>
      <c r="AS148" s="1729"/>
      <c r="AT148" s="1729"/>
      <c r="AU148" s="1729"/>
      <c r="AV148" s="1729"/>
      <c r="AW148" s="1729"/>
      <c r="AX148" s="1729"/>
      <c r="AY148" s="1729"/>
      <c r="AZ148" s="207"/>
      <c r="BA148" s="2072" t="s">
        <v>107</v>
      </c>
      <c r="BB148" s="159" t="s">
        <v>49</v>
      </c>
      <c r="BC148" s="1061" t="s">
        <v>35</v>
      </c>
      <c r="BD148" s="1080" t="s">
        <v>35</v>
      </c>
      <c r="BE148" s="1080" t="s">
        <v>35</v>
      </c>
      <c r="BF148" s="1080" t="s">
        <v>35</v>
      </c>
      <c r="BG148" s="1100" t="s">
        <v>35</v>
      </c>
      <c r="BH148" s="1120" t="s">
        <v>35</v>
      </c>
      <c r="BI148" s="1080" t="s">
        <v>35</v>
      </c>
      <c r="BJ148" s="1080" t="s">
        <v>35</v>
      </c>
      <c r="BK148" s="1080" t="s">
        <v>35</v>
      </c>
      <c r="BL148" s="1100" t="s">
        <v>35</v>
      </c>
      <c r="BM148" s="1120" t="s">
        <v>35</v>
      </c>
      <c r="BN148" s="1080" t="s">
        <v>35</v>
      </c>
      <c r="BO148" s="1080" t="s">
        <v>35</v>
      </c>
      <c r="BP148" s="1080" t="s">
        <v>35</v>
      </c>
      <c r="BQ148" s="1100" t="s">
        <v>35</v>
      </c>
    </row>
    <row r="149" s="130" customFormat="true" ht="15" customHeight="true" x14ac:dyDescent="0.2">
      <c r="A149" s="2000"/>
      <c r="B149" s="244" t="s">
        <v>48</v>
      </c>
      <c r="C149" s="991" t="s">
        <v>35</v>
      </c>
      <c r="D149" s="1003" t="s">
        <v>35</v>
      </c>
      <c r="E149" s="1003" t="s">
        <v>35</v>
      </c>
      <c r="F149" s="1003" t="s">
        <v>35</v>
      </c>
      <c r="G149" s="1015" t="s">
        <v>35</v>
      </c>
      <c r="H149" s="1027" t="s">
        <v>35</v>
      </c>
      <c r="I149" s="1003" t="s">
        <v>35</v>
      </c>
      <c r="J149" s="1003" t="s">
        <v>35</v>
      </c>
      <c r="K149" s="1003" t="s">
        <v>35</v>
      </c>
      <c r="L149" s="1039" t="s">
        <v>35</v>
      </c>
      <c r="M149" s="1047" t="s">
        <v>35</v>
      </c>
      <c r="N149" s="1003" t="s">
        <v>35</v>
      </c>
      <c r="O149" s="1003" t="s">
        <v>35</v>
      </c>
      <c r="P149" s="1003" t="s">
        <v>35</v>
      </c>
      <c r="Q149" s="1039" t="s">
        <v>35</v>
      </c>
      <c r="R149" s="1728"/>
      <c r="S149" s="1728"/>
      <c r="T149" s="1728"/>
      <c r="U149" s="1728"/>
      <c r="V149" s="1728"/>
      <c r="W149" s="1728"/>
      <c r="X149" s="1728"/>
      <c r="Y149" s="1729"/>
      <c r="Z149" s="1729"/>
      <c r="AA149" s="1729"/>
      <c r="AB149" s="1729"/>
      <c r="AC149" s="1729"/>
      <c r="AD149" s="1729"/>
      <c r="AE149" s="1729"/>
      <c r="AF149" s="1729"/>
      <c r="AG149" s="1729"/>
      <c r="AH149" s="1729"/>
      <c r="AI149" s="1729"/>
      <c r="AJ149" s="1729"/>
      <c r="AK149" s="1729"/>
      <c r="AL149" s="1729"/>
      <c r="AM149" s="1729"/>
      <c r="AN149" s="1729"/>
      <c r="AO149" s="1729"/>
      <c r="AP149" s="1729"/>
      <c r="AQ149" s="1729"/>
      <c r="AR149" s="1729"/>
      <c r="AS149" s="1729"/>
      <c r="AT149" s="1729"/>
      <c r="AU149" s="1729"/>
      <c r="AV149" s="1729"/>
      <c r="AW149" s="1729"/>
      <c r="AX149" s="1729"/>
      <c r="AY149" s="1729"/>
      <c r="AZ149" s="207"/>
      <c r="BA149" s="2072"/>
      <c r="BB149" s="159" t="s">
        <v>48</v>
      </c>
      <c r="BC149" s="1061" t="s">
        <v>35</v>
      </c>
      <c r="BD149" s="1080" t="s">
        <v>35</v>
      </c>
      <c r="BE149" s="1080" t="s">
        <v>35</v>
      </c>
      <c r="BF149" s="1080" t="s">
        <v>35</v>
      </c>
      <c r="BG149" s="1100" t="s">
        <v>35</v>
      </c>
      <c r="BH149" s="1120" t="s">
        <v>35</v>
      </c>
      <c r="BI149" s="1080" t="s">
        <v>35</v>
      </c>
      <c r="BJ149" s="1080" t="s">
        <v>35</v>
      </c>
      <c r="BK149" s="1080" t="s">
        <v>35</v>
      </c>
      <c r="BL149" s="1100" t="s">
        <v>35</v>
      </c>
      <c r="BM149" s="1120" t="s">
        <v>35</v>
      </c>
      <c r="BN149" s="1080" t="s">
        <v>35</v>
      </c>
      <c r="BO149" s="1080" t="s">
        <v>35</v>
      </c>
      <c r="BP149" s="1080" t="s">
        <v>35</v>
      </c>
      <c r="BQ149" s="1100" t="s">
        <v>35</v>
      </c>
    </row>
    <row r="150" s="130" customFormat="true" ht="15" customHeight="true" x14ac:dyDescent="0.2">
      <c r="A150" s="2000"/>
      <c r="B150" s="244" t="s">
        <v>109</v>
      </c>
      <c r="C150" s="991" t="s">
        <v>35</v>
      </c>
      <c r="D150" s="1003" t="s">
        <v>35</v>
      </c>
      <c r="E150" s="1003" t="s">
        <v>35</v>
      </c>
      <c r="F150" s="1003" t="s">
        <v>35</v>
      </c>
      <c r="G150" s="1015" t="s">
        <v>35</v>
      </c>
      <c r="H150" s="1027" t="s">
        <v>35</v>
      </c>
      <c r="I150" s="1003" t="s">
        <v>35</v>
      </c>
      <c r="J150" s="1003" t="s">
        <v>35</v>
      </c>
      <c r="K150" s="1003" t="s">
        <v>35</v>
      </c>
      <c r="L150" s="1039" t="s">
        <v>35</v>
      </c>
      <c r="M150" s="1047" t="s">
        <v>35</v>
      </c>
      <c r="N150" s="1003" t="s">
        <v>35</v>
      </c>
      <c r="O150" s="1003" t="s">
        <v>35</v>
      </c>
      <c r="P150" s="1003" t="s">
        <v>35</v>
      </c>
      <c r="Q150" s="1039" t="s">
        <v>35</v>
      </c>
      <c r="R150" s="1728"/>
      <c r="S150" s="1728"/>
      <c r="T150" s="1728"/>
      <c r="U150" s="1728"/>
      <c r="V150" s="1728"/>
      <c r="W150" s="1728"/>
      <c r="X150" s="1728"/>
      <c r="Y150" s="1729"/>
      <c r="Z150" s="1729"/>
      <c r="AA150" s="1729"/>
      <c r="AB150" s="1729"/>
      <c r="AC150" s="1729"/>
      <c r="AD150" s="1729"/>
      <c r="AE150" s="1729"/>
      <c r="AF150" s="1729"/>
      <c r="AG150" s="1729"/>
      <c r="AH150" s="1729"/>
      <c r="AI150" s="1729"/>
      <c r="AJ150" s="1729"/>
      <c r="AK150" s="1729"/>
      <c r="AL150" s="1729"/>
      <c r="AM150" s="1729"/>
      <c r="AN150" s="1729"/>
      <c r="AO150" s="1729"/>
      <c r="AP150" s="1729"/>
      <c r="AQ150" s="1729"/>
      <c r="AR150" s="1729"/>
      <c r="AS150" s="1729"/>
      <c r="AT150" s="1729"/>
      <c r="AU150" s="1729"/>
      <c r="AV150" s="1729"/>
      <c r="AW150" s="1729"/>
      <c r="AX150" s="1729"/>
      <c r="AY150" s="1729"/>
      <c r="AZ150" s="207"/>
      <c r="BA150" s="2072"/>
      <c r="BB150" s="159" t="s">
        <v>109</v>
      </c>
      <c r="BC150" s="1061" t="s">
        <v>35</v>
      </c>
      <c r="BD150" s="1080" t="s">
        <v>35</v>
      </c>
      <c r="BE150" s="1080" t="s">
        <v>35</v>
      </c>
      <c r="BF150" s="1080" t="s">
        <v>35</v>
      </c>
      <c r="BG150" s="1100" t="s">
        <v>35</v>
      </c>
      <c r="BH150" s="1120" t="s">
        <v>35</v>
      </c>
      <c r="BI150" s="1080" t="s">
        <v>35</v>
      </c>
      <c r="BJ150" s="1080" t="s">
        <v>35</v>
      </c>
      <c r="BK150" s="1080" t="s">
        <v>35</v>
      </c>
      <c r="BL150" s="1100" t="s">
        <v>35</v>
      </c>
      <c r="BM150" s="1120" t="s">
        <v>35</v>
      </c>
      <c r="BN150" s="1080" t="s">
        <v>35</v>
      </c>
      <c r="BO150" s="1080" t="s">
        <v>35</v>
      </c>
      <c r="BP150" s="1080" t="s">
        <v>35</v>
      </c>
      <c r="BQ150" s="1100" t="s">
        <v>35</v>
      </c>
    </row>
    <row r="151" s="130" customFormat="true" ht="15" customHeight="true" x14ac:dyDescent="0.2">
      <c r="A151" s="2000" t="s">
        <v>108</v>
      </c>
      <c r="B151" s="244" t="s">
        <v>49</v>
      </c>
      <c r="C151" s="991" t="s">
        <v>35</v>
      </c>
      <c r="D151" s="1003" t="s">
        <v>35</v>
      </c>
      <c r="E151" s="1003" t="s">
        <v>35</v>
      </c>
      <c r="F151" s="1003" t="s">
        <v>35</v>
      </c>
      <c r="G151" s="1015" t="s">
        <v>35</v>
      </c>
      <c r="H151" s="1027" t="s">
        <v>35</v>
      </c>
      <c r="I151" s="1003" t="s">
        <v>35</v>
      </c>
      <c r="J151" s="1003" t="s">
        <v>35</v>
      </c>
      <c r="K151" s="1003" t="s">
        <v>35</v>
      </c>
      <c r="L151" s="1039" t="s">
        <v>35</v>
      </c>
      <c r="M151" s="1047" t="s">
        <v>35</v>
      </c>
      <c r="N151" s="1003" t="s">
        <v>35</v>
      </c>
      <c r="O151" s="1003" t="s">
        <v>35</v>
      </c>
      <c r="P151" s="1003" t="s">
        <v>35</v>
      </c>
      <c r="Q151" s="1039" t="s">
        <v>35</v>
      </c>
      <c r="R151" s="1728"/>
      <c r="S151" s="1728"/>
      <c r="T151" s="1728"/>
      <c r="U151" s="1728"/>
      <c r="V151" s="1728"/>
      <c r="W151" s="1728"/>
      <c r="X151" s="1728"/>
      <c r="Y151" s="1729"/>
      <c r="Z151" s="1729"/>
      <c r="AA151" s="1729"/>
      <c r="AB151" s="1729"/>
      <c r="AC151" s="1729"/>
      <c r="AD151" s="1729"/>
      <c r="AE151" s="1729"/>
      <c r="AF151" s="1729"/>
      <c r="AG151" s="1729"/>
      <c r="AH151" s="1729"/>
      <c r="AI151" s="1729"/>
      <c r="AJ151" s="1729"/>
      <c r="AK151" s="1729"/>
      <c r="AL151" s="1729"/>
      <c r="AM151" s="1729"/>
      <c r="AN151" s="1729"/>
      <c r="AO151" s="1729"/>
      <c r="AP151" s="1729"/>
      <c r="AQ151" s="1729"/>
      <c r="AR151" s="1729"/>
      <c r="AS151" s="1729"/>
      <c r="AT151" s="1729"/>
      <c r="AU151" s="1729"/>
      <c r="AV151" s="1729"/>
      <c r="AW151" s="1729"/>
      <c r="AX151" s="1729"/>
      <c r="AY151" s="1729"/>
      <c r="AZ151" s="207"/>
      <c r="BA151" s="2072" t="s">
        <v>108</v>
      </c>
      <c r="BB151" s="159" t="s">
        <v>49</v>
      </c>
      <c r="BC151" s="1061" t="s">
        <v>35</v>
      </c>
      <c r="BD151" s="1080" t="s">
        <v>35</v>
      </c>
      <c r="BE151" s="1080" t="s">
        <v>35</v>
      </c>
      <c r="BF151" s="1080" t="s">
        <v>35</v>
      </c>
      <c r="BG151" s="1100" t="s">
        <v>35</v>
      </c>
      <c r="BH151" s="1120" t="s">
        <v>35</v>
      </c>
      <c r="BI151" s="1080" t="s">
        <v>35</v>
      </c>
      <c r="BJ151" s="1080" t="s">
        <v>35</v>
      </c>
      <c r="BK151" s="1080" t="s">
        <v>35</v>
      </c>
      <c r="BL151" s="1100" t="s">
        <v>35</v>
      </c>
      <c r="BM151" s="1120" t="s">
        <v>35</v>
      </c>
      <c r="BN151" s="1080" t="s">
        <v>35</v>
      </c>
      <c r="BO151" s="1080" t="s">
        <v>35</v>
      </c>
      <c r="BP151" s="1080" t="s">
        <v>35</v>
      </c>
      <c r="BQ151" s="1100" t="s">
        <v>35</v>
      </c>
    </row>
    <row r="152" s="130" customFormat="true" ht="15" customHeight="true" x14ac:dyDescent="0.2">
      <c r="A152" s="2001"/>
      <c r="B152" s="245" t="s">
        <v>48</v>
      </c>
      <c r="C152" s="992" t="s">
        <v>35</v>
      </c>
      <c r="D152" s="1004" t="s">
        <v>35</v>
      </c>
      <c r="E152" s="1004" t="s">
        <v>35</v>
      </c>
      <c r="F152" s="1004" t="s">
        <v>35</v>
      </c>
      <c r="G152" s="1016" t="s">
        <v>35</v>
      </c>
      <c r="H152" s="1028" t="s">
        <v>35</v>
      </c>
      <c r="I152" s="1004" t="s">
        <v>35</v>
      </c>
      <c r="J152" s="1004" t="s">
        <v>35</v>
      </c>
      <c r="K152" s="1004" t="s">
        <v>35</v>
      </c>
      <c r="L152" s="1040" t="s">
        <v>35</v>
      </c>
      <c r="M152" s="1048" t="s">
        <v>35</v>
      </c>
      <c r="N152" s="1004" t="s">
        <v>35</v>
      </c>
      <c r="O152" s="1004" t="s">
        <v>35</v>
      </c>
      <c r="P152" s="1004" t="s">
        <v>35</v>
      </c>
      <c r="Q152" s="1040" t="s">
        <v>35</v>
      </c>
      <c r="R152" s="1878"/>
      <c r="S152" s="1878"/>
      <c r="T152" s="1878"/>
      <c r="U152" s="1878"/>
      <c r="V152" s="1878"/>
      <c r="W152" s="1878"/>
      <c r="X152" s="1878"/>
      <c r="Y152" s="1879"/>
      <c r="Z152" s="1879"/>
      <c r="AA152" s="1879"/>
      <c r="AB152" s="1879"/>
      <c r="AC152" s="1879"/>
      <c r="AD152" s="1879"/>
      <c r="AE152" s="1879"/>
      <c r="AF152" s="1879"/>
      <c r="AG152" s="1879"/>
      <c r="AH152" s="1879"/>
      <c r="AI152" s="1879"/>
      <c r="AJ152" s="1879"/>
      <c r="AK152" s="1879"/>
      <c r="AL152" s="1879"/>
      <c r="AM152" s="1879"/>
      <c r="AN152" s="1879"/>
      <c r="AO152" s="1879"/>
      <c r="AP152" s="1879"/>
      <c r="AQ152" s="1879"/>
      <c r="AR152" s="1879"/>
      <c r="AS152" s="1879"/>
      <c r="AT152" s="1879"/>
      <c r="AU152" s="1879"/>
      <c r="AV152" s="1879"/>
      <c r="AW152" s="1879"/>
      <c r="AX152" s="1879"/>
      <c r="AY152" s="1879"/>
      <c r="AZ152" s="207"/>
      <c r="BA152" s="2075"/>
      <c r="BB152" s="227" t="s">
        <v>48</v>
      </c>
      <c r="BC152" s="1062" t="s">
        <v>35</v>
      </c>
      <c r="BD152" s="1081" t="s">
        <v>35</v>
      </c>
      <c r="BE152" s="1081" t="s">
        <v>35</v>
      </c>
      <c r="BF152" s="1081" t="s">
        <v>35</v>
      </c>
      <c r="BG152" s="1101" t="s">
        <v>35</v>
      </c>
      <c r="BH152" s="1121" t="s">
        <v>35</v>
      </c>
      <c r="BI152" s="1081" t="s">
        <v>35</v>
      </c>
      <c r="BJ152" s="1081" t="s">
        <v>35</v>
      </c>
      <c r="BK152" s="1081" t="s">
        <v>35</v>
      </c>
      <c r="BL152" s="1101" t="s">
        <v>35</v>
      </c>
      <c r="BM152" s="1121" t="s">
        <v>35</v>
      </c>
      <c r="BN152" s="1081" t="s">
        <v>35</v>
      </c>
      <c r="BO152" s="1081" t="s">
        <v>35</v>
      </c>
      <c r="BP152" s="1081" t="s">
        <v>35</v>
      </c>
      <c r="BQ152" s="1101" t="s">
        <v>35</v>
      </c>
    </row>
    <row r="153" s="613" customFormat="true" ht="15" customHeight="true" x14ac:dyDescent="0.2">
      <c r="A153" s="1998" t="s">
        <v>161</v>
      </c>
      <c r="B153" s="969" t="s">
        <v>162</v>
      </c>
      <c r="C153" s="888">
        <v>23.934627505484428</v>
      </c>
      <c r="D153" s="889">
        <v>70.246458037403272</v>
      </c>
      <c r="E153" s="889">
        <v>85.56408500191904</v>
      </c>
      <c r="F153" s="889">
        <v>90.543383338526567</v>
      </c>
      <c r="G153" s="890">
        <v>93.818446624910806</v>
      </c>
      <c r="H153" s="891">
        <v>65.029561700599785</v>
      </c>
      <c r="I153" s="889">
        <v>85.650248637151762</v>
      </c>
      <c r="J153" s="889">
        <v>91.104432657129621</v>
      </c>
      <c r="K153" s="889">
        <v>93.717975271304226</v>
      </c>
      <c r="L153" s="892">
        <v>96.592524828768418</v>
      </c>
      <c r="M153" s="893">
        <v>4.0451290052234672</v>
      </c>
      <c r="N153" s="889">
        <v>8.3418483380346444</v>
      </c>
      <c r="O153" s="889">
        <v>23.986299522416456</v>
      </c>
      <c r="P153" s="889">
        <v>41.072065008713309</v>
      </c>
      <c r="Q153" s="1864">
        <v>56.118969737072234</v>
      </c>
      <c r="R153" s="1234"/>
      <c r="S153" s="1234"/>
      <c r="T153" s="1234"/>
      <c r="U153" s="1234"/>
      <c r="V153" s="1234"/>
      <c r="W153" s="1234"/>
      <c r="X153" s="1234"/>
      <c r="Y153" s="1234"/>
      <c r="Z153" s="1234"/>
      <c r="AA153" s="1234"/>
      <c r="AB153" s="1234"/>
      <c r="AC153" s="1234"/>
      <c r="AD153" s="1234"/>
      <c r="AE153" s="1234"/>
      <c r="AF153" s="1234"/>
      <c r="AG153" s="1234"/>
      <c r="AH153" s="1234"/>
      <c r="AI153" s="1234"/>
      <c r="AJ153" s="1234"/>
      <c r="AK153" s="1234"/>
      <c r="AL153" s="1234"/>
      <c r="AM153" s="1234"/>
      <c r="AN153" s="1234"/>
      <c r="AO153" s="1234"/>
      <c r="AP153" s="1234"/>
      <c r="AQ153" s="1234"/>
      <c r="AR153" s="1234"/>
      <c r="AS153" s="1234"/>
      <c r="AT153" s="1234"/>
      <c r="AU153" s="1234"/>
      <c r="AV153" s="1234"/>
      <c r="AW153" s="1234"/>
      <c r="AX153" s="1234"/>
      <c r="AY153" s="1234"/>
      <c r="BA153" s="2112" t="s">
        <v>161</v>
      </c>
      <c r="BB153" s="226" t="s">
        <v>162</v>
      </c>
      <c r="BC153" s="323">
        <v>1053155.8691101074</v>
      </c>
      <c r="BD153" s="294">
        <v>3024090.3763122559</v>
      </c>
      <c r="BE153" s="294">
        <v>3846491.609085083</v>
      </c>
      <c r="BF153" s="294">
        <v>3986892.2779006958</v>
      </c>
      <c r="BG153" s="324">
        <v>4126116.3553619385</v>
      </c>
      <c r="BH153" s="335">
        <v>2189689.0083084106</v>
      </c>
      <c r="BI153" s="294">
        <v>2911642.8559951782</v>
      </c>
      <c r="BJ153" s="294">
        <v>3145701.9511413574</v>
      </c>
      <c r="BK153" s="294">
        <v>3169813.9714126587</v>
      </c>
      <c r="BL153" s="324">
        <v>3287370.7541656494</v>
      </c>
      <c r="BM153" s="335">
        <v>40416.609359741211</v>
      </c>
      <c r="BN153" s="294">
        <v>83373.654373168945</v>
      </c>
      <c r="BO153" s="294">
        <v>240648.76027679443</v>
      </c>
      <c r="BP153" s="294">
        <v>413174.69986724854</v>
      </c>
      <c r="BQ153" s="324">
        <v>554914.22286987305</v>
      </c>
    </row>
    <row r="154" s="613" customFormat="true" ht="15" customHeight="true" x14ac:dyDescent="0.2">
      <c r="A154" s="1998"/>
      <c r="B154" s="969" t="s">
        <v>163</v>
      </c>
      <c r="C154" s="888">
        <v>28.567067033383569</v>
      </c>
      <c r="D154" s="889">
        <v>18.151399814504458</v>
      </c>
      <c r="E154" s="889">
        <v>10.708772842502263</v>
      </c>
      <c r="F154" s="889">
        <v>7.5603242666588928</v>
      </c>
      <c r="G154" s="890">
        <v>5.1745679896587422</v>
      </c>
      <c r="H154" s="891">
        <v>19.818170277073744</v>
      </c>
      <c r="I154" s="889">
        <v>10.577079553396128</v>
      </c>
      <c r="J154" s="889">
        <v>7.2911949857396445</v>
      </c>
      <c r="K154" s="889">
        <v>5.121787899076363</v>
      </c>
      <c r="L154" s="892">
        <v>3.0566040199956759</v>
      </c>
      <c r="M154" s="893">
        <v>25.618339147442949</v>
      </c>
      <c r="N154" s="889">
        <v>31.75831907917366</v>
      </c>
      <c r="O154" s="889">
        <v>32.629215398672976</v>
      </c>
      <c r="P154" s="889">
        <v>31.022886605593886</v>
      </c>
      <c r="Q154" s="1864">
        <v>31.509400418212795</v>
      </c>
      <c r="R154" s="1234"/>
      <c r="S154" s="1234"/>
      <c r="T154" s="1234"/>
      <c r="U154" s="1234"/>
      <c r="V154" s="1234"/>
      <c r="W154" s="1234"/>
      <c r="X154" s="1234"/>
      <c r="Y154" s="1234"/>
      <c r="Z154" s="1234"/>
      <c r="AA154" s="1234"/>
      <c r="AB154" s="1234"/>
      <c r="AC154" s="1234"/>
      <c r="AD154" s="1234"/>
      <c r="AE154" s="1234"/>
      <c r="AF154" s="1234"/>
      <c r="AG154" s="1234"/>
      <c r="AH154" s="1234"/>
      <c r="AI154" s="1234"/>
      <c r="AJ154" s="1234"/>
      <c r="AK154" s="1234"/>
      <c r="AL154" s="1234"/>
      <c r="AM154" s="1234"/>
      <c r="AN154" s="1234"/>
      <c r="AO154" s="1234"/>
      <c r="AP154" s="1234"/>
      <c r="AQ154" s="1234"/>
      <c r="AR154" s="1234"/>
      <c r="AS154" s="1234"/>
      <c r="AT154" s="1234"/>
      <c r="AU154" s="1234"/>
      <c r="AV154" s="1234"/>
      <c r="AW154" s="1234"/>
      <c r="AX154" s="1234"/>
      <c r="AY154" s="1234"/>
      <c r="BA154" s="2112"/>
      <c r="BB154" s="159" t="s">
        <v>163</v>
      </c>
      <c r="BC154" s="325">
        <v>1256989.4518966675</v>
      </c>
      <c r="BD154" s="295">
        <v>781412.68655014038</v>
      </c>
      <c r="BE154" s="295">
        <v>481407.64762878418</v>
      </c>
      <c r="BF154" s="295">
        <v>332903.38096237183</v>
      </c>
      <c r="BG154" s="326">
        <v>227576.45625305176</v>
      </c>
      <c r="BH154" s="336">
        <v>667321.5763053894</v>
      </c>
      <c r="BI154" s="295">
        <v>359563.2074508667</v>
      </c>
      <c r="BJ154" s="295">
        <v>251754.22999572754</v>
      </c>
      <c r="BK154" s="295">
        <v>173233.73444747925</v>
      </c>
      <c r="BL154" s="326">
        <v>104026.58673858643</v>
      </c>
      <c r="BM154" s="336">
        <v>255963.7540435791</v>
      </c>
      <c r="BN154" s="295">
        <v>317412.52191162109</v>
      </c>
      <c r="BO154" s="295">
        <v>327361.05155181885</v>
      </c>
      <c r="BP154" s="295">
        <v>312082.47891998291</v>
      </c>
      <c r="BQ154" s="326">
        <v>311570.48192596436</v>
      </c>
    </row>
    <row r="155" s="613" customFormat="true" ht="15" customHeight="true" x14ac:dyDescent="0.2">
      <c r="A155" s="1998"/>
      <c r="B155" s="969" t="s">
        <v>164</v>
      </c>
      <c r="C155" s="888">
        <v>6.6345015738589375</v>
      </c>
      <c r="D155" s="889">
        <v>2.5155852093912632</v>
      </c>
      <c r="E155" s="889">
        <v>0.95511114352265292</v>
      </c>
      <c r="F155" s="889">
        <v>0.43583139116266351</v>
      </c>
      <c r="G155" s="890">
        <v>0.35876656858973666</v>
      </c>
      <c r="H155" s="891">
        <v>2.5392938687502893</v>
      </c>
      <c r="I155" s="889">
        <v>1.1105803648277439</v>
      </c>
      <c r="J155" s="889">
        <v>0.41202164210561754</v>
      </c>
      <c r="K155" s="889">
        <v>0.29890974840826856</v>
      </c>
      <c r="L155" s="892">
        <v>0.14780076910315093</v>
      </c>
      <c r="M155" s="893">
        <v>7.4158492647499514</v>
      </c>
      <c r="N155" s="889">
        <v>9.5251142806980056</v>
      </c>
      <c r="O155" s="889">
        <v>8.0045007361809155</v>
      </c>
      <c r="P155" s="889">
        <v>4.6959865013133868</v>
      </c>
      <c r="Q155" s="1864">
        <v>2.8985830836069182</v>
      </c>
      <c r="R155" s="1234"/>
      <c r="S155" s="1234"/>
      <c r="T155" s="1234"/>
      <c r="U155" s="1234"/>
      <c r="V155" s="1234"/>
      <c r="W155" s="1234"/>
      <c r="X155" s="1234"/>
      <c r="Y155" s="1234"/>
      <c r="Z155" s="1234"/>
      <c r="AA155" s="1234"/>
      <c r="AB155" s="1234"/>
      <c r="AC155" s="1234"/>
      <c r="AD155" s="1234"/>
      <c r="AE155" s="1234"/>
      <c r="AF155" s="1234"/>
      <c r="AG155" s="1234"/>
      <c r="AH155" s="1234"/>
      <c r="AI155" s="1234"/>
      <c r="AJ155" s="1234"/>
      <c r="AK155" s="1234"/>
      <c r="AL155" s="1234"/>
      <c r="AM155" s="1234"/>
      <c r="AN155" s="1234"/>
      <c r="AO155" s="1234"/>
      <c r="AP155" s="1234"/>
      <c r="AQ155" s="1234"/>
      <c r="AR155" s="1234"/>
      <c r="AS155" s="1234"/>
      <c r="AT155" s="1234"/>
      <c r="AU155" s="1234"/>
      <c r="AV155" s="1234"/>
      <c r="AW155" s="1234"/>
      <c r="AX155" s="1234"/>
      <c r="AY155" s="1234"/>
      <c r="BA155" s="2112"/>
      <c r="BB155" s="159" t="s">
        <v>164</v>
      </c>
      <c r="BC155" s="325">
        <v>291927.01116943359</v>
      </c>
      <c r="BD155" s="295">
        <v>108295.23986053467</v>
      </c>
      <c r="BE155" s="295">
        <v>42936.554504394531</v>
      </c>
      <c r="BF155" s="295">
        <v>19190.941886901855</v>
      </c>
      <c r="BG155" s="326">
        <v>15778.481307983398</v>
      </c>
      <c r="BH155" s="336">
        <v>85503.634468078613</v>
      </c>
      <c r="BI155" s="295">
        <v>37753.695251464844</v>
      </c>
      <c r="BJ155" s="295">
        <v>14226.500793457031</v>
      </c>
      <c r="BK155" s="295">
        <v>10109.995376586914</v>
      </c>
      <c r="BL155" s="326">
        <v>5030.1607360839844</v>
      </c>
      <c r="BM155" s="336">
        <v>74094.913269042969</v>
      </c>
      <c r="BN155" s="295">
        <v>95199.954940795898</v>
      </c>
      <c r="BO155" s="295">
        <v>80307.226089477539</v>
      </c>
      <c r="BP155" s="295">
        <v>47240.449508666992</v>
      </c>
      <c r="BQ155" s="326">
        <v>28661.698295593262</v>
      </c>
    </row>
    <row r="156" s="613" customFormat="true" ht="15" customHeight="true" x14ac:dyDescent="0.2">
      <c r="A156" s="1998"/>
      <c r="B156" s="969" t="s">
        <v>165</v>
      </c>
      <c r="C156" s="888">
        <v>22.596030318424834</v>
      </c>
      <c r="D156" s="889">
        <v>6.0455268656724268</v>
      </c>
      <c r="E156" s="889">
        <v>2.0296368359387738</v>
      </c>
      <c r="F156" s="889">
        <v>1.1260220437724691</v>
      </c>
      <c r="G156" s="890">
        <v>0.53644314117226088</v>
      </c>
      <c r="H156" s="891">
        <v>7.3681157723633737</v>
      </c>
      <c r="I156" s="889">
        <v>1.748331850538811</v>
      </c>
      <c r="J156" s="889">
        <v>0.97707132849020584</v>
      </c>
      <c r="K156" s="889">
        <v>0.75154258684486175</v>
      </c>
      <c r="L156" s="892">
        <v>0.16527447593887187</v>
      </c>
      <c r="M156" s="893">
        <v>35.115491477420512</v>
      </c>
      <c r="N156" s="889">
        <v>26.766962781526125</v>
      </c>
      <c r="O156" s="889">
        <v>20.537914581668517</v>
      </c>
      <c r="P156" s="889">
        <v>15.548805848958372</v>
      </c>
      <c r="Q156" s="1864">
        <v>6.6509604291528994</v>
      </c>
      <c r="R156" s="1234"/>
      <c r="S156" s="1234"/>
      <c r="T156" s="1234"/>
      <c r="U156" s="1234"/>
      <c r="V156" s="1234"/>
      <c r="W156" s="1234"/>
      <c r="X156" s="1234"/>
      <c r="Y156" s="1234"/>
      <c r="Z156" s="1234"/>
      <c r="AA156" s="1234"/>
      <c r="AB156" s="1234"/>
      <c r="AC156" s="1234"/>
      <c r="AD156" s="1234"/>
      <c r="AE156" s="1234"/>
      <c r="AF156" s="1234"/>
      <c r="AG156" s="1234"/>
      <c r="AH156" s="1234"/>
      <c r="AI156" s="1234"/>
      <c r="AJ156" s="1234"/>
      <c r="AK156" s="1234"/>
      <c r="AL156" s="1234"/>
      <c r="AM156" s="1234"/>
      <c r="AN156" s="1234"/>
      <c r="AO156" s="1234"/>
      <c r="AP156" s="1234"/>
      <c r="AQ156" s="1234"/>
      <c r="AR156" s="1234"/>
      <c r="AS156" s="1234"/>
      <c r="AT156" s="1234"/>
      <c r="AU156" s="1234"/>
      <c r="AV156" s="1234"/>
      <c r="AW156" s="1234"/>
      <c r="AX156" s="1234"/>
      <c r="AY156" s="1234"/>
      <c r="BA156" s="2112"/>
      <c r="BB156" s="159" t="s">
        <v>165</v>
      </c>
      <c r="BC156" s="325">
        <v>994255.78873062134</v>
      </c>
      <c r="BD156" s="295">
        <v>260258.24112701416</v>
      </c>
      <c r="BE156" s="295">
        <v>91241.331672668457</v>
      </c>
      <c r="BF156" s="295">
        <v>49582.07243347168</v>
      </c>
      <c r="BG156" s="326">
        <v>23592.661125183105</v>
      </c>
      <c r="BH156" s="336">
        <v>248100.73598480225</v>
      </c>
      <c r="BI156" s="295">
        <v>59433.778926849365</v>
      </c>
      <c r="BJ156" s="295">
        <v>33736.834693908691</v>
      </c>
      <c r="BK156" s="295">
        <v>25419.351890563965</v>
      </c>
      <c r="BL156" s="326">
        <v>5624.8501586914063</v>
      </c>
      <c r="BM156" s="336">
        <v>350853.85402679443</v>
      </c>
      <c r="BN156" s="295">
        <v>267525.78243255615</v>
      </c>
      <c r="BO156" s="295">
        <v>206051.94553375244</v>
      </c>
      <c r="BP156" s="295">
        <v>156417.09732818604</v>
      </c>
      <c r="BQ156" s="326">
        <v>65765.864112854004</v>
      </c>
    </row>
    <row r="157" s="613" customFormat="true" ht="15" customHeight="true" x14ac:dyDescent="0.2">
      <c r="A157" s="1998"/>
      <c r="B157" s="969" t="s">
        <v>166</v>
      </c>
      <c r="C157" s="888">
        <v>1.686474166259621</v>
      </c>
      <c r="D157" s="889">
        <v>0.45174336032759177</v>
      </c>
      <c r="E157" s="889">
        <v>0.13290159165155424</v>
      </c>
      <c r="F157" s="889">
        <v>5.0857202407610526E-2</v>
      </c>
      <c r="G157" s="890">
        <v>1.5619468779711588E-2</v>
      </c>
      <c r="H157" s="891">
        <v>0.55425913193524767</v>
      </c>
      <c r="I157" s="889">
        <v>0.20436498248667295</v>
      </c>
      <c r="J157" s="889">
        <v>7.9501624970828022E-2</v>
      </c>
      <c r="K157" s="889">
        <v>1.9806394133229637E-2</v>
      </c>
      <c r="L157" s="892">
        <v>0</v>
      </c>
      <c r="M157" s="893">
        <v>3.3209487429738846</v>
      </c>
      <c r="N157" s="889">
        <v>1.5543700260208841</v>
      </c>
      <c r="O157" s="889">
        <v>1.1587749115805366</v>
      </c>
      <c r="P157" s="889">
        <v>0.99017905845875331</v>
      </c>
      <c r="Q157" s="1864">
        <v>0.32634779013435949</v>
      </c>
      <c r="R157" s="1234"/>
      <c r="S157" s="1234"/>
      <c r="T157" s="1234"/>
      <c r="U157" s="1234"/>
      <c r="V157" s="1234"/>
      <c r="W157" s="1234"/>
      <c r="X157" s="1234"/>
      <c r="Y157" s="1234"/>
      <c r="Z157" s="1234"/>
      <c r="AA157" s="1234"/>
      <c r="AB157" s="1234"/>
      <c r="AC157" s="1234"/>
      <c r="AD157" s="1234"/>
      <c r="AE157" s="1234"/>
      <c r="AF157" s="1234"/>
      <c r="AG157" s="1234"/>
      <c r="AH157" s="1234"/>
      <c r="AI157" s="1234"/>
      <c r="AJ157" s="1234"/>
      <c r="AK157" s="1234"/>
      <c r="AL157" s="1234"/>
      <c r="AM157" s="1234"/>
      <c r="AN157" s="1234"/>
      <c r="AO157" s="1234"/>
      <c r="AP157" s="1234"/>
      <c r="AQ157" s="1234"/>
      <c r="AR157" s="1234"/>
      <c r="AS157" s="1234"/>
      <c r="AT157" s="1234"/>
      <c r="AU157" s="1234"/>
      <c r="AV157" s="1234"/>
      <c r="AW157" s="1234"/>
      <c r="AX157" s="1234"/>
      <c r="AY157" s="1234"/>
      <c r="BA157" s="2112"/>
      <c r="BB157" s="159" t="s">
        <v>166</v>
      </c>
      <c r="BC157" s="325">
        <v>74207.136329650879</v>
      </c>
      <c r="BD157" s="295">
        <v>19447.425346374512</v>
      </c>
      <c r="BE157" s="295">
        <v>5974.5260772705078</v>
      </c>
      <c r="BF157" s="295">
        <v>2239.3926544189453</v>
      </c>
      <c r="BG157" s="326">
        <v>686.94108581542969</v>
      </c>
      <c r="BH157" s="336">
        <v>18663.129463195801</v>
      </c>
      <c r="BI157" s="295">
        <v>6947.298469543457</v>
      </c>
      <c r="BJ157" s="295">
        <v>2745.0740814208984</v>
      </c>
      <c r="BK157" s="295">
        <v>669.90974426269531</v>
      </c>
      <c r="BL157" s="326">
        <v>0</v>
      </c>
      <c r="BM157" s="336">
        <v>33181.01545715332</v>
      </c>
      <c r="BN157" s="295">
        <v>15535.347091674805</v>
      </c>
      <c r="BO157" s="295">
        <v>11625.709320068359</v>
      </c>
      <c r="BP157" s="295">
        <v>9960.9536361694336</v>
      </c>
      <c r="BQ157" s="326">
        <v>3226.9842300415039</v>
      </c>
    </row>
    <row r="158" s="613" customFormat="true" ht="15" customHeight="true" x14ac:dyDescent="0.2">
      <c r="A158" s="1998"/>
      <c r="B158" s="969" t="s">
        <v>167</v>
      </c>
      <c r="C158" s="888">
        <v>0.30233130712844147</v>
      </c>
      <c r="D158" s="889">
        <v>0.17367693437549112</v>
      </c>
      <c r="E158" s="889">
        <v>1.5528471668123552E-2</v>
      </c>
      <c r="F158" s="889">
        <v>1.1774892151711853E-2</v>
      </c>
      <c r="G158" s="890">
        <v>0</v>
      </c>
      <c r="H158" s="891">
        <v>0.34881211181207877</v>
      </c>
      <c r="I158" s="889">
        <v>6.3017394265676499E-3</v>
      </c>
      <c r="J158" s="889">
        <v>1.2252860665302283E-2</v>
      </c>
      <c r="K158" s="889">
        <v>0</v>
      </c>
      <c r="L158" s="892">
        <v>0</v>
      </c>
      <c r="M158" s="893">
        <v>0.21505771382194611</v>
      </c>
      <c r="N158" s="889">
        <v>0.32004692116997829</v>
      </c>
      <c r="O158" s="889">
        <v>0.29612654947803474</v>
      </c>
      <c r="P158" s="889">
        <v>7.1175241684060989E-2</v>
      </c>
      <c r="Q158" s="1864">
        <v>5.8581076226322797E-2</v>
      </c>
      <c r="R158" s="1234"/>
      <c r="S158" s="1234"/>
      <c r="T158" s="1234"/>
      <c r="U158" s="1234"/>
      <c r="V158" s="1234"/>
      <c r="W158" s="1234"/>
      <c r="X158" s="1234"/>
      <c r="Y158" s="1234"/>
      <c r="Z158" s="1234"/>
      <c r="AA158" s="1234"/>
      <c r="AB158" s="1234"/>
      <c r="AC158" s="1234"/>
      <c r="AD158" s="1234"/>
      <c r="AE158" s="1234"/>
      <c r="AF158" s="1234"/>
      <c r="AG158" s="1234"/>
      <c r="AH158" s="1234"/>
      <c r="AI158" s="1234"/>
      <c r="AJ158" s="1234"/>
      <c r="AK158" s="1234"/>
      <c r="AL158" s="1234"/>
      <c r="AM158" s="1234"/>
      <c r="AN158" s="1234"/>
      <c r="AO158" s="1234"/>
      <c r="AP158" s="1234"/>
      <c r="AQ158" s="1234"/>
      <c r="AR158" s="1234"/>
      <c r="AS158" s="1234"/>
      <c r="AT158" s="1234"/>
      <c r="AU158" s="1234"/>
      <c r="AV158" s="1234"/>
      <c r="AW158" s="1234"/>
      <c r="AX158" s="1234"/>
      <c r="AY158" s="1234"/>
      <c r="BA158" s="2112"/>
      <c r="BB158" s="159" t="s">
        <v>167</v>
      </c>
      <c r="BC158" s="325">
        <v>13302.984992980957</v>
      </c>
      <c r="BD158" s="295">
        <v>7476.7434616088867</v>
      </c>
      <c r="BE158" s="295">
        <v>698.07485198974609</v>
      </c>
      <c r="BF158" s="295">
        <v>518.48323822021484</v>
      </c>
      <c r="BG158" s="326">
        <v>0</v>
      </c>
      <c r="BH158" s="336">
        <v>11745.2744140625</v>
      </c>
      <c r="BI158" s="295">
        <v>214.22488403320313</v>
      </c>
      <c r="BJ158" s="295">
        <v>423.0732421875</v>
      </c>
      <c r="BK158" s="295">
        <v>0</v>
      </c>
      <c r="BL158" s="326">
        <v>0</v>
      </c>
      <c r="BM158" s="336">
        <v>2148.7333526611328</v>
      </c>
      <c r="BN158" s="295">
        <v>3198.7492828369141</v>
      </c>
      <c r="BO158" s="295">
        <v>2970.9662780761719</v>
      </c>
      <c r="BP158" s="295">
        <v>716.005126953125</v>
      </c>
      <c r="BQ158" s="326">
        <v>579.25996398925781</v>
      </c>
    </row>
    <row r="159" s="613" customFormat="true" ht="15" customHeight="true" x14ac:dyDescent="0.2">
      <c r="A159" s="1998"/>
      <c r="B159" s="969" t="s">
        <v>168</v>
      </c>
      <c r="C159" s="888">
        <v>15.714045699554369</v>
      </c>
      <c r="D159" s="889">
        <v>2.3161600996064564</v>
      </c>
      <c r="E159" s="889">
        <v>0.47433858657623179</v>
      </c>
      <c r="F159" s="889">
        <v>0.23055648306393575</v>
      </c>
      <c r="G159" s="890">
        <v>5.2639168887053035E-2</v>
      </c>
      <c r="H159" s="891">
        <v>3.9991314859857763</v>
      </c>
      <c r="I159" s="889">
        <v>0.54589856118515734</v>
      </c>
      <c r="J159" s="889">
        <v>0.10114774809434413</v>
      </c>
      <c r="K159" s="889">
        <v>4.5239363684327599E-2</v>
      </c>
      <c r="L159" s="892">
        <v>0</v>
      </c>
      <c r="M159" s="893">
        <v>23.893484681504763</v>
      </c>
      <c r="N159" s="889">
        <v>21.130316118769077</v>
      </c>
      <c r="O159" s="889">
        <v>12.866756506228928</v>
      </c>
      <c r="P159" s="889">
        <v>6.4301797350278358</v>
      </c>
      <c r="Q159" s="1864">
        <v>2.3265748863427764</v>
      </c>
      <c r="R159" s="1234"/>
      <c r="S159" s="1234"/>
      <c r="T159" s="1234"/>
      <c r="U159" s="1234"/>
      <c r="V159" s="1234"/>
      <c r="W159" s="1234"/>
      <c r="X159" s="1234"/>
      <c r="Y159" s="1234"/>
      <c r="Z159" s="1234"/>
      <c r="AA159" s="1234"/>
      <c r="AB159" s="1234"/>
      <c r="AC159" s="1234"/>
      <c r="AD159" s="1234"/>
      <c r="AE159" s="1234"/>
      <c r="AF159" s="1234"/>
      <c r="AG159" s="1234"/>
      <c r="AH159" s="1234"/>
      <c r="AI159" s="1234"/>
      <c r="AJ159" s="1234"/>
      <c r="AK159" s="1234"/>
      <c r="AL159" s="1234"/>
      <c r="AM159" s="1234"/>
      <c r="AN159" s="1234"/>
      <c r="AO159" s="1234"/>
      <c r="AP159" s="1234"/>
      <c r="AQ159" s="1234"/>
      <c r="AR159" s="1234"/>
      <c r="AS159" s="1234"/>
      <c r="AT159" s="1234"/>
      <c r="AU159" s="1234"/>
      <c r="AV159" s="1234"/>
      <c r="AW159" s="1234"/>
      <c r="AX159" s="1234"/>
      <c r="AY159" s="1234"/>
      <c r="BA159" s="2112"/>
      <c r="BB159" s="159" t="s">
        <v>168</v>
      </c>
      <c r="BC159" s="325">
        <v>691439.19002532959</v>
      </c>
      <c r="BD159" s="295">
        <v>99710.044647216797</v>
      </c>
      <c r="BE159" s="295">
        <v>21323.659255981445</v>
      </c>
      <c r="BF159" s="295">
        <v>10152.082107543945</v>
      </c>
      <c r="BG159" s="326">
        <v>2315.0600280761719</v>
      </c>
      <c r="BH159" s="336">
        <v>134659.59217071533</v>
      </c>
      <c r="BI159" s="295">
        <v>18557.583557128906</v>
      </c>
      <c r="BJ159" s="295">
        <v>3492.4828491210938</v>
      </c>
      <c r="BK159" s="295">
        <v>1530.1266021728516</v>
      </c>
      <c r="BL159" s="326">
        <v>0</v>
      </c>
      <c r="BM159" s="336">
        <v>238729.99732971191</v>
      </c>
      <c r="BN159" s="295">
        <v>211189.60708618164</v>
      </c>
      <c r="BO159" s="295">
        <v>129089.0659942627</v>
      </c>
      <c r="BP159" s="295">
        <v>64685.999633789063</v>
      </c>
      <c r="BQ159" s="326">
        <v>23005.580841064453</v>
      </c>
    </row>
    <row r="160" s="613" customFormat="true" ht="15" customHeight="true" x14ac:dyDescent="0.2">
      <c r="A160" s="1999"/>
      <c r="B160" s="970" t="s">
        <v>46</v>
      </c>
      <c r="C160" s="888">
        <v>0.56492239590579474</v>
      </c>
      <c r="D160" s="889">
        <v>9.9449678719045531E-2</v>
      </c>
      <c r="E160" s="889">
        <v>0.11962552622137251</v>
      </c>
      <c r="F160" s="889">
        <v>4.1250382256159991E-2</v>
      </c>
      <c r="G160" s="890">
        <v>4.3517038001697247E-2</v>
      </c>
      <c r="H160" s="891">
        <v>0.34265565147971694</v>
      </c>
      <c r="I160" s="889">
        <v>0.15719431098716216</v>
      </c>
      <c r="J160" s="889">
        <v>2.2377152804437417E-2</v>
      </c>
      <c r="K160" s="889">
        <v>4.4738736548717552E-2</v>
      </c>
      <c r="L160" s="892">
        <v>3.7795906193883025E-2</v>
      </c>
      <c r="M160" s="893">
        <v>0.37569996686252832</v>
      </c>
      <c r="N160" s="889">
        <v>0.6030224546076256</v>
      </c>
      <c r="O160" s="889">
        <v>0.52041179377363733</v>
      </c>
      <c r="P160" s="889">
        <v>0.16872200025039641</v>
      </c>
      <c r="Q160" s="1864">
        <v>0.11058257925169052</v>
      </c>
      <c r="R160" s="1234"/>
      <c r="S160" s="1234"/>
      <c r="T160" s="1234"/>
      <c r="U160" s="1234"/>
      <c r="V160" s="1234"/>
      <c r="W160" s="1234"/>
      <c r="X160" s="1234"/>
      <c r="Y160" s="1234"/>
      <c r="Z160" s="1234"/>
      <c r="AA160" s="1234"/>
      <c r="AB160" s="1234"/>
      <c r="AC160" s="1234"/>
      <c r="AD160" s="1234"/>
      <c r="AE160" s="1234"/>
      <c r="AF160" s="1234"/>
      <c r="AG160" s="1234"/>
      <c r="AH160" s="1234"/>
      <c r="AI160" s="1234"/>
      <c r="AJ160" s="1234"/>
      <c r="AK160" s="1234"/>
      <c r="AL160" s="1234"/>
      <c r="AM160" s="1234"/>
      <c r="AN160" s="1234"/>
      <c r="AO160" s="1234"/>
      <c r="AP160" s="1234"/>
      <c r="AQ160" s="1234"/>
      <c r="AR160" s="1234"/>
      <c r="AS160" s="1234"/>
      <c r="AT160" s="1234"/>
      <c r="AU160" s="1234"/>
      <c r="AV160" s="1234"/>
      <c r="AW160" s="1234"/>
      <c r="AX160" s="1234"/>
      <c r="AY160" s="1234"/>
      <c r="BA160" s="2112"/>
      <c r="BB160" s="159" t="s">
        <v>46</v>
      </c>
      <c r="BC160" s="325">
        <v>24857.346817016602</v>
      </c>
      <c r="BD160" s="295">
        <v>4281.2808609008789</v>
      </c>
      <c r="BE160" s="295">
        <v>5377.7070465087891</v>
      </c>
      <c r="BF160" s="295">
        <v>1816.3760223388672</v>
      </c>
      <c r="BG160" s="326">
        <v>1913.8705520629883</v>
      </c>
      <c r="BH160" s="336">
        <v>11537.972793579102</v>
      </c>
      <c r="BI160" s="295">
        <v>5343.7520599365234</v>
      </c>
      <c r="BJ160" s="295">
        <v>772.650146484375</v>
      </c>
      <c r="BK160" s="295">
        <v>1513.1939392089844</v>
      </c>
      <c r="BL160" s="326">
        <v>1286.3226928710938</v>
      </c>
      <c r="BM160" s="336">
        <v>3753.7786254882813</v>
      </c>
      <c r="BN160" s="295">
        <v>6026.9839096069336</v>
      </c>
      <c r="BO160" s="295">
        <v>5221.1660614013672</v>
      </c>
      <c r="BP160" s="295">
        <v>1697.3011169433594</v>
      </c>
      <c r="BQ160" s="326">
        <v>1093.4599533081055</v>
      </c>
    </row>
    <row r="161" s="613" customFormat="true" ht="15" customHeight="true" x14ac:dyDescent="0.2">
      <c r="A161" s="617"/>
      <c r="B161" s="617"/>
      <c r="C161" s="894"/>
      <c r="D161" s="801"/>
      <c r="E161" s="801"/>
      <c r="F161" s="801"/>
      <c r="G161" s="802"/>
      <c r="H161" s="800"/>
      <c r="I161" s="801"/>
      <c r="J161" s="801"/>
      <c r="K161" s="801"/>
      <c r="L161" s="895"/>
      <c r="M161" s="894"/>
      <c r="N161" s="801"/>
      <c r="O161" s="801"/>
      <c r="P161" s="801"/>
      <c r="Q161" s="895"/>
      <c r="R161" s="1234"/>
      <c r="S161" s="1234"/>
      <c r="T161" s="1234"/>
      <c r="U161" s="1234"/>
      <c r="V161" s="1234"/>
      <c r="W161" s="1234"/>
      <c r="X161" s="1234"/>
      <c r="Y161" s="1234"/>
      <c r="Z161" s="1234"/>
      <c r="AA161" s="1234"/>
      <c r="AB161" s="1234"/>
      <c r="AC161" s="1234"/>
      <c r="AD161" s="1234"/>
      <c r="AE161" s="1234"/>
      <c r="AF161" s="1234"/>
      <c r="AG161" s="1234"/>
      <c r="AH161" s="1234"/>
      <c r="AI161" s="1234"/>
      <c r="AJ161" s="1234"/>
      <c r="AK161" s="1234"/>
      <c r="AL161" s="1234"/>
      <c r="AM161" s="1234"/>
      <c r="AN161" s="1234"/>
      <c r="AO161" s="1234"/>
      <c r="AP161" s="1234"/>
      <c r="AQ161" s="1234"/>
      <c r="AR161" s="1234"/>
      <c r="AS161" s="1234"/>
      <c r="AT161" s="1234"/>
      <c r="AU161" s="1234"/>
      <c r="AV161" s="1234"/>
      <c r="AW161" s="1234"/>
      <c r="AX161" s="1234"/>
      <c r="AY161" s="1234"/>
      <c r="BA161" s="2113"/>
      <c r="BB161" s="159" t="s">
        <v>169</v>
      </c>
      <c r="BC161" s="325">
        <v>4400134.7790718079</v>
      </c>
      <c r="BD161" s="295">
        <v>4304972.0381660461</v>
      </c>
      <c r="BE161" s="295">
        <v>4495451.1101226807</v>
      </c>
      <c r="BF161" s="295">
        <v>4403295.0072059631</v>
      </c>
      <c r="BG161" s="326">
        <v>4397979.8257141113</v>
      </c>
      <c r="BH161" s="336">
        <v>3367220.9239082336</v>
      </c>
      <c r="BI161" s="295">
        <v>3399456.3965950012</v>
      </c>
      <c r="BJ161" s="295">
        <v>3452852.7969436646</v>
      </c>
      <c r="BK161" s="295">
        <v>3382290.2834129333</v>
      </c>
      <c r="BL161" s="326">
        <v>3403338.6744918823</v>
      </c>
      <c r="BM161" s="336">
        <v>999142.65546417236</v>
      </c>
      <c r="BN161" s="295">
        <v>999462.60102844238</v>
      </c>
      <c r="BO161" s="295">
        <v>1003275.8911056519</v>
      </c>
      <c r="BP161" s="295">
        <v>1005974.9851379395</v>
      </c>
      <c r="BQ161" s="326">
        <v>988817.55219268799</v>
      </c>
    </row>
    <row r="162" s="613" customFormat="true" ht="15" customHeight="true" x14ac:dyDescent="0.2">
      <c r="A162" s="776"/>
      <c r="B162" s="971"/>
      <c r="C162" s="710"/>
      <c r="D162" s="711"/>
      <c r="E162" s="711"/>
      <c r="F162" s="711"/>
      <c r="G162" s="755"/>
      <c r="H162" s="746"/>
      <c r="I162" s="711"/>
      <c r="J162" s="711"/>
      <c r="K162" s="711"/>
      <c r="L162" s="722"/>
      <c r="M162" s="733"/>
      <c r="N162" s="711"/>
      <c r="O162" s="711"/>
      <c r="P162" s="711"/>
      <c r="Q162" s="1865"/>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BA162" s="433"/>
      <c r="BB162" s="159"/>
      <c r="BC162" s="325"/>
      <c r="BD162" s="295"/>
      <c r="BE162" s="295"/>
      <c r="BF162" s="295"/>
      <c r="BG162" s="326"/>
      <c r="BH162" s="336"/>
      <c r="BI162" s="295"/>
      <c r="BJ162" s="295"/>
      <c r="BK162" s="295"/>
      <c r="BL162" s="326"/>
      <c r="BM162" s="336"/>
      <c r="BN162" s="295"/>
      <c r="BO162" s="295"/>
      <c r="BP162" s="295"/>
      <c r="BQ162" s="326"/>
    </row>
    <row r="163" s="613" customFormat="true" ht="15" customHeight="true" x14ac:dyDescent="0.2">
      <c r="A163" s="764"/>
      <c r="B163" s="972"/>
      <c r="C163" s="712"/>
      <c r="D163" s="713"/>
      <c r="E163" s="713"/>
      <c r="F163" s="713"/>
      <c r="G163" s="756"/>
      <c r="H163" s="747"/>
      <c r="I163" s="713"/>
      <c r="J163" s="713"/>
      <c r="K163" s="713"/>
      <c r="L163" s="723"/>
      <c r="M163" s="734"/>
      <c r="N163" s="713"/>
      <c r="O163" s="713"/>
      <c r="P163" s="713"/>
      <c r="Q163" s="1866"/>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BA163" s="433"/>
      <c r="BB163" s="159"/>
      <c r="BC163" s="325"/>
      <c r="BD163" s="295"/>
      <c r="BE163" s="295"/>
      <c r="BF163" s="295"/>
      <c r="BG163" s="326"/>
      <c r="BH163" s="336"/>
      <c r="BI163" s="295"/>
      <c r="BJ163" s="295"/>
      <c r="BK163" s="295"/>
      <c r="BL163" s="326"/>
      <c r="BM163" s="336"/>
      <c r="BN163" s="295"/>
      <c r="BO163" s="295"/>
      <c r="BP163" s="295"/>
      <c r="BQ163" s="326"/>
    </row>
    <row r="164" s="613" customFormat="true" ht="15" customHeight="true" x14ac:dyDescent="0.2">
      <c r="A164" s="765"/>
      <c r="B164" s="973"/>
      <c r="C164" s="896"/>
      <c r="D164" s="897"/>
      <c r="E164" s="897"/>
      <c r="F164" s="897"/>
      <c r="G164" s="898"/>
      <c r="H164" s="899"/>
      <c r="I164" s="897"/>
      <c r="J164" s="897"/>
      <c r="K164" s="897"/>
      <c r="L164" s="900"/>
      <c r="M164" s="901"/>
      <c r="N164" s="897"/>
      <c r="O164" s="897"/>
      <c r="P164" s="897"/>
      <c r="Q164" s="1867"/>
      <c r="R164" s="1234"/>
      <c r="S164" s="1234"/>
      <c r="T164" s="1234"/>
      <c r="U164" s="1234"/>
      <c r="V164" s="1234"/>
      <c r="W164" s="1234"/>
      <c r="X164" s="1234"/>
      <c r="Y164" s="1234"/>
      <c r="Z164" s="1234"/>
      <c r="AA164" s="1234"/>
      <c r="AB164" s="1234"/>
      <c r="AC164" s="1234"/>
      <c r="AD164" s="1234"/>
      <c r="AE164" s="1234"/>
      <c r="AF164" s="1234"/>
      <c r="AG164" s="1234"/>
      <c r="AH164" s="1234"/>
      <c r="AI164" s="1234"/>
      <c r="AJ164" s="1234"/>
      <c r="AK164" s="1234"/>
      <c r="AL164" s="1234"/>
      <c r="AM164" s="1234"/>
      <c r="AN164" s="1234"/>
      <c r="AO164" s="1234"/>
      <c r="AP164" s="1234"/>
      <c r="AQ164" s="1234"/>
      <c r="AR164" s="1234"/>
      <c r="AS164" s="1234"/>
      <c r="AT164" s="1234"/>
      <c r="AU164" s="1234"/>
      <c r="AV164" s="1234"/>
      <c r="AW164" s="1234"/>
      <c r="AX164" s="1234"/>
      <c r="AY164" s="1234"/>
      <c r="BA164" s="433"/>
      <c r="BB164" s="159"/>
      <c r="BC164" s="325"/>
      <c r="BD164" s="295"/>
      <c r="BE164" s="295"/>
      <c r="BF164" s="295"/>
      <c r="BG164" s="326"/>
      <c r="BH164" s="336"/>
      <c r="BI164" s="295"/>
      <c r="BJ164" s="295"/>
      <c r="BK164" s="295"/>
      <c r="BL164" s="326"/>
      <c r="BM164" s="336"/>
      <c r="BN164" s="295"/>
      <c r="BO164" s="295"/>
      <c r="BP164" s="295"/>
      <c r="BQ164" s="326"/>
    </row>
    <row r="165" s="613" customFormat="true" ht="15" customHeight="true" x14ac:dyDescent="0.2">
      <c r="A165" s="766"/>
      <c r="B165" s="974"/>
      <c r="C165" s="902"/>
      <c r="D165" s="903"/>
      <c r="E165" s="903"/>
      <c r="F165" s="903"/>
      <c r="G165" s="904"/>
      <c r="H165" s="905"/>
      <c r="I165" s="903"/>
      <c r="J165" s="903"/>
      <c r="K165" s="903"/>
      <c r="L165" s="906"/>
      <c r="M165" s="907"/>
      <c r="N165" s="903"/>
      <c r="O165" s="903"/>
      <c r="P165" s="903"/>
      <c r="Q165" s="1868"/>
      <c r="R165" s="1234"/>
      <c r="S165" s="1234"/>
      <c r="T165" s="1234"/>
      <c r="U165" s="1234"/>
      <c r="V165" s="1234"/>
      <c r="W165" s="1234"/>
      <c r="X165" s="1234"/>
      <c r="Y165" s="1234"/>
      <c r="Z165" s="1234"/>
      <c r="AA165" s="1234"/>
      <c r="AB165" s="1234"/>
      <c r="AC165" s="1234"/>
      <c r="AD165" s="1234"/>
      <c r="AE165" s="1234"/>
      <c r="AF165" s="1234"/>
      <c r="AG165" s="1234"/>
      <c r="AH165" s="1234"/>
      <c r="AI165" s="1234"/>
      <c r="AJ165" s="1234"/>
      <c r="AK165" s="1234"/>
      <c r="AL165" s="1234"/>
      <c r="AM165" s="1234"/>
      <c r="AN165" s="1234"/>
      <c r="AO165" s="1234"/>
      <c r="AP165" s="1234"/>
      <c r="AQ165" s="1234"/>
      <c r="AR165" s="1234"/>
      <c r="AS165" s="1234"/>
      <c r="AT165" s="1234"/>
      <c r="AU165" s="1234"/>
      <c r="AV165" s="1234"/>
      <c r="AW165" s="1234"/>
      <c r="AX165" s="1234"/>
      <c r="AY165" s="1234"/>
      <c r="BA165" s="433"/>
      <c r="BB165" s="159"/>
      <c r="BC165" s="325"/>
      <c r="BD165" s="295"/>
      <c r="BE165" s="295"/>
      <c r="BF165" s="295"/>
      <c r="BG165" s="326"/>
      <c r="BH165" s="336"/>
      <c r="BI165" s="295"/>
      <c r="BJ165" s="295"/>
      <c r="BK165" s="295"/>
      <c r="BL165" s="326"/>
      <c r="BM165" s="336"/>
      <c r="BN165" s="295"/>
      <c r="BO165" s="295"/>
      <c r="BP165" s="295"/>
      <c r="BQ165" s="326"/>
    </row>
    <row r="166" s="613" customFormat="true" ht="15" customHeight="true" x14ac:dyDescent="0.2">
      <c r="A166" s="766"/>
      <c r="B166" s="974"/>
      <c r="C166" s="902"/>
      <c r="D166" s="903"/>
      <c r="E166" s="903"/>
      <c r="F166" s="903"/>
      <c r="G166" s="904"/>
      <c r="H166" s="905"/>
      <c r="I166" s="903"/>
      <c r="J166" s="903"/>
      <c r="K166" s="903"/>
      <c r="L166" s="906"/>
      <c r="M166" s="907"/>
      <c r="N166" s="903"/>
      <c r="O166" s="903"/>
      <c r="P166" s="903"/>
      <c r="Q166" s="1868"/>
      <c r="R166" s="1234"/>
      <c r="S166" s="1234"/>
      <c r="T166" s="1234"/>
      <c r="U166" s="1234"/>
      <c r="V166" s="1234"/>
      <c r="W166" s="1234"/>
      <c r="X166" s="1234"/>
      <c r="Y166" s="1234"/>
      <c r="Z166" s="1234"/>
      <c r="AA166" s="1234"/>
      <c r="AB166" s="1234"/>
      <c r="AC166" s="1234"/>
      <c r="AD166" s="1234"/>
      <c r="AE166" s="1234"/>
      <c r="AF166" s="1234"/>
      <c r="AG166" s="1234"/>
      <c r="AH166" s="1234"/>
      <c r="AI166" s="1234"/>
      <c r="AJ166" s="1234"/>
      <c r="AK166" s="1234"/>
      <c r="AL166" s="1234"/>
      <c r="AM166" s="1234"/>
      <c r="AN166" s="1234"/>
      <c r="AO166" s="1234"/>
      <c r="AP166" s="1234"/>
      <c r="AQ166" s="1234"/>
      <c r="AR166" s="1234"/>
      <c r="AS166" s="1234"/>
      <c r="AT166" s="1234"/>
      <c r="AU166" s="1234"/>
      <c r="AV166" s="1234"/>
      <c r="AW166" s="1234"/>
      <c r="AX166" s="1234"/>
      <c r="AY166" s="1234"/>
      <c r="BA166" s="433"/>
      <c r="BB166" s="159"/>
      <c r="BC166" s="325"/>
      <c r="BD166" s="295"/>
      <c r="BE166" s="295"/>
      <c r="BF166" s="295"/>
      <c r="BG166" s="326"/>
      <c r="BH166" s="336"/>
      <c r="BI166" s="295"/>
      <c r="BJ166" s="295"/>
      <c r="BK166" s="295"/>
      <c r="BL166" s="326"/>
      <c r="BM166" s="336"/>
      <c r="BN166" s="295"/>
      <c r="BO166" s="295"/>
      <c r="BP166" s="295"/>
      <c r="BQ166" s="326"/>
    </row>
    <row r="167" s="613" customFormat="true" ht="15" customHeight="true" x14ac:dyDescent="0.2">
      <c r="A167" s="766"/>
      <c r="B167" s="974"/>
      <c r="C167" s="902"/>
      <c r="D167" s="903"/>
      <c r="E167" s="903"/>
      <c r="F167" s="903"/>
      <c r="G167" s="904"/>
      <c r="H167" s="905"/>
      <c r="I167" s="903"/>
      <c r="J167" s="903"/>
      <c r="K167" s="903"/>
      <c r="L167" s="906"/>
      <c r="M167" s="907"/>
      <c r="N167" s="903"/>
      <c r="O167" s="903"/>
      <c r="P167" s="903"/>
      <c r="Q167" s="1868"/>
      <c r="R167" s="1234"/>
      <c r="S167" s="1234"/>
      <c r="T167" s="1234"/>
      <c r="U167" s="1234"/>
      <c r="V167" s="1234"/>
      <c r="W167" s="1234"/>
      <c r="X167" s="1234"/>
      <c r="Y167" s="1234"/>
      <c r="Z167" s="1234"/>
      <c r="AA167" s="1234"/>
      <c r="AB167" s="1234"/>
      <c r="AC167" s="1234"/>
      <c r="AD167" s="1234"/>
      <c r="AE167" s="1234"/>
      <c r="AF167" s="1234"/>
      <c r="AG167" s="1234"/>
      <c r="AH167" s="1234"/>
      <c r="AI167" s="1234"/>
      <c r="AJ167" s="1234"/>
      <c r="AK167" s="1234"/>
      <c r="AL167" s="1234"/>
      <c r="AM167" s="1234"/>
      <c r="AN167" s="1234"/>
      <c r="AO167" s="1234"/>
      <c r="AP167" s="1234"/>
      <c r="AQ167" s="1234"/>
      <c r="AR167" s="1234"/>
      <c r="AS167" s="1234"/>
      <c r="AT167" s="1234"/>
      <c r="AU167" s="1234"/>
      <c r="AV167" s="1234"/>
      <c r="AW167" s="1234"/>
      <c r="AX167" s="1234"/>
      <c r="AY167" s="1234"/>
      <c r="BA167" s="433"/>
      <c r="BB167" s="159"/>
      <c r="BC167" s="325"/>
      <c r="BD167" s="295"/>
      <c r="BE167" s="295"/>
      <c r="BF167" s="295"/>
      <c r="BG167" s="326"/>
      <c r="BH167" s="336"/>
      <c r="BI167" s="295"/>
      <c r="BJ167" s="295"/>
      <c r="BK167" s="295"/>
      <c r="BL167" s="326"/>
      <c r="BM167" s="336"/>
      <c r="BN167" s="295"/>
      <c r="BO167" s="295"/>
      <c r="BP167" s="295"/>
      <c r="BQ167" s="326"/>
    </row>
    <row r="168" s="613" customFormat="true" ht="15" customHeight="true" x14ac:dyDescent="0.2">
      <c r="A168" s="766"/>
      <c r="B168" s="974"/>
      <c r="C168" s="902"/>
      <c r="D168" s="903"/>
      <c r="E168" s="903"/>
      <c r="F168" s="903"/>
      <c r="G168" s="904"/>
      <c r="H168" s="905"/>
      <c r="I168" s="903"/>
      <c r="J168" s="903"/>
      <c r="K168" s="903"/>
      <c r="L168" s="906"/>
      <c r="M168" s="907"/>
      <c r="N168" s="903"/>
      <c r="O168" s="903"/>
      <c r="P168" s="903"/>
      <c r="Q168" s="1868"/>
      <c r="R168" s="1234"/>
      <c r="S168" s="1234"/>
      <c r="T168" s="1234"/>
      <c r="U168" s="1234"/>
      <c r="V168" s="1234"/>
      <c r="W168" s="1234"/>
      <c r="X168" s="1234"/>
      <c r="Y168" s="1234"/>
      <c r="Z168" s="1234"/>
      <c r="AA168" s="1234"/>
      <c r="AB168" s="1234"/>
      <c r="AC168" s="1234"/>
      <c r="AD168" s="1234"/>
      <c r="AE168" s="1234"/>
      <c r="AF168" s="1234"/>
      <c r="AG168" s="1234"/>
      <c r="AH168" s="1234"/>
      <c r="AI168" s="1234"/>
      <c r="AJ168" s="1234"/>
      <c r="AK168" s="1234"/>
      <c r="AL168" s="1234"/>
      <c r="AM168" s="1234"/>
      <c r="AN168" s="1234"/>
      <c r="AO168" s="1234"/>
      <c r="AP168" s="1234"/>
      <c r="AQ168" s="1234"/>
      <c r="AR168" s="1234"/>
      <c r="AS168" s="1234"/>
      <c r="AT168" s="1234"/>
      <c r="AU168" s="1234"/>
      <c r="AV168" s="1234"/>
      <c r="AW168" s="1234"/>
      <c r="AX168" s="1234"/>
      <c r="AY168" s="1234"/>
      <c r="BA168" s="433"/>
      <c r="BB168" s="159"/>
      <c r="BC168" s="325"/>
      <c r="BD168" s="295"/>
      <c r="BE168" s="295"/>
      <c r="BF168" s="295"/>
      <c r="BG168" s="326"/>
      <c r="BH168" s="336"/>
      <c r="BI168" s="295"/>
      <c r="BJ168" s="295"/>
      <c r="BK168" s="295"/>
      <c r="BL168" s="326"/>
      <c r="BM168" s="336"/>
      <c r="BN168" s="295"/>
      <c r="BO168" s="295"/>
      <c r="BP168" s="295"/>
      <c r="BQ168" s="326"/>
    </row>
    <row r="169" s="613" customFormat="true" ht="15" customHeight="true" x14ac:dyDescent="0.2">
      <c r="A169" s="766"/>
      <c r="B169" s="974"/>
      <c r="C169" s="902"/>
      <c r="D169" s="903"/>
      <c r="E169" s="903"/>
      <c r="F169" s="903"/>
      <c r="G169" s="904"/>
      <c r="H169" s="905"/>
      <c r="I169" s="903"/>
      <c r="J169" s="903"/>
      <c r="K169" s="903"/>
      <c r="L169" s="906"/>
      <c r="M169" s="907"/>
      <c r="N169" s="903"/>
      <c r="O169" s="903"/>
      <c r="P169" s="903"/>
      <c r="Q169" s="1868"/>
      <c r="R169" s="1234"/>
      <c r="S169" s="1234"/>
      <c r="T169" s="1234"/>
      <c r="U169" s="1234"/>
      <c r="V169" s="1234"/>
      <c r="W169" s="1234"/>
      <c r="X169" s="1234"/>
      <c r="Y169" s="1234"/>
      <c r="Z169" s="1234"/>
      <c r="AA169" s="1234"/>
      <c r="AB169" s="1234"/>
      <c r="AC169" s="1234"/>
      <c r="AD169" s="1234"/>
      <c r="AE169" s="1234"/>
      <c r="AF169" s="1234"/>
      <c r="AG169" s="1234"/>
      <c r="AH169" s="1234"/>
      <c r="AI169" s="1234"/>
      <c r="AJ169" s="1234"/>
      <c r="AK169" s="1234"/>
      <c r="AL169" s="1234"/>
      <c r="AM169" s="1234"/>
      <c r="AN169" s="1234"/>
      <c r="AO169" s="1234"/>
      <c r="AP169" s="1234"/>
      <c r="AQ169" s="1234"/>
      <c r="AR169" s="1234"/>
      <c r="AS169" s="1234"/>
      <c r="AT169" s="1234"/>
      <c r="AU169" s="1234"/>
      <c r="AV169" s="1234"/>
      <c r="AW169" s="1234"/>
      <c r="AX169" s="1234"/>
      <c r="AY169" s="1234"/>
      <c r="BA169" s="433"/>
      <c r="BB169" s="159"/>
      <c r="BC169" s="325"/>
      <c r="BD169" s="295"/>
      <c r="BE169" s="295"/>
      <c r="BF169" s="295"/>
      <c r="BG169" s="326"/>
      <c r="BH169" s="336"/>
      <c r="BI169" s="295"/>
      <c r="BJ169" s="295"/>
      <c r="BK169" s="295"/>
      <c r="BL169" s="326"/>
      <c r="BM169" s="336"/>
      <c r="BN169" s="295"/>
      <c r="BO169" s="295"/>
      <c r="BP169" s="295"/>
      <c r="BQ169" s="326"/>
    </row>
    <row r="170" s="613" customFormat="true" ht="15" customHeight="true" x14ac:dyDescent="0.2">
      <c r="A170" s="766"/>
      <c r="B170" s="974"/>
      <c r="C170" s="902"/>
      <c r="D170" s="903"/>
      <c r="E170" s="903"/>
      <c r="F170" s="903"/>
      <c r="G170" s="904"/>
      <c r="H170" s="905"/>
      <c r="I170" s="903"/>
      <c r="J170" s="903"/>
      <c r="K170" s="903"/>
      <c r="L170" s="906"/>
      <c r="M170" s="907"/>
      <c r="N170" s="903"/>
      <c r="O170" s="903"/>
      <c r="P170" s="903"/>
      <c r="Q170" s="1868"/>
      <c r="R170" s="1234"/>
      <c r="S170" s="1234"/>
      <c r="T170" s="1234"/>
      <c r="U170" s="1234"/>
      <c r="V170" s="1234"/>
      <c r="W170" s="1234"/>
      <c r="X170" s="1234"/>
      <c r="Y170" s="1234"/>
      <c r="Z170" s="1234"/>
      <c r="AA170" s="1234"/>
      <c r="AB170" s="1234"/>
      <c r="AC170" s="1234"/>
      <c r="AD170" s="1234"/>
      <c r="AE170" s="1234"/>
      <c r="AF170" s="1234"/>
      <c r="AG170" s="1234"/>
      <c r="AH170" s="1234"/>
      <c r="AI170" s="1234"/>
      <c r="AJ170" s="1234"/>
      <c r="AK170" s="1234"/>
      <c r="AL170" s="1234"/>
      <c r="AM170" s="1234"/>
      <c r="AN170" s="1234"/>
      <c r="AO170" s="1234"/>
      <c r="AP170" s="1234"/>
      <c r="AQ170" s="1234"/>
      <c r="AR170" s="1234"/>
      <c r="AS170" s="1234"/>
      <c r="AT170" s="1234"/>
      <c r="AU170" s="1234"/>
      <c r="AV170" s="1234"/>
      <c r="AW170" s="1234"/>
      <c r="AX170" s="1234"/>
      <c r="AY170" s="1234"/>
      <c r="BA170" s="433"/>
      <c r="BB170" s="159"/>
      <c r="BC170" s="325"/>
      <c r="BD170" s="295"/>
      <c r="BE170" s="295"/>
      <c r="BF170" s="295"/>
      <c r="BG170" s="326"/>
      <c r="BH170" s="336"/>
      <c r="BI170" s="295"/>
      <c r="BJ170" s="295"/>
      <c r="BK170" s="295"/>
      <c r="BL170" s="326"/>
      <c r="BM170" s="336"/>
      <c r="BN170" s="295"/>
      <c r="BO170" s="295"/>
      <c r="BP170" s="295"/>
      <c r="BQ170" s="326"/>
    </row>
    <row r="171" s="613" customFormat="true" ht="15" customHeight="true" x14ac:dyDescent="0.2">
      <c r="A171" s="766"/>
      <c r="B171" s="974"/>
      <c r="C171" s="902"/>
      <c r="D171" s="903"/>
      <c r="E171" s="903"/>
      <c r="F171" s="903"/>
      <c r="G171" s="904"/>
      <c r="H171" s="905"/>
      <c r="I171" s="903"/>
      <c r="J171" s="903"/>
      <c r="K171" s="903"/>
      <c r="L171" s="906"/>
      <c r="M171" s="907"/>
      <c r="N171" s="903"/>
      <c r="O171" s="903"/>
      <c r="P171" s="903"/>
      <c r="Q171" s="1868"/>
      <c r="R171" s="1234"/>
      <c r="S171" s="1234"/>
      <c r="T171" s="1234"/>
      <c r="U171" s="1234"/>
      <c r="V171" s="1234"/>
      <c r="W171" s="1234"/>
      <c r="X171" s="1234"/>
      <c r="Y171" s="1234"/>
      <c r="Z171" s="1234"/>
      <c r="AA171" s="1234"/>
      <c r="AB171" s="1234"/>
      <c r="AC171" s="1234"/>
      <c r="AD171" s="1234"/>
      <c r="AE171" s="1234"/>
      <c r="AF171" s="1234"/>
      <c r="AG171" s="1234"/>
      <c r="AH171" s="1234"/>
      <c r="AI171" s="1234"/>
      <c r="AJ171" s="1234"/>
      <c r="AK171" s="1234"/>
      <c r="AL171" s="1234"/>
      <c r="AM171" s="1234"/>
      <c r="AN171" s="1234"/>
      <c r="AO171" s="1234"/>
      <c r="AP171" s="1234"/>
      <c r="AQ171" s="1234"/>
      <c r="AR171" s="1234"/>
      <c r="AS171" s="1234"/>
      <c r="AT171" s="1234"/>
      <c r="AU171" s="1234"/>
      <c r="AV171" s="1234"/>
      <c r="AW171" s="1234"/>
      <c r="AX171" s="1234"/>
      <c r="AY171" s="1234"/>
      <c r="BA171" s="433"/>
      <c r="BB171" s="159"/>
      <c r="BC171" s="325"/>
      <c r="BD171" s="295"/>
      <c r="BE171" s="295"/>
      <c r="BF171" s="295"/>
      <c r="BG171" s="326"/>
      <c r="BH171" s="336"/>
      <c r="BI171" s="295"/>
      <c r="BJ171" s="295"/>
      <c r="BK171" s="295"/>
      <c r="BL171" s="326"/>
      <c r="BM171" s="336"/>
      <c r="BN171" s="295"/>
      <c r="BO171" s="295"/>
      <c r="BP171" s="295"/>
      <c r="BQ171" s="326"/>
    </row>
    <row r="172" s="613" customFormat="true" ht="15" customHeight="true" x14ac:dyDescent="0.2">
      <c r="A172" s="766"/>
      <c r="B172" s="974"/>
      <c r="C172" s="902"/>
      <c r="D172" s="903"/>
      <c r="E172" s="903"/>
      <c r="F172" s="903"/>
      <c r="G172" s="904"/>
      <c r="H172" s="905"/>
      <c r="I172" s="903"/>
      <c r="J172" s="903"/>
      <c r="K172" s="903"/>
      <c r="L172" s="906"/>
      <c r="M172" s="907"/>
      <c r="N172" s="903"/>
      <c r="O172" s="903"/>
      <c r="P172" s="903"/>
      <c r="Q172" s="1868"/>
      <c r="R172" s="1234"/>
      <c r="S172" s="1234"/>
      <c r="T172" s="1234"/>
      <c r="U172" s="1234"/>
      <c r="V172" s="1234"/>
      <c r="W172" s="1234"/>
      <c r="X172" s="1234"/>
      <c r="Y172" s="1234"/>
      <c r="Z172" s="1234"/>
      <c r="AA172" s="1234"/>
      <c r="AB172" s="1234"/>
      <c r="AC172" s="1234"/>
      <c r="AD172" s="1234"/>
      <c r="AE172" s="1234"/>
      <c r="AF172" s="1234"/>
      <c r="AG172" s="1234"/>
      <c r="AH172" s="1234"/>
      <c r="AI172" s="1234"/>
      <c r="AJ172" s="1234"/>
      <c r="AK172" s="1234"/>
      <c r="AL172" s="1234"/>
      <c r="AM172" s="1234"/>
      <c r="AN172" s="1234"/>
      <c r="AO172" s="1234"/>
      <c r="AP172" s="1234"/>
      <c r="AQ172" s="1234"/>
      <c r="AR172" s="1234"/>
      <c r="AS172" s="1234"/>
      <c r="AT172" s="1234"/>
      <c r="AU172" s="1234"/>
      <c r="AV172" s="1234"/>
      <c r="AW172" s="1234"/>
      <c r="AX172" s="1234"/>
      <c r="AY172" s="1234"/>
      <c r="BA172" s="433"/>
      <c r="BB172" s="159"/>
      <c r="BC172" s="325"/>
      <c r="BD172" s="295"/>
      <c r="BE172" s="295"/>
      <c r="BF172" s="295"/>
      <c r="BG172" s="326"/>
      <c r="BH172" s="336"/>
      <c r="BI172" s="295"/>
      <c r="BJ172" s="295"/>
      <c r="BK172" s="295"/>
      <c r="BL172" s="326"/>
      <c r="BM172" s="336"/>
      <c r="BN172" s="295"/>
      <c r="BO172" s="295"/>
      <c r="BP172" s="295"/>
      <c r="BQ172" s="326"/>
    </row>
    <row r="173" s="613" customFormat="true" ht="15" customHeight="true" x14ac:dyDescent="0.2">
      <c r="A173" s="766"/>
      <c r="B173" s="974"/>
      <c r="C173" s="902"/>
      <c r="D173" s="903"/>
      <c r="E173" s="903"/>
      <c r="F173" s="903"/>
      <c r="G173" s="904"/>
      <c r="H173" s="905"/>
      <c r="I173" s="903"/>
      <c r="J173" s="903"/>
      <c r="K173" s="903"/>
      <c r="L173" s="906"/>
      <c r="M173" s="907"/>
      <c r="N173" s="903"/>
      <c r="O173" s="903"/>
      <c r="P173" s="903"/>
      <c r="Q173" s="1868"/>
      <c r="R173" s="1234"/>
      <c r="S173" s="1234"/>
      <c r="T173" s="1234"/>
      <c r="U173" s="1234"/>
      <c r="V173" s="1234"/>
      <c r="W173" s="1234"/>
      <c r="X173" s="1234"/>
      <c r="Y173" s="1234"/>
      <c r="Z173" s="1234"/>
      <c r="AA173" s="1234"/>
      <c r="AB173" s="1234"/>
      <c r="AC173" s="1234"/>
      <c r="AD173" s="1234"/>
      <c r="AE173" s="1234"/>
      <c r="AF173" s="1234"/>
      <c r="AG173" s="1234"/>
      <c r="AH173" s="1234"/>
      <c r="AI173" s="1234"/>
      <c r="AJ173" s="1234"/>
      <c r="AK173" s="1234"/>
      <c r="AL173" s="1234"/>
      <c r="AM173" s="1234"/>
      <c r="AN173" s="1234"/>
      <c r="AO173" s="1234"/>
      <c r="AP173" s="1234"/>
      <c r="AQ173" s="1234"/>
      <c r="AR173" s="1234"/>
      <c r="AS173" s="1234"/>
      <c r="AT173" s="1234"/>
      <c r="AU173" s="1234"/>
      <c r="AV173" s="1234"/>
      <c r="AW173" s="1234"/>
      <c r="AX173" s="1234"/>
      <c r="AY173" s="1234"/>
      <c r="BA173" s="433"/>
      <c r="BB173" s="159"/>
      <c r="BC173" s="325"/>
      <c r="BD173" s="295"/>
      <c r="BE173" s="295"/>
      <c r="BF173" s="295"/>
      <c r="BG173" s="326"/>
      <c r="BH173" s="336"/>
      <c r="BI173" s="295"/>
      <c r="BJ173" s="295"/>
      <c r="BK173" s="295"/>
      <c r="BL173" s="326"/>
      <c r="BM173" s="336"/>
      <c r="BN173" s="295"/>
      <c r="BO173" s="295"/>
      <c r="BP173" s="295"/>
      <c r="BQ173" s="326"/>
    </row>
    <row r="174" s="613" customFormat="true" ht="15" customHeight="true" x14ac:dyDescent="0.2">
      <c r="A174" s="766"/>
      <c r="B174" s="974"/>
      <c r="C174" s="902"/>
      <c r="D174" s="903"/>
      <c r="E174" s="903"/>
      <c r="F174" s="903"/>
      <c r="G174" s="904"/>
      <c r="H174" s="905"/>
      <c r="I174" s="903"/>
      <c r="J174" s="903"/>
      <c r="K174" s="903"/>
      <c r="L174" s="906"/>
      <c r="M174" s="907"/>
      <c r="N174" s="903"/>
      <c r="O174" s="903"/>
      <c r="P174" s="903"/>
      <c r="Q174" s="1868"/>
      <c r="R174" s="1234"/>
      <c r="S174" s="1234"/>
      <c r="T174" s="1234"/>
      <c r="U174" s="1234"/>
      <c r="V174" s="1234"/>
      <c r="W174" s="1234"/>
      <c r="X174" s="1234"/>
      <c r="Y174" s="1234"/>
      <c r="Z174" s="1234"/>
      <c r="AA174" s="1234"/>
      <c r="AB174" s="1234"/>
      <c r="AC174" s="1234"/>
      <c r="AD174" s="1234"/>
      <c r="AE174" s="1234"/>
      <c r="AF174" s="1234"/>
      <c r="AG174" s="1234"/>
      <c r="AH174" s="1234"/>
      <c r="AI174" s="1234"/>
      <c r="AJ174" s="1234"/>
      <c r="AK174" s="1234"/>
      <c r="AL174" s="1234"/>
      <c r="AM174" s="1234"/>
      <c r="AN174" s="1234"/>
      <c r="AO174" s="1234"/>
      <c r="AP174" s="1234"/>
      <c r="AQ174" s="1234"/>
      <c r="AR174" s="1234"/>
      <c r="AS174" s="1234"/>
      <c r="AT174" s="1234"/>
      <c r="AU174" s="1234"/>
      <c r="AV174" s="1234"/>
      <c r="AW174" s="1234"/>
      <c r="AX174" s="1234"/>
      <c r="AY174" s="1234"/>
      <c r="BA174" s="433"/>
      <c r="BB174" s="159"/>
      <c r="BC174" s="325"/>
      <c r="BD174" s="295"/>
      <c r="BE174" s="295"/>
      <c r="BF174" s="295"/>
      <c r="BG174" s="326"/>
      <c r="BH174" s="336"/>
      <c r="BI174" s="295"/>
      <c r="BJ174" s="295"/>
      <c r="BK174" s="295"/>
      <c r="BL174" s="326"/>
      <c r="BM174" s="336"/>
      <c r="BN174" s="295"/>
      <c r="BO174" s="295"/>
      <c r="BP174" s="295"/>
      <c r="BQ174" s="326"/>
    </row>
    <row r="175" s="613" customFormat="true" ht="15" customHeight="true" x14ac:dyDescent="0.2">
      <c r="A175" s="766"/>
      <c r="B175" s="974"/>
      <c r="C175" s="902"/>
      <c r="D175" s="903"/>
      <c r="E175" s="903"/>
      <c r="F175" s="903"/>
      <c r="G175" s="904"/>
      <c r="H175" s="905"/>
      <c r="I175" s="903"/>
      <c r="J175" s="903"/>
      <c r="K175" s="903"/>
      <c r="L175" s="906"/>
      <c r="M175" s="907"/>
      <c r="N175" s="903"/>
      <c r="O175" s="903"/>
      <c r="P175" s="903"/>
      <c r="Q175" s="1868"/>
      <c r="R175" s="1234"/>
      <c r="S175" s="1234"/>
      <c r="T175" s="1234"/>
      <c r="U175" s="1234"/>
      <c r="V175" s="1234"/>
      <c r="W175" s="1234"/>
      <c r="X175" s="1234"/>
      <c r="Y175" s="1234"/>
      <c r="Z175" s="1234"/>
      <c r="AA175" s="1234"/>
      <c r="AB175" s="1234"/>
      <c r="AC175" s="1234"/>
      <c r="AD175" s="1234"/>
      <c r="AE175" s="1234"/>
      <c r="AF175" s="1234"/>
      <c r="AG175" s="1234"/>
      <c r="AH175" s="1234"/>
      <c r="AI175" s="1234"/>
      <c r="AJ175" s="1234"/>
      <c r="AK175" s="1234"/>
      <c r="AL175" s="1234"/>
      <c r="AM175" s="1234"/>
      <c r="AN175" s="1234"/>
      <c r="AO175" s="1234"/>
      <c r="AP175" s="1234"/>
      <c r="AQ175" s="1234"/>
      <c r="AR175" s="1234"/>
      <c r="AS175" s="1234"/>
      <c r="AT175" s="1234"/>
      <c r="AU175" s="1234"/>
      <c r="AV175" s="1234"/>
      <c r="AW175" s="1234"/>
      <c r="AX175" s="1234"/>
      <c r="AY175" s="1234"/>
      <c r="BA175" s="433"/>
      <c r="BB175" s="159"/>
      <c r="BC175" s="325"/>
      <c r="BD175" s="295"/>
      <c r="BE175" s="295"/>
      <c r="BF175" s="295"/>
      <c r="BG175" s="326"/>
      <c r="BH175" s="336"/>
      <c r="BI175" s="295"/>
      <c r="BJ175" s="295"/>
      <c r="BK175" s="295"/>
      <c r="BL175" s="326"/>
      <c r="BM175" s="336"/>
      <c r="BN175" s="295"/>
      <c r="BO175" s="295"/>
      <c r="BP175" s="295"/>
      <c r="BQ175" s="326"/>
    </row>
    <row r="176" s="613" customFormat="true" ht="15" customHeight="true" x14ac:dyDescent="0.2">
      <c r="A176" s="767"/>
      <c r="B176" s="975"/>
      <c r="C176" s="908"/>
      <c r="D176" s="909"/>
      <c r="E176" s="909"/>
      <c r="F176" s="909"/>
      <c r="G176" s="910"/>
      <c r="H176" s="911"/>
      <c r="I176" s="909"/>
      <c r="J176" s="909"/>
      <c r="K176" s="909"/>
      <c r="L176" s="912"/>
      <c r="M176" s="913"/>
      <c r="N176" s="909"/>
      <c r="O176" s="909"/>
      <c r="P176" s="909"/>
      <c r="Q176" s="1869"/>
      <c r="R176" s="1234"/>
      <c r="S176" s="1234"/>
      <c r="T176" s="1234"/>
      <c r="U176" s="1234"/>
      <c r="V176" s="1234"/>
      <c r="W176" s="1234"/>
      <c r="X176" s="1234"/>
      <c r="Y176" s="1234"/>
      <c r="Z176" s="1234"/>
      <c r="AA176" s="1234"/>
      <c r="AB176" s="1234"/>
      <c r="AC176" s="1234"/>
      <c r="AD176" s="1234"/>
      <c r="AE176" s="1234"/>
      <c r="AF176" s="1234"/>
      <c r="AG176" s="1234"/>
      <c r="AH176" s="1234"/>
      <c r="AI176" s="1234"/>
      <c r="AJ176" s="1234"/>
      <c r="AK176" s="1234"/>
      <c r="AL176" s="1234"/>
      <c r="AM176" s="1234"/>
      <c r="AN176" s="1234"/>
      <c r="AO176" s="1234"/>
      <c r="AP176" s="1234"/>
      <c r="AQ176" s="1234"/>
      <c r="AR176" s="1234"/>
      <c r="AS176" s="1234"/>
      <c r="AT176" s="1234"/>
      <c r="AU176" s="1234"/>
      <c r="AV176" s="1234"/>
      <c r="AW176" s="1234"/>
      <c r="AX176" s="1234"/>
      <c r="AY176" s="1234"/>
      <c r="BA176" s="433"/>
      <c r="BB176" s="159"/>
      <c r="BC176" s="325"/>
      <c r="BD176" s="295"/>
      <c r="BE176" s="295"/>
      <c r="BF176" s="295"/>
      <c r="BG176" s="326"/>
      <c r="BH176" s="336"/>
      <c r="BI176" s="295"/>
      <c r="BJ176" s="295"/>
      <c r="BK176" s="295"/>
      <c r="BL176" s="326"/>
      <c r="BM176" s="336"/>
      <c r="BN176" s="295"/>
      <c r="BO176" s="295"/>
      <c r="BP176" s="295"/>
      <c r="BQ176" s="326"/>
    </row>
    <row r="177" s="614" customFormat="true" ht="15" customHeight="true" x14ac:dyDescent="0.2">
      <c r="A177" s="768"/>
      <c r="B177" s="784"/>
      <c r="C177" s="914"/>
      <c r="D177" s="915"/>
      <c r="E177" s="915"/>
      <c r="F177" s="915"/>
      <c r="G177" s="916"/>
      <c r="H177" s="917"/>
      <c r="I177" s="915"/>
      <c r="J177" s="915"/>
      <c r="K177" s="915"/>
      <c r="L177" s="918"/>
      <c r="M177" s="919"/>
      <c r="N177" s="915"/>
      <c r="O177" s="915"/>
      <c r="P177" s="915"/>
      <c r="Q177" s="918"/>
      <c r="R177" s="582"/>
      <c r="S177" s="582"/>
      <c r="T177" s="582"/>
      <c r="U177" s="582"/>
      <c r="V177" s="582"/>
      <c r="W177" s="582"/>
      <c r="X177" s="582"/>
      <c r="Y177" s="582"/>
      <c r="Z177" s="582"/>
      <c r="AA177" s="582"/>
      <c r="AB177" s="582"/>
      <c r="AC177" s="582"/>
      <c r="AD177" s="582"/>
      <c r="AE177" s="582"/>
      <c r="AF177" s="582"/>
      <c r="AG177" s="582"/>
      <c r="AH177" s="582"/>
      <c r="AI177" s="582"/>
      <c r="AJ177" s="582"/>
      <c r="AK177" s="582"/>
      <c r="AL177" s="582"/>
      <c r="AM177" s="582"/>
      <c r="AN177" s="582"/>
      <c r="AO177" s="582"/>
      <c r="AP177" s="582"/>
      <c r="AQ177" s="582"/>
      <c r="AR177" s="582"/>
      <c r="AS177" s="582"/>
      <c r="AT177" s="582"/>
      <c r="AU177" s="582"/>
      <c r="AV177" s="582"/>
      <c r="AW177" s="582"/>
      <c r="AX177" s="582"/>
      <c r="AY177" s="582"/>
      <c r="BA177" s="433"/>
      <c r="BB177" s="159"/>
      <c r="BC177" s="325"/>
      <c r="BD177" s="295"/>
      <c r="BE177" s="295"/>
      <c r="BF177" s="295"/>
      <c r="BG177" s="326"/>
      <c r="BH177" s="336"/>
      <c r="BI177" s="295"/>
      <c r="BJ177" s="295"/>
      <c r="BK177" s="295"/>
      <c r="BL177" s="326"/>
      <c r="BM177" s="336"/>
      <c r="BN177" s="295"/>
      <c r="BO177" s="295"/>
      <c r="BP177" s="295"/>
      <c r="BQ177" s="326"/>
    </row>
    <row r="178" s="614" customFormat="true" ht="15" customHeight="true" x14ac:dyDescent="0.2">
      <c r="A178" s="768"/>
      <c r="B178" s="784"/>
      <c r="C178" s="914"/>
      <c r="D178" s="915"/>
      <c r="E178" s="915"/>
      <c r="F178" s="915"/>
      <c r="G178" s="916"/>
      <c r="H178" s="917"/>
      <c r="I178" s="915"/>
      <c r="J178" s="915"/>
      <c r="K178" s="915"/>
      <c r="L178" s="918"/>
      <c r="M178" s="919"/>
      <c r="N178" s="915"/>
      <c r="O178" s="915"/>
      <c r="P178" s="915"/>
      <c r="Q178" s="918"/>
      <c r="R178" s="582"/>
      <c r="S178" s="582"/>
      <c r="T178" s="582"/>
      <c r="U178" s="582"/>
      <c r="V178" s="582"/>
      <c r="W178" s="582"/>
      <c r="X178" s="582"/>
      <c r="Y178" s="582"/>
      <c r="Z178" s="582"/>
      <c r="AA178" s="582"/>
      <c r="AB178" s="582"/>
      <c r="AC178" s="582"/>
      <c r="AD178" s="582"/>
      <c r="AE178" s="582"/>
      <c r="AF178" s="582"/>
      <c r="AG178" s="582"/>
      <c r="AH178" s="582"/>
      <c r="AI178" s="582"/>
      <c r="AJ178" s="582"/>
      <c r="AK178" s="582"/>
      <c r="AL178" s="582"/>
      <c r="AM178" s="582"/>
      <c r="AN178" s="582"/>
      <c r="AO178" s="582"/>
      <c r="AP178" s="582"/>
      <c r="AQ178" s="582"/>
      <c r="AR178" s="582"/>
      <c r="AS178" s="582"/>
      <c r="AT178" s="582"/>
      <c r="AU178" s="582"/>
      <c r="AV178" s="582"/>
      <c r="AW178" s="582"/>
      <c r="AX178" s="582"/>
      <c r="AY178" s="582"/>
      <c r="BA178" s="433"/>
      <c r="BB178" s="159"/>
      <c r="BC178" s="325"/>
      <c r="BD178" s="295"/>
      <c r="BE178" s="295"/>
      <c r="BF178" s="295"/>
      <c r="BG178" s="326"/>
      <c r="BH178" s="336"/>
      <c r="BI178" s="295"/>
      <c r="BJ178" s="295"/>
      <c r="BK178" s="295"/>
      <c r="BL178" s="326"/>
      <c r="BM178" s="336"/>
      <c r="BN178" s="295"/>
      <c r="BO178" s="295"/>
      <c r="BP178" s="295"/>
      <c r="BQ178" s="326"/>
    </row>
    <row r="179" s="614" customFormat="true" ht="15" customHeight="true" x14ac:dyDescent="0.2">
      <c r="A179" s="768"/>
      <c r="B179" s="784"/>
      <c r="C179" s="914"/>
      <c r="D179" s="915"/>
      <c r="E179" s="915"/>
      <c r="F179" s="915"/>
      <c r="G179" s="916"/>
      <c r="H179" s="917"/>
      <c r="I179" s="915"/>
      <c r="J179" s="915"/>
      <c r="K179" s="915"/>
      <c r="L179" s="918"/>
      <c r="M179" s="919"/>
      <c r="N179" s="915"/>
      <c r="O179" s="915"/>
      <c r="P179" s="915"/>
      <c r="Q179" s="918"/>
      <c r="R179" s="582"/>
      <c r="S179" s="582"/>
      <c r="T179" s="582"/>
      <c r="U179" s="582"/>
      <c r="V179" s="582"/>
      <c r="W179" s="582"/>
      <c r="X179" s="582"/>
      <c r="Y179" s="582"/>
      <c r="Z179" s="582"/>
      <c r="AA179" s="582"/>
      <c r="AB179" s="582"/>
      <c r="AC179" s="582"/>
      <c r="AD179" s="582"/>
      <c r="AE179" s="582"/>
      <c r="AF179" s="582"/>
      <c r="AG179" s="582"/>
      <c r="AH179" s="582"/>
      <c r="AI179" s="582"/>
      <c r="AJ179" s="582"/>
      <c r="AK179" s="582"/>
      <c r="AL179" s="582"/>
      <c r="AM179" s="582"/>
      <c r="AN179" s="582"/>
      <c r="AO179" s="582"/>
      <c r="AP179" s="582"/>
      <c r="AQ179" s="582"/>
      <c r="AR179" s="582"/>
      <c r="AS179" s="582"/>
      <c r="AT179" s="582"/>
      <c r="AU179" s="582"/>
      <c r="AV179" s="582"/>
      <c r="AW179" s="582"/>
      <c r="AX179" s="582"/>
      <c r="AY179" s="582"/>
      <c r="BA179" s="433"/>
      <c r="BB179" s="159"/>
      <c r="BC179" s="325"/>
      <c r="BD179" s="295"/>
      <c r="BE179" s="295"/>
      <c r="BF179" s="295"/>
      <c r="BG179" s="326"/>
      <c r="BH179" s="336"/>
      <c r="BI179" s="295"/>
      <c r="BJ179" s="295"/>
      <c r="BK179" s="295"/>
      <c r="BL179" s="326"/>
      <c r="BM179" s="336"/>
      <c r="BN179" s="295"/>
      <c r="BO179" s="295"/>
      <c r="BP179" s="295"/>
      <c r="BQ179" s="326"/>
    </row>
    <row r="180" s="614" customFormat="true" ht="15" customHeight="true" x14ac:dyDescent="0.2">
      <c r="A180" s="768"/>
      <c r="B180" s="784"/>
      <c r="C180" s="914"/>
      <c r="D180" s="915"/>
      <c r="E180" s="915"/>
      <c r="F180" s="915"/>
      <c r="G180" s="916"/>
      <c r="H180" s="917"/>
      <c r="I180" s="915"/>
      <c r="J180" s="915"/>
      <c r="K180" s="915"/>
      <c r="L180" s="918"/>
      <c r="M180" s="919"/>
      <c r="N180" s="915"/>
      <c r="O180" s="915"/>
      <c r="P180" s="915"/>
      <c r="Q180" s="918"/>
      <c r="R180" s="582"/>
      <c r="S180" s="582"/>
      <c r="T180" s="582"/>
      <c r="U180" s="582"/>
      <c r="V180" s="582"/>
      <c r="W180" s="582"/>
      <c r="X180" s="582"/>
      <c r="Y180" s="582"/>
      <c r="Z180" s="582"/>
      <c r="AA180" s="582"/>
      <c r="AB180" s="582"/>
      <c r="AC180" s="582"/>
      <c r="AD180" s="582"/>
      <c r="AE180" s="582"/>
      <c r="AF180" s="582"/>
      <c r="AG180" s="582"/>
      <c r="AH180" s="582"/>
      <c r="AI180" s="582"/>
      <c r="AJ180" s="582"/>
      <c r="AK180" s="582"/>
      <c r="AL180" s="582"/>
      <c r="AM180" s="582"/>
      <c r="AN180" s="582"/>
      <c r="AO180" s="582"/>
      <c r="AP180" s="582"/>
      <c r="AQ180" s="582"/>
      <c r="AR180" s="582"/>
      <c r="AS180" s="582"/>
      <c r="AT180" s="582"/>
      <c r="AU180" s="582"/>
      <c r="AV180" s="582"/>
      <c r="AW180" s="582"/>
      <c r="AX180" s="582"/>
      <c r="AY180" s="582"/>
      <c r="BA180" s="433"/>
      <c r="BB180" s="159"/>
      <c r="BC180" s="325"/>
      <c r="BD180" s="295"/>
      <c r="BE180" s="295"/>
      <c r="BF180" s="295"/>
      <c r="BG180" s="326"/>
      <c r="BH180" s="336"/>
      <c r="BI180" s="295"/>
      <c r="BJ180" s="295"/>
      <c r="BK180" s="295"/>
      <c r="BL180" s="326"/>
      <c r="BM180" s="336"/>
      <c r="BN180" s="295"/>
      <c r="BO180" s="295"/>
      <c r="BP180" s="295"/>
      <c r="BQ180" s="326"/>
    </row>
    <row r="181" s="614" customFormat="true" ht="15" customHeight="true" x14ac:dyDescent="0.2">
      <c r="A181" s="768"/>
      <c r="B181" s="784"/>
      <c r="C181" s="914"/>
      <c r="D181" s="915"/>
      <c r="E181" s="915"/>
      <c r="F181" s="915"/>
      <c r="G181" s="916"/>
      <c r="H181" s="917"/>
      <c r="I181" s="915"/>
      <c r="J181" s="915"/>
      <c r="K181" s="915"/>
      <c r="L181" s="918"/>
      <c r="M181" s="919"/>
      <c r="N181" s="915"/>
      <c r="O181" s="915"/>
      <c r="P181" s="915"/>
      <c r="Q181" s="918"/>
      <c r="R181" s="582"/>
      <c r="S181" s="582"/>
      <c r="T181" s="582"/>
      <c r="U181" s="582"/>
      <c r="V181" s="582"/>
      <c r="W181" s="582"/>
      <c r="X181" s="582"/>
      <c r="Y181" s="582"/>
      <c r="Z181" s="582"/>
      <c r="AA181" s="582"/>
      <c r="AB181" s="582"/>
      <c r="AC181" s="582"/>
      <c r="AD181" s="582"/>
      <c r="AE181" s="582"/>
      <c r="AF181" s="582"/>
      <c r="AG181" s="582"/>
      <c r="AH181" s="582"/>
      <c r="AI181" s="582"/>
      <c r="AJ181" s="582"/>
      <c r="AK181" s="582"/>
      <c r="AL181" s="582"/>
      <c r="AM181" s="582"/>
      <c r="AN181" s="582"/>
      <c r="AO181" s="582"/>
      <c r="AP181" s="582"/>
      <c r="AQ181" s="582"/>
      <c r="AR181" s="582"/>
      <c r="AS181" s="582"/>
      <c r="AT181" s="582"/>
      <c r="AU181" s="582"/>
      <c r="AV181" s="582"/>
      <c r="AW181" s="582"/>
      <c r="AX181" s="582"/>
      <c r="AY181" s="582"/>
      <c r="BA181" s="433"/>
      <c r="BB181" s="159"/>
      <c r="BC181" s="325"/>
      <c r="BD181" s="295"/>
      <c r="BE181" s="295"/>
      <c r="BF181" s="295"/>
      <c r="BG181" s="326"/>
      <c r="BH181" s="336"/>
      <c r="BI181" s="295"/>
      <c r="BJ181" s="295"/>
      <c r="BK181" s="295"/>
      <c r="BL181" s="326"/>
      <c r="BM181" s="336"/>
      <c r="BN181" s="295"/>
      <c r="BO181" s="295"/>
      <c r="BP181" s="295"/>
      <c r="BQ181" s="326"/>
    </row>
    <row r="182" s="614" customFormat="true" ht="15" customHeight="true" x14ac:dyDescent="0.2">
      <c r="A182" s="768"/>
      <c r="B182" s="784"/>
      <c r="C182" s="914"/>
      <c r="D182" s="915"/>
      <c r="E182" s="915"/>
      <c r="F182" s="915"/>
      <c r="G182" s="916"/>
      <c r="H182" s="917"/>
      <c r="I182" s="915"/>
      <c r="J182" s="915"/>
      <c r="K182" s="915"/>
      <c r="L182" s="918"/>
      <c r="M182" s="919"/>
      <c r="N182" s="915"/>
      <c r="O182" s="915"/>
      <c r="P182" s="915"/>
      <c r="Q182" s="918"/>
      <c r="R182" s="582"/>
      <c r="S182" s="582"/>
      <c r="T182" s="582"/>
      <c r="U182" s="582"/>
      <c r="V182" s="582"/>
      <c r="W182" s="582"/>
      <c r="X182" s="582"/>
      <c r="Y182" s="582"/>
      <c r="Z182" s="582"/>
      <c r="AA182" s="582"/>
      <c r="AB182" s="582"/>
      <c r="AC182" s="582"/>
      <c r="AD182" s="582"/>
      <c r="AE182" s="582"/>
      <c r="AF182" s="582"/>
      <c r="AG182" s="582"/>
      <c r="AH182" s="582"/>
      <c r="AI182" s="582"/>
      <c r="AJ182" s="582"/>
      <c r="AK182" s="582"/>
      <c r="AL182" s="582"/>
      <c r="AM182" s="582"/>
      <c r="AN182" s="582"/>
      <c r="AO182" s="582"/>
      <c r="AP182" s="582"/>
      <c r="AQ182" s="582"/>
      <c r="AR182" s="582"/>
      <c r="AS182" s="582"/>
      <c r="AT182" s="582"/>
      <c r="AU182" s="582"/>
      <c r="AV182" s="582"/>
      <c r="AW182" s="582"/>
      <c r="AX182" s="582"/>
      <c r="AY182" s="582"/>
      <c r="BA182" s="433"/>
      <c r="BB182" s="159"/>
      <c r="BC182" s="325"/>
      <c r="BD182" s="295"/>
      <c r="BE182" s="295"/>
      <c r="BF182" s="295"/>
      <c r="BG182" s="326"/>
      <c r="BH182" s="336"/>
      <c r="BI182" s="295"/>
      <c r="BJ182" s="295"/>
      <c r="BK182" s="295"/>
      <c r="BL182" s="326"/>
      <c r="BM182" s="336"/>
      <c r="BN182" s="295"/>
      <c r="BO182" s="295"/>
      <c r="BP182" s="295"/>
      <c r="BQ182" s="326"/>
    </row>
    <row r="183" s="614" customFormat="true" ht="15" customHeight="true" x14ac:dyDescent="0.2">
      <c r="A183" s="768"/>
      <c r="B183" s="784"/>
      <c r="C183" s="914"/>
      <c r="D183" s="915"/>
      <c r="E183" s="915"/>
      <c r="F183" s="915"/>
      <c r="G183" s="916"/>
      <c r="H183" s="917"/>
      <c r="I183" s="915"/>
      <c r="J183" s="915"/>
      <c r="K183" s="915"/>
      <c r="L183" s="918"/>
      <c r="M183" s="919"/>
      <c r="N183" s="915"/>
      <c r="O183" s="915"/>
      <c r="P183" s="915"/>
      <c r="Q183" s="918"/>
      <c r="R183" s="582"/>
      <c r="S183" s="582"/>
      <c r="T183" s="582"/>
      <c r="U183" s="582"/>
      <c r="V183" s="582"/>
      <c r="W183" s="582"/>
      <c r="X183" s="582"/>
      <c r="Y183" s="582"/>
      <c r="Z183" s="582"/>
      <c r="AA183" s="582"/>
      <c r="AB183" s="582"/>
      <c r="AC183" s="582"/>
      <c r="AD183" s="582"/>
      <c r="AE183" s="582"/>
      <c r="AF183" s="582"/>
      <c r="AG183" s="582"/>
      <c r="AH183" s="582"/>
      <c r="AI183" s="582"/>
      <c r="AJ183" s="582"/>
      <c r="AK183" s="582"/>
      <c r="AL183" s="582"/>
      <c r="AM183" s="582"/>
      <c r="AN183" s="582"/>
      <c r="AO183" s="582"/>
      <c r="AP183" s="582"/>
      <c r="AQ183" s="582"/>
      <c r="AR183" s="582"/>
      <c r="AS183" s="582"/>
      <c r="AT183" s="582"/>
      <c r="AU183" s="582"/>
      <c r="AV183" s="582"/>
      <c r="AW183" s="582"/>
      <c r="AX183" s="582"/>
      <c r="AY183" s="582"/>
      <c r="BA183" s="433"/>
      <c r="BB183" s="159"/>
      <c r="BC183" s="325"/>
      <c r="BD183" s="295"/>
      <c r="BE183" s="295"/>
      <c r="BF183" s="295"/>
      <c r="BG183" s="326"/>
      <c r="BH183" s="336"/>
      <c r="BI183" s="295"/>
      <c r="BJ183" s="295"/>
      <c r="BK183" s="295"/>
      <c r="BL183" s="326"/>
      <c r="BM183" s="336"/>
      <c r="BN183" s="295"/>
      <c r="BO183" s="295"/>
      <c r="BP183" s="295"/>
      <c r="BQ183" s="326"/>
    </row>
    <row r="184" s="614" customFormat="true" ht="15" customHeight="true" x14ac:dyDescent="0.2">
      <c r="A184" s="768"/>
      <c r="B184" s="784"/>
      <c r="C184" s="914"/>
      <c r="D184" s="915"/>
      <c r="E184" s="915"/>
      <c r="F184" s="915"/>
      <c r="G184" s="916"/>
      <c r="H184" s="917"/>
      <c r="I184" s="915"/>
      <c r="J184" s="915"/>
      <c r="K184" s="915"/>
      <c r="L184" s="918"/>
      <c r="M184" s="919"/>
      <c r="N184" s="915"/>
      <c r="O184" s="915"/>
      <c r="P184" s="915"/>
      <c r="Q184" s="918"/>
      <c r="R184" s="582"/>
      <c r="S184" s="582"/>
      <c r="T184" s="582"/>
      <c r="U184" s="582"/>
      <c r="V184" s="582"/>
      <c r="W184" s="582"/>
      <c r="X184" s="582"/>
      <c r="Y184" s="582"/>
      <c r="Z184" s="582"/>
      <c r="AA184" s="582"/>
      <c r="AB184" s="582"/>
      <c r="AC184" s="582"/>
      <c r="AD184" s="582"/>
      <c r="AE184" s="582"/>
      <c r="AF184" s="582"/>
      <c r="AG184" s="582"/>
      <c r="AH184" s="582"/>
      <c r="AI184" s="582"/>
      <c r="AJ184" s="582"/>
      <c r="AK184" s="582"/>
      <c r="AL184" s="582"/>
      <c r="AM184" s="582"/>
      <c r="AN184" s="582"/>
      <c r="AO184" s="582"/>
      <c r="AP184" s="582"/>
      <c r="AQ184" s="582"/>
      <c r="AR184" s="582"/>
      <c r="AS184" s="582"/>
      <c r="AT184" s="582"/>
      <c r="AU184" s="582"/>
      <c r="AV184" s="582"/>
      <c r="AW184" s="582"/>
      <c r="AX184" s="582"/>
      <c r="AY184" s="582"/>
      <c r="BA184" s="433"/>
      <c r="BB184" s="159"/>
      <c r="BC184" s="325"/>
      <c r="BD184" s="295"/>
      <c r="BE184" s="295"/>
      <c r="BF184" s="295"/>
      <c r="BG184" s="326"/>
      <c r="BH184" s="336"/>
      <c r="BI184" s="295"/>
      <c r="BJ184" s="295"/>
      <c r="BK184" s="295"/>
      <c r="BL184" s="326"/>
      <c r="BM184" s="336"/>
      <c r="BN184" s="295"/>
      <c r="BO184" s="295"/>
      <c r="BP184" s="295"/>
      <c r="BQ184" s="326"/>
    </row>
    <row r="185" s="614" customFormat="true" ht="15" customHeight="true" x14ac:dyDescent="0.2">
      <c r="A185" s="768"/>
      <c r="B185" s="784"/>
      <c r="C185" s="914"/>
      <c r="D185" s="915"/>
      <c r="E185" s="915"/>
      <c r="F185" s="915"/>
      <c r="G185" s="916"/>
      <c r="H185" s="917"/>
      <c r="I185" s="915"/>
      <c r="J185" s="915"/>
      <c r="K185" s="915"/>
      <c r="L185" s="918"/>
      <c r="M185" s="919"/>
      <c r="N185" s="915"/>
      <c r="O185" s="915"/>
      <c r="P185" s="915"/>
      <c r="Q185" s="918"/>
      <c r="R185" s="582"/>
      <c r="S185" s="582"/>
      <c r="T185" s="582"/>
      <c r="U185" s="582"/>
      <c r="V185" s="582"/>
      <c r="W185" s="582"/>
      <c r="X185" s="582"/>
      <c r="Y185" s="582"/>
      <c r="Z185" s="582"/>
      <c r="AA185" s="582"/>
      <c r="AB185" s="582"/>
      <c r="AC185" s="582"/>
      <c r="AD185" s="582"/>
      <c r="AE185" s="582"/>
      <c r="AF185" s="582"/>
      <c r="AG185" s="582"/>
      <c r="AH185" s="582"/>
      <c r="AI185" s="582"/>
      <c r="AJ185" s="582"/>
      <c r="AK185" s="582"/>
      <c r="AL185" s="582"/>
      <c r="AM185" s="582"/>
      <c r="AN185" s="582"/>
      <c r="AO185" s="582"/>
      <c r="AP185" s="582"/>
      <c r="AQ185" s="582"/>
      <c r="AR185" s="582"/>
      <c r="AS185" s="582"/>
      <c r="AT185" s="582"/>
      <c r="AU185" s="582"/>
      <c r="AV185" s="582"/>
      <c r="AW185" s="582"/>
      <c r="AX185" s="582"/>
      <c r="AY185" s="582"/>
      <c r="BA185" s="433"/>
      <c r="BB185" s="159"/>
      <c r="BC185" s="325"/>
      <c r="BD185" s="295"/>
      <c r="BE185" s="295"/>
      <c r="BF185" s="295"/>
      <c r="BG185" s="326"/>
      <c r="BH185" s="336"/>
      <c r="BI185" s="295"/>
      <c r="BJ185" s="295"/>
      <c r="BK185" s="295"/>
      <c r="BL185" s="326"/>
      <c r="BM185" s="336"/>
      <c r="BN185" s="295"/>
      <c r="BO185" s="295"/>
      <c r="BP185" s="295"/>
      <c r="BQ185" s="326"/>
    </row>
    <row r="186" s="614" customFormat="true" ht="15" customHeight="true" x14ac:dyDescent="0.2">
      <c r="A186" s="768"/>
      <c r="B186" s="784"/>
      <c r="C186" s="914"/>
      <c r="D186" s="915"/>
      <c r="E186" s="915"/>
      <c r="F186" s="915"/>
      <c r="G186" s="916"/>
      <c r="H186" s="917"/>
      <c r="I186" s="915"/>
      <c r="J186" s="915"/>
      <c r="K186" s="915"/>
      <c r="L186" s="918"/>
      <c r="M186" s="919"/>
      <c r="N186" s="915"/>
      <c r="O186" s="915"/>
      <c r="P186" s="915"/>
      <c r="Q186" s="918"/>
      <c r="R186" s="582"/>
      <c r="S186" s="582"/>
      <c r="T186" s="582"/>
      <c r="U186" s="582"/>
      <c r="V186" s="582"/>
      <c r="W186" s="582"/>
      <c r="X186" s="582"/>
      <c r="Y186" s="582"/>
      <c r="Z186" s="582"/>
      <c r="AA186" s="582"/>
      <c r="AB186" s="582"/>
      <c r="AC186" s="582"/>
      <c r="AD186" s="582"/>
      <c r="AE186" s="582"/>
      <c r="AF186" s="582"/>
      <c r="AG186" s="582"/>
      <c r="AH186" s="582"/>
      <c r="AI186" s="582"/>
      <c r="AJ186" s="582"/>
      <c r="AK186" s="582"/>
      <c r="AL186" s="582"/>
      <c r="AM186" s="582"/>
      <c r="AN186" s="582"/>
      <c r="AO186" s="582"/>
      <c r="AP186" s="582"/>
      <c r="AQ186" s="582"/>
      <c r="AR186" s="582"/>
      <c r="AS186" s="582"/>
      <c r="AT186" s="582"/>
      <c r="AU186" s="582"/>
      <c r="AV186" s="582"/>
      <c r="AW186" s="582"/>
      <c r="AX186" s="582"/>
      <c r="AY186" s="582"/>
      <c r="BA186" s="433"/>
      <c r="BB186" s="159"/>
      <c r="BC186" s="325"/>
      <c r="BD186" s="295"/>
      <c r="BE186" s="295"/>
      <c r="BF186" s="295"/>
      <c r="BG186" s="326"/>
      <c r="BH186" s="336"/>
      <c r="BI186" s="295"/>
      <c r="BJ186" s="295"/>
      <c r="BK186" s="295"/>
      <c r="BL186" s="326"/>
      <c r="BM186" s="336"/>
      <c r="BN186" s="295"/>
      <c r="BO186" s="295"/>
      <c r="BP186" s="295"/>
      <c r="BQ186" s="326"/>
    </row>
    <row r="187" s="614" customFormat="true" ht="15" customHeight="true" x14ac:dyDescent="0.2">
      <c r="A187" s="768"/>
      <c r="B187" s="784"/>
      <c r="C187" s="914"/>
      <c r="D187" s="915"/>
      <c r="E187" s="915"/>
      <c r="F187" s="915"/>
      <c r="G187" s="916"/>
      <c r="H187" s="917"/>
      <c r="I187" s="915"/>
      <c r="J187" s="915"/>
      <c r="K187" s="915"/>
      <c r="L187" s="918"/>
      <c r="M187" s="919"/>
      <c r="N187" s="915"/>
      <c r="O187" s="915"/>
      <c r="P187" s="915"/>
      <c r="Q187" s="918"/>
      <c r="R187" s="582"/>
      <c r="S187" s="582"/>
      <c r="T187" s="582"/>
      <c r="U187" s="582"/>
      <c r="V187" s="582"/>
      <c r="W187" s="582"/>
      <c r="X187" s="582"/>
      <c r="Y187" s="582"/>
      <c r="Z187" s="582"/>
      <c r="AA187" s="582"/>
      <c r="AB187" s="582"/>
      <c r="AC187" s="582"/>
      <c r="AD187" s="582"/>
      <c r="AE187" s="582"/>
      <c r="AF187" s="582"/>
      <c r="AG187" s="582"/>
      <c r="AH187" s="582"/>
      <c r="AI187" s="582"/>
      <c r="AJ187" s="582"/>
      <c r="AK187" s="582"/>
      <c r="AL187" s="582"/>
      <c r="AM187" s="582"/>
      <c r="AN187" s="582"/>
      <c r="AO187" s="582"/>
      <c r="AP187" s="582"/>
      <c r="AQ187" s="582"/>
      <c r="AR187" s="582"/>
      <c r="AS187" s="582"/>
      <c r="AT187" s="582"/>
      <c r="AU187" s="582"/>
      <c r="AV187" s="582"/>
      <c r="AW187" s="582"/>
      <c r="AX187" s="582"/>
      <c r="AY187" s="582"/>
      <c r="BA187" s="433"/>
      <c r="BB187" s="159"/>
      <c r="BC187" s="325"/>
      <c r="BD187" s="295"/>
      <c r="BE187" s="295"/>
      <c r="BF187" s="295"/>
      <c r="BG187" s="326"/>
      <c r="BH187" s="336"/>
      <c r="BI187" s="295"/>
      <c r="BJ187" s="295"/>
      <c r="BK187" s="295"/>
      <c r="BL187" s="326"/>
      <c r="BM187" s="336"/>
      <c r="BN187" s="295"/>
      <c r="BO187" s="295"/>
      <c r="BP187" s="295"/>
      <c r="BQ187" s="326"/>
    </row>
    <row r="188" s="614" customFormat="true" ht="15" customHeight="true" x14ac:dyDescent="0.2">
      <c r="A188" s="768"/>
      <c r="B188" s="784"/>
      <c r="C188" s="914"/>
      <c r="D188" s="915"/>
      <c r="E188" s="915"/>
      <c r="F188" s="915"/>
      <c r="G188" s="916"/>
      <c r="H188" s="917"/>
      <c r="I188" s="915"/>
      <c r="J188" s="915"/>
      <c r="K188" s="915"/>
      <c r="L188" s="918"/>
      <c r="M188" s="919"/>
      <c r="N188" s="915"/>
      <c r="O188" s="915"/>
      <c r="P188" s="915"/>
      <c r="Q188" s="918"/>
      <c r="R188" s="582"/>
      <c r="S188" s="582"/>
      <c r="T188" s="582"/>
      <c r="U188" s="582"/>
      <c r="V188" s="582"/>
      <c r="W188" s="582"/>
      <c r="X188" s="582"/>
      <c r="Y188" s="582"/>
      <c r="Z188" s="582"/>
      <c r="AA188" s="582"/>
      <c r="AB188" s="582"/>
      <c r="AC188" s="582"/>
      <c r="AD188" s="582"/>
      <c r="AE188" s="582"/>
      <c r="AF188" s="582"/>
      <c r="AG188" s="582"/>
      <c r="AH188" s="582"/>
      <c r="AI188" s="582"/>
      <c r="AJ188" s="582"/>
      <c r="AK188" s="582"/>
      <c r="AL188" s="582"/>
      <c r="AM188" s="582"/>
      <c r="AN188" s="582"/>
      <c r="AO188" s="582"/>
      <c r="AP188" s="582"/>
      <c r="AQ188" s="582"/>
      <c r="AR188" s="582"/>
      <c r="AS188" s="582"/>
      <c r="AT188" s="582"/>
      <c r="AU188" s="582"/>
      <c r="AV188" s="582"/>
      <c r="AW188" s="582"/>
      <c r="AX188" s="582"/>
      <c r="AY188" s="582"/>
      <c r="BA188" s="433"/>
      <c r="BB188" s="159"/>
      <c r="BC188" s="325"/>
      <c r="BD188" s="295"/>
      <c r="BE188" s="295"/>
      <c r="BF188" s="295"/>
      <c r="BG188" s="326"/>
      <c r="BH188" s="336"/>
      <c r="BI188" s="295"/>
      <c r="BJ188" s="295"/>
      <c r="BK188" s="295"/>
      <c r="BL188" s="326"/>
      <c r="BM188" s="336"/>
      <c r="BN188" s="295"/>
      <c r="BO188" s="295"/>
      <c r="BP188" s="295"/>
      <c r="BQ188" s="326"/>
    </row>
    <row r="189" s="614" customFormat="true" ht="15" customHeight="true" x14ac:dyDescent="0.2">
      <c r="A189" s="768"/>
      <c r="B189" s="784"/>
      <c r="C189" s="914"/>
      <c r="D189" s="915"/>
      <c r="E189" s="915"/>
      <c r="F189" s="915"/>
      <c r="G189" s="916"/>
      <c r="H189" s="917"/>
      <c r="I189" s="915"/>
      <c r="J189" s="915"/>
      <c r="K189" s="915"/>
      <c r="L189" s="918"/>
      <c r="M189" s="919"/>
      <c r="N189" s="915"/>
      <c r="O189" s="915"/>
      <c r="P189" s="915"/>
      <c r="Q189" s="918"/>
      <c r="R189" s="582"/>
      <c r="S189" s="582"/>
      <c r="T189" s="582"/>
      <c r="U189" s="582"/>
      <c r="V189" s="582"/>
      <c r="W189" s="582"/>
      <c r="X189" s="582"/>
      <c r="Y189" s="582"/>
      <c r="Z189" s="582"/>
      <c r="AA189" s="582"/>
      <c r="AB189" s="582"/>
      <c r="AC189" s="582"/>
      <c r="AD189" s="582"/>
      <c r="AE189" s="582"/>
      <c r="AF189" s="582"/>
      <c r="AG189" s="582"/>
      <c r="AH189" s="582"/>
      <c r="AI189" s="582"/>
      <c r="AJ189" s="582"/>
      <c r="AK189" s="582"/>
      <c r="AL189" s="582"/>
      <c r="AM189" s="582"/>
      <c r="AN189" s="582"/>
      <c r="AO189" s="582"/>
      <c r="AP189" s="582"/>
      <c r="AQ189" s="582"/>
      <c r="AR189" s="582"/>
      <c r="AS189" s="582"/>
      <c r="AT189" s="582"/>
      <c r="AU189" s="582"/>
      <c r="AV189" s="582"/>
      <c r="AW189" s="582"/>
      <c r="AX189" s="582"/>
      <c r="AY189" s="582"/>
      <c r="BA189" s="433"/>
      <c r="BB189" s="159"/>
      <c r="BC189" s="325"/>
      <c r="BD189" s="295"/>
      <c r="BE189" s="295"/>
      <c r="BF189" s="295"/>
      <c r="BG189" s="326"/>
      <c r="BH189" s="336"/>
      <c r="BI189" s="295"/>
      <c r="BJ189" s="295"/>
      <c r="BK189" s="295"/>
      <c r="BL189" s="326"/>
      <c r="BM189" s="336"/>
      <c r="BN189" s="295"/>
      <c r="BO189" s="295"/>
      <c r="BP189" s="295"/>
      <c r="BQ189" s="326"/>
    </row>
    <row r="190" s="614" customFormat="true" ht="15" customHeight="true" x14ac:dyDescent="0.2">
      <c r="A190" s="768"/>
      <c r="B190" s="784"/>
      <c r="C190" s="914"/>
      <c r="D190" s="915"/>
      <c r="E190" s="915"/>
      <c r="F190" s="915"/>
      <c r="G190" s="916"/>
      <c r="H190" s="917"/>
      <c r="I190" s="915"/>
      <c r="J190" s="915"/>
      <c r="K190" s="915"/>
      <c r="L190" s="918"/>
      <c r="M190" s="919"/>
      <c r="N190" s="915"/>
      <c r="O190" s="915"/>
      <c r="P190" s="915"/>
      <c r="Q190" s="918"/>
      <c r="R190" s="582"/>
      <c r="S190" s="582"/>
      <c r="T190" s="582"/>
      <c r="U190" s="582"/>
      <c r="V190" s="582"/>
      <c r="W190" s="582"/>
      <c r="X190" s="582"/>
      <c r="Y190" s="582"/>
      <c r="Z190" s="582"/>
      <c r="AA190" s="582"/>
      <c r="AB190" s="582"/>
      <c r="AC190" s="582"/>
      <c r="AD190" s="582"/>
      <c r="AE190" s="582"/>
      <c r="AF190" s="582"/>
      <c r="AG190" s="582"/>
      <c r="AH190" s="582"/>
      <c r="AI190" s="582"/>
      <c r="AJ190" s="582"/>
      <c r="AK190" s="582"/>
      <c r="AL190" s="582"/>
      <c r="AM190" s="582"/>
      <c r="AN190" s="582"/>
      <c r="AO190" s="582"/>
      <c r="AP190" s="582"/>
      <c r="AQ190" s="582"/>
      <c r="AR190" s="582"/>
      <c r="AS190" s="582"/>
      <c r="AT190" s="582"/>
      <c r="AU190" s="582"/>
      <c r="AV190" s="582"/>
      <c r="AW190" s="582"/>
      <c r="AX190" s="582"/>
      <c r="AY190" s="582"/>
      <c r="BA190" s="433"/>
      <c r="BB190" s="159"/>
      <c r="BC190" s="325"/>
      <c r="BD190" s="295"/>
      <c r="BE190" s="295"/>
      <c r="BF190" s="295"/>
      <c r="BG190" s="326"/>
      <c r="BH190" s="336"/>
      <c r="BI190" s="295"/>
      <c r="BJ190" s="295"/>
      <c r="BK190" s="295"/>
      <c r="BL190" s="326"/>
      <c r="BM190" s="336"/>
      <c r="BN190" s="295"/>
      <c r="BO190" s="295"/>
      <c r="BP190" s="295"/>
      <c r="BQ190" s="326"/>
    </row>
    <row r="191" s="614" customFormat="true" ht="15" customHeight="true" x14ac:dyDescent="0.2">
      <c r="A191" s="768"/>
      <c r="B191" s="784"/>
      <c r="C191" s="914"/>
      <c r="D191" s="915"/>
      <c r="E191" s="915"/>
      <c r="F191" s="915"/>
      <c r="G191" s="916"/>
      <c r="H191" s="917"/>
      <c r="I191" s="915"/>
      <c r="J191" s="915"/>
      <c r="K191" s="915"/>
      <c r="L191" s="918"/>
      <c r="M191" s="919"/>
      <c r="N191" s="915"/>
      <c r="O191" s="915"/>
      <c r="P191" s="915"/>
      <c r="Q191" s="918"/>
      <c r="R191" s="582"/>
      <c r="S191" s="582"/>
      <c r="T191" s="582"/>
      <c r="U191" s="582"/>
      <c r="V191" s="582"/>
      <c r="W191" s="582"/>
      <c r="X191" s="582"/>
      <c r="Y191" s="582"/>
      <c r="Z191" s="582"/>
      <c r="AA191" s="582"/>
      <c r="AB191" s="582"/>
      <c r="AC191" s="582"/>
      <c r="AD191" s="582"/>
      <c r="AE191" s="582"/>
      <c r="AF191" s="582"/>
      <c r="AG191" s="582"/>
      <c r="AH191" s="582"/>
      <c r="AI191" s="582"/>
      <c r="AJ191" s="582"/>
      <c r="AK191" s="582"/>
      <c r="AL191" s="582"/>
      <c r="AM191" s="582"/>
      <c r="AN191" s="582"/>
      <c r="AO191" s="582"/>
      <c r="AP191" s="582"/>
      <c r="AQ191" s="582"/>
      <c r="AR191" s="582"/>
      <c r="AS191" s="582"/>
      <c r="AT191" s="582"/>
      <c r="AU191" s="582"/>
      <c r="AV191" s="582"/>
      <c r="AW191" s="582"/>
      <c r="AX191" s="582"/>
      <c r="AY191" s="582"/>
      <c r="BA191" s="433"/>
      <c r="BB191" s="159"/>
      <c r="BC191" s="325"/>
      <c r="BD191" s="295"/>
      <c r="BE191" s="295"/>
      <c r="BF191" s="295"/>
      <c r="BG191" s="326"/>
      <c r="BH191" s="336"/>
      <c r="BI191" s="295"/>
      <c r="BJ191" s="295"/>
      <c r="BK191" s="295"/>
      <c r="BL191" s="326"/>
      <c r="BM191" s="336"/>
      <c r="BN191" s="295"/>
      <c r="BO191" s="295"/>
      <c r="BP191" s="295"/>
      <c r="BQ191" s="326"/>
    </row>
    <row r="192" s="614" customFormat="true" ht="15" customHeight="true" x14ac:dyDescent="0.2">
      <c r="A192" s="769"/>
      <c r="B192" s="785"/>
      <c r="C192" s="920"/>
      <c r="D192" s="921"/>
      <c r="E192" s="921"/>
      <c r="F192" s="921"/>
      <c r="G192" s="922"/>
      <c r="H192" s="923"/>
      <c r="I192" s="921"/>
      <c r="J192" s="921"/>
      <c r="K192" s="921"/>
      <c r="L192" s="924"/>
      <c r="M192" s="925"/>
      <c r="N192" s="921"/>
      <c r="O192" s="921"/>
      <c r="P192" s="921"/>
      <c r="Q192" s="924"/>
      <c r="R192" s="582"/>
      <c r="S192" s="582"/>
      <c r="T192" s="582"/>
      <c r="U192" s="582"/>
      <c r="V192" s="582"/>
      <c r="W192" s="582"/>
      <c r="X192" s="582"/>
      <c r="Y192" s="582"/>
      <c r="Z192" s="582"/>
      <c r="AA192" s="582"/>
      <c r="AB192" s="582"/>
      <c r="AC192" s="582"/>
      <c r="AD192" s="582"/>
      <c r="AE192" s="582"/>
      <c r="AF192" s="582"/>
      <c r="AG192" s="582"/>
      <c r="AH192" s="582"/>
      <c r="AI192" s="582"/>
      <c r="AJ192" s="582"/>
      <c r="AK192" s="582"/>
      <c r="AL192" s="582"/>
      <c r="AM192" s="582"/>
      <c r="AN192" s="582"/>
      <c r="AO192" s="582"/>
      <c r="AP192" s="582"/>
      <c r="AQ192" s="582"/>
      <c r="AR192" s="582"/>
      <c r="AS192" s="582"/>
      <c r="AT192" s="582"/>
      <c r="AU192" s="582"/>
      <c r="AV192" s="582"/>
      <c r="AW192" s="582"/>
      <c r="AX192" s="582"/>
      <c r="AY192" s="582"/>
      <c r="BA192" s="433"/>
      <c r="BB192" s="159"/>
      <c r="BC192" s="325"/>
      <c r="BD192" s="295"/>
      <c r="BE192" s="295"/>
      <c r="BF192" s="295"/>
      <c r="BG192" s="326"/>
      <c r="BH192" s="336"/>
      <c r="BI192" s="295"/>
      <c r="BJ192" s="295"/>
      <c r="BK192" s="295"/>
      <c r="BL192" s="326"/>
      <c r="BM192" s="336"/>
      <c r="BN192" s="295"/>
      <c r="BO192" s="295"/>
      <c r="BP192" s="295"/>
      <c r="BQ192" s="326"/>
    </row>
    <row r="193" s="614" customFormat="true" ht="15" customHeight="true" x14ac:dyDescent="0.2">
      <c r="A193" s="701"/>
      <c r="B193" s="780"/>
      <c r="C193" s="857"/>
      <c r="D193" s="849"/>
      <c r="E193" s="849"/>
      <c r="F193" s="849"/>
      <c r="G193" s="850"/>
      <c r="H193" s="848"/>
      <c r="I193" s="849"/>
      <c r="J193" s="849"/>
      <c r="K193" s="849"/>
      <c r="L193" s="858"/>
      <c r="M193" s="857"/>
      <c r="N193" s="849"/>
      <c r="O193" s="849"/>
      <c r="P193" s="849"/>
      <c r="Q193" s="858"/>
      <c r="R193" s="582"/>
      <c r="S193" s="582"/>
      <c r="T193" s="582"/>
      <c r="U193" s="582"/>
      <c r="V193" s="582"/>
      <c r="W193" s="582"/>
      <c r="X193" s="582"/>
      <c r="Y193" s="582"/>
      <c r="Z193" s="582"/>
      <c r="AA193" s="582"/>
      <c r="AB193" s="582"/>
      <c r="AC193" s="582"/>
      <c r="AD193" s="582"/>
      <c r="AE193" s="582"/>
      <c r="AF193" s="582"/>
      <c r="AG193" s="582"/>
      <c r="AH193" s="582"/>
      <c r="AI193" s="582"/>
      <c r="AJ193" s="582"/>
      <c r="AK193" s="582"/>
      <c r="AL193" s="582"/>
      <c r="AM193" s="582"/>
      <c r="AN193" s="582"/>
      <c r="AO193" s="582"/>
      <c r="AP193" s="582"/>
      <c r="AQ193" s="582"/>
      <c r="AR193" s="582"/>
      <c r="AS193" s="582"/>
      <c r="AT193" s="582"/>
      <c r="AU193" s="582"/>
      <c r="AV193" s="582"/>
      <c r="AW193" s="582"/>
      <c r="AX193" s="582"/>
      <c r="AY193" s="582"/>
      <c r="BA193" s="433"/>
      <c r="BB193" s="159"/>
      <c r="BC193" s="325"/>
      <c r="BD193" s="295"/>
      <c r="BE193" s="295"/>
      <c r="BF193" s="295"/>
      <c r="BG193" s="326"/>
      <c r="BH193" s="336"/>
      <c r="BI193" s="295"/>
      <c r="BJ193" s="295"/>
      <c r="BK193" s="295"/>
      <c r="BL193" s="326"/>
      <c r="BM193" s="336"/>
      <c r="BN193" s="295"/>
      <c r="BO193" s="295"/>
      <c r="BP193" s="295"/>
      <c r="BQ193" s="326"/>
    </row>
    <row r="194" s="131" customFormat="true" ht="15" customHeight="true" x14ac:dyDescent="0.2">
      <c r="A194" s="701"/>
      <c r="B194" s="780"/>
      <c r="C194" s="857"/>
      <c r="D194" s="849"/>
      <c r="E194" s="849"/>
      <c r="F194" s="849"/>
      <c r="G194" s="850"/>
      <c r="H194" s="848"/>
      <c r="I194" s="849"/>
      <c r="J194" s="849"/>
      <c r="K194" s="849"/>
      <c r="L194" s="858"/>
      <c r="M194" s="857"/>
      <c r="N194" s="849"/>
      <c r="O194" s="849"/>
      <c r="P194" s="849"/>
      <c r="Q194" s="858"/>
      <c r="R194" s="582"/>
      <c r="S194" s="582"/>
      <c r="T194" s="582"/>
      <c r="U194" s="582"/>
      <c r="V194" s="582"/>
      <c r="W194" s="582"/>
      <c r="X194" s="582"/>
      <c r="Y194" s="582"/>
      <c r="Z194" s="582"/>
      <c r="AA194" s="582"/>
      <c r="AB194" s="582"/>
      <c r="AC194" s="582"/>
      <c r="AD194" s="582"/>
      <c r="AE194" s="582"/>
      <c r="AF194" s="582"/>
      <c r="AG194" s="582"/>
      <c r="AH194" s="582"/>
      <c r="AI194" s="582"/>
      <c r="AJ194" s="582"/>
      <c r="AK194" s="582"/>
      <c r="AL194" s="582"/>
      <c r="AM194" s="582"/>
      <c r="AN194" s="582"/>
      <c r="AO194" s="582"/>
      <c r="AP194" s="582"/>
      <c r="AQ194" s="582"/>
      <c r="AR194" s="582"/>
      <c r="AS194" s="582"/>
      <c r="AT194" s="582"/>
      <c r="AU194" s="582"/>
      <c r="AV194" s="582"/>
      <c r="AW194" s="582"/>
      <c r="AX194" s="582"/>
      <c r="AY194" s="582"/>
      <c r="BA194" s="433"/>
      <c r="BB194" s="159"/>
      <c r="BC194" s="325"/>
      <c r="BD194" s="295"/>
      <c r="BE194" s="295"/>
      <c r="BF194" s="295"/>
      <c r="BG194" s="326"/>
      <c r="BH194" s="336"/>
      <c r="BI194" s="295"/>
      <c r="BJ194" s="295"/>
      <c r="BK194" s="295"/>
      <c r="BL194" s="326"/>
      <c r="BM194" s="336"/>
      <c r="BN194" s="295"/>
      <c r="BO194" s="295"/>
      <c r="BP194" s="295"/>
      <c r="BQ194" s="326"/>
    </row>
    <row r="195" s="131" customFormat="true" ht="15" customHeight="true" x14ac:dyDescent="0.2">
      <c r="A195" s="701"/>
      <c r="B195" s="780"/>
      <c r="C195" s="857"/>
      <c r="D195" s="849"/>
      <c r="E195" s="849"/>
      <c r="F195" s="849"/>
      <c r="G195" s="850"/>
      <c r="H195" s="848"/>
      <c r="I195" s="849"/>
      <c r="J195" s="849"/>
      <c r="K195" s="849"/>
      <c r="L195" s="858"/>
      <c r="M195" s="857"/>
      <c r="N195" s="849"/>
      <c r="O195" s="849"/>
      <c r="P195" s="849"/>
      <c r="Q195" s="858"/>
      <c r="R195" s="582"/>
      <c r="S195" s="582"/>
      <c r="T195" s="582"/>
      <c r="U195" s="582"/>
      <c r="V195" s="582"/>
      <c r="W195" s="582"/>
      <c r="X195" s="582"/>
      <c r="Y195" s="582"/>
      <c r="Z195" s="582"/>
      <c r="AA195" s="582"/>
      <c r="AB195" s="582"/>
      <c r="AC195" s="582"/>
      <c r="AD195" s="582"/>
      <c r="AE195" s="582"/>
      <c r="AF195" s="582"/>
      <c r="AG195" s="582"/>
      <c r="AH195" s="582"/>
      <c r="AI195" s="582"/>
      <c r="AJ195" s="582"/>
      <c r="AK195" s="582"/>
      <c r="AL195" s="582"/>
      <c r="AM195" s="582"/>
      <c r="AN195" s="582"/>
      <c r="AO195" s="582"/>
      <c r="AP195" s="582"/>
      <c r="AQ195" s="582"/>
      <c r="AR195" s="582"/>
      <c r="AS195" s="582"/>
      <c r="AT195" s="582"/>
      <c r="AU195" s="582"/>
      <c r="AV195" s="582"/>
      <c r="AW195" s="582"/>
      <c r="AX195" s="582"/>
      <c r="AY195" s="582"/>
      <c r="BA195" s="433"/>
      <c r="BB195" s="159"/>
      <c r="BC195" s="325"/>
      <c r="BD195" s="295"/>
      <c r="BE195" s="295"/>
      <c r="BF195" s="295"/>
      <c r="BG195" s="326"/>
      <c r="BH195" s="336"/>
      <c r="BI195" s="295"/>
      <c r="BJ195" s="295"/>
      <c r="BK195" s="295"/>
      <c r="BL195" s="326"/>
      <c r="BM195" s="336"/>
      <c r="BN195" s="295"/>
      <c r="BO195" s="295"/>
      <c r="BP195" s="295"/>
      <c r="BQ195" s="326"/>
    </row>
    <row r="196" s="131" customFormat="true" ht="15" customHeight="true" x14ac:dyDescent="0.2">
      <c r="A196" s="701"/>
      <c r="B196" s="780"/>
      <c r="C196" s="857"/>
      <c r="D196" s="849"/>
      <c r="E196" s="849"/>
      <c r="F196" s="849"/>
      <c r="G196" s="850"/>
      <c r="H196" s="848"/>
      <c r="I196" s="849"/>
      <c r="J196" s="849"/>
      <c r="K196" s="849"/>
      <c r="L196" s="858"/>
      <c r="M196" s="857"/>
      <c r="N196" s="849"/>
      <c r="O196" s="849"/>
      <c r="P196" s="849"/>
      <c r="Q196" s="858"/>
      <c r="R196" s="582"/>
      <c r="S196" s="582"/>
      <c r="T196" s="582"/>
      <c r="U196" s="582"/>
      <c r="V196" s="582"/>
      <c r="W196" s="582"/>
      <c r="X196" s="582"/>
      <c r="Y196" s="582"/>
      <c r="Z196" s="582"/>
      <c r="AA196" s="582"/>
      <c r="AB196" s="582"/>
      <c r="AC196" s="582"/>
      <c r="AD196" s="582"/>
      <c r="AE196" s="582"/>
      <c r="AF196" s="582"/>
      <c r="AG196" s="582"/>
      <c r="AH196" s="582"/>
      <c r="AI196" s="582"/>
      <c r="AJ196" s="582"/>
      <c r="AK196" s="582"/>
      <c r="AL196" s="582"/>
      <c r="AM196" s="582"/>
      <c r="AN196" s="582"/>
      <c r="AO196" s="582"/>
      <c r="AP196" s="582"/>
      <c r="AQ196" s="582"/>
      <c r="AR196" s="582"/>
      <c r="AS196" s="582"/>
      <c r="AT196" s="582"/>
      <c r="AU196" s="582"/>
      <c r="AV196" s="582"/>
      <c r="AW196" s="582"/>
      <c r="AX196" s="582"/>
      <c r="AY196" s="582"/>
      <c r="BA196" s="433"/>
      <c r="BB196" s="159"/>
      <c r="BC196" s="325"/>
      <c r="BD196" s="295"/>
      <c r="BE196" s="295"/>
      <c r="BF196" s="295"/>
      <c r="BG196" s="326"/>
      <c r="BH196" s="336"/>
      <c r="BI196" s="295"/>
      <c r="BJ196" s="295"/>
      <c r="BK196" s="295"/>
      <c r="BL196" s="326"/>
      <c r="BM196" s="336"/>
      <c r="BN196" s="295"/>
      <c r="BO196" s="295"/>
      <c r="BP196" s="295"/>
      <c r="BQ196" s="326"/>
    </row>
    <row r="197" s="131" customFormat="true" ht="15" customHeight="true" x14ac:dyDescent="0.2">
      <c r="A197" s="701"/>
      <c r="B197" s="780"/>
      <c r="C197" s="857"/>
      <c r="D197" s="849"/>
      <c r="E197" s="849"/>
      <c r="F197" s="849"/>
      <c r="G197" s="850"/>
      <c r="H197" s="848"/>
      <c r="I197" s="849"/>
      <c r="J197" s="849"/>
      <c r="K197" s="849"/>
      <c r="L197" s="858"/>
      <c r="M197" s="857"/>
      <c r="N197" s="849"/>
      <c r="O197" s="849"/>
      <c r="P197" s="849"/>
      <c r="Q197" s="858"/>
      <c r="R197" s="582"/>
      <c r="S197" s="582"/>
      <c r="T197" s="582"/>
      <c r="U197" s="582"/>
      <c r="V197" s="582"/>
      <c r="W197" s="582"/>
      <c r="X197" s="582"/>
      <c r="Y197" s="582"/>
      <c r="Z197" s="582"/>
      <c r="AA197" s="582"/>
      <c r="AB197" s="582"/>
      <c r="AC197" s="582"/>
      <c r="AD197" s="582"/>
      <c r="AE197" s="582"/>
      <c r="AF197" s="582"/>
      <c r="AG197" s="582"/>
      <c r="AH197" s="582"/>
      <c r="AI197" s="582"/>
      <c r="AJ197" s="582"/>
      <c r="AK197" s="582"/>
      <c r="AL197" s="582"/>
      <c r="AM197" s="582"/>
      <c r="AN197" s="582"/>
      <c r="AO197" s="582"/>
      <c r="AP197" s="582"/>
      <c r="AQ197" s="582"/>
      <c r="AR197" s="582"/>
      <c r="AS197" s="582"/>
      <c r="AT197" s="582"/>
      <c r="AU197" s="582"/>
      <c r="AV197" s="582"/>
      <c r="AW197" s="582"/>
      <c r="AX197" s="582"/>
      <c r="AY197" s="582"/>
      <c r="BA197" s="433"/>
      <c r="BB197" s="159"/>
      <c r="BC197" s="325"/>
      <c r="BD197" s="295"/>
      <c r="BE197" s="295"/>
      <c r="BF197" s="295"/>
      <c r="BG197" s="326"/>
      <c r="BH197" s="336"/>
      <c r="BI197" s="295"/>
      <c r="BJ197" s="295"/>
      <c r="BK197" s="295"/>
      <c r="BL197" s="326"/>
      <c r="BM197" s="336"/>
      <c r="BN197" s="295"/>
      <c r="BO197" s="295"/>
      <c r="BP197" s="295"/>
      <c r="BQ197" s="326"/>
    </row>
    <row r="198" s="131" customFormat="true" ht="15" customHeight="true" x14ac:dyDescent="0.2">
      <c r="A198" s="701"/>
      <c r="B198" s="780"/>
      <c r="C198" s="857"/>
      <c r="D198" s="849"/>
      <c r="E198" s="849"/>
      <c r="F198" s="849"/>
      <c r="G198" s="850"/>
      <c r="H198" s="848"/>
      <c r="I198" s="849"/>
      <c r="J198" s="849"/>
      <c r="K198" s="849"/>
      <c r="L198" s="858"/>
      <c r="M198" s="857"/>
      <c r="N198" s="849"/>
      <c r="O198" s="849"/>
      <c r="P198" s="849"/>
      <c r="Q198" s="858"/>
      <c r="R198" s="582"/>
      <c r="S198" s="582"/>
      <c r="T198" s="582"/>
      <c r="U198" s="582"/>
      <c r="V198" s="582"/>
      <c r="W198" s="582"/>
      <c r="X198" s="582"/>
      <c r="Y198" s="582"/>
      <c r="Z198" s="582"/>
      <c r="AA198" s="582"/>
      <c r="AB198" s="582"/>
      <c r="AC198" s="582"/>
      <c r="AD198" s="582"/>
      <c r="AE198" s="582"/>
      <c r="AF198" s="582"/>
      <c r="AG198" s="582"/>
      <c r="AH198" s="582"/>
      <c r="AI198" s="582"/>
      <c r="AJ198" s="582"/>
      <c r="AK198" s="582"/>
      <c r="AL198" s="582"/>
      <c r="AM198" s="582"/>
      <c r="AN198" s="582"/>
      <c r="AO198" s="582"/>
      <c r="AP198" s="582"/>
      <c r="AQ198" s="582"/>
      <c r="AR198" s="582"/>
      <c r="AS198" s="582"/>
      <c r="AT198" s="582"/>
      <c r="AU198" s="582"/>
      <c r="AV198" s="582"/>
      <c r="AW198" s="582"/>
      <c r="AX198" s="582"/>
      <c r="AY198" s="582"/>
      <c r="BA198" s="433"/>
      <c r="BB198" s="159"/>
      <c r="BC198" s="325"/>
      <c r="BD198" s="295"/>
      <c r="BE198" s="295"/>
      <c r="BF198" s="295"/>
      <c r="BG198" s="326"/>
      <c r="BH198" s="336"/>
      <c r="BI198" s="295"/>
      <c r="BJ198" s="295"/>
      <c r="BK198" s="295"/>
      <c r="BL198" s="326"/>
      <c r="BM198" s="336"/>
      <c r="BN198" s="295"/>
      <c r="BO198" s="295"/>
      <c r="BP198" s="295"/>
      <c r="BQ198" s="326"/>
    </row>
    <row r="199" s="131" customFormat="true" ht="15" customHeight="true" x14ac:dyDescent="0.2">
      <c r="A199" s="701"/>
      <c r="B199" s="780"/>
      <c r="C199" s="857"/>
      <c r="D199" s="849"/>
      <c r="E199" s="849"/>
      <c r="F199" s="849"/>
      <c r="G199" s="850"/>
      <c r="H199" s="848"/>
      <c r="I199" s="849"/>
      <c r="J199" s="849"/>
      <c r="K199" s="849"/>
      <c r="L199" s="858"/>
      <c r="M199" s="857"/>
      <c r="N199" s="849"/>
      <c r="O199" s="849"/>
      <c r="P199" s="849"/>
      <c r="Q199" s="858"/>
      <c r="R199" s="582"/>
      <c r="S199" s="582"/>
      <c r="T199" s="582"/>
      <c r="U199" s="582"/>
      <c r="V199" s="582"/>
      <c r="W199" s="582"/>
      <c r="X199" s="582"/>
      <c r="Y199" s="582"/>
      <c r="Z199" s="582"/>
      <c r="AA199" s="582"/>
      <c r="AB199" s="582"/>
      <c r="AC199" s="582"/>
      <c r="AD199" s="582"/>
      <c r="AE199" s="582"/>
      <c r="AF199" s="582"/>
      <c r="AG199" s="582"/>
      <c r="AH199" s="582"/>
      <c r="AI199" s="582"/>
      <c r="AJ199" s="582"/>
      <c r="AK199" s="582"/>
      <c r="AL199" s="582"/>
      <c r="AM199" s="582"/>
      <c r="AN199" s="582"/>
      <c r="AO199" s="582"/>
      <c r="AP199" s="582"/>
      <c r="AQ199" s="582"/>
      <c r="AR199" s="582"/>
      <c r="AS199" s="582"/>
      <c r="AT199" s="582"/>
      <c r="AU199" s="582"/>
      <c r="AV199" s="582"/>
      <c r="AW199" s="582"/>
      <c r="AX199" s="582"/>
      <c r="AY199" s="582"/>
      <c r="BA199" s="433"/>
      <c r="BB199" s="159"/>
      <c r="BC199" s="325"/>
      <c r="BD199" s="295"/>
      <c r="BE199" s="295"/>
      <c r="BF199" s="295"/>
      <c r="BG199" s="326"/>
      <c r="BH199" s="336"/>
      <c r="BI199" s="295"/>
      <c r="BJ199" s="295"/>
      <c r="BK199" s="295"/>
      <c r="BL199" s="326"/>
      <c r="BM199" s="336"/>
      <c r="BN199" s="295"/>
      <c r="BO199" s="295"/>
      <c r="BP199" s="295"/>
      <c r="BQ199" s="326"/>
    </row>
    <row r="200" s="131" customFormat="true" ht="15" customHeight="true" x14ac:dyDescent="0.2">
      <c r="A200" s="701"/>
      <c r="B200" s="780"/>
      <c r="C200" s="857"/>
      <c r="D200" s="849"/>
      <c r="E200" s="849"/>
      <c r="F200" s="849"/>
      <c r="G200" s="850"/>
      <c r="H200" s="848"/>
      <c r="I200" s="849"/>
      <c r="J200" s="849"/>
      <c r="K200" s="849"/>
      <c r="L200" s="858"/>
      <c r="M200" s="857"/>
      <c r="N200" s="849"/>
      <c r="O200" s="849"/>
      <c r="P200" s="849"/>
      <c r="Q200" s="858"/>
      <c r="R200" s="582"/>
      <c r="S200" s="582"/>
      <c r="T200" s="582"/>
      <c r="U200" s="582"/>
      <c r="V200" s="582"/>
      <c r="W200" s="582"/>
      <c r="X200" s="582"/>
      <c r="Y200" s="582"/>
      <c r="Z200" s="582"/>
      <c r="AA200" s="582"/>
      <c r="AB200" s="582"/>
      <c r="AC200" s="582"/>
      <c r="AD200" s="582"/>
      <c r="AE200" s="582"/>
      <c r="AF200" s="582"/>
      <c r="AG200" s="582"/>
      <c r="AH200" s="582"/>
      <c r="AI200" s="582"/>
      <c r="AJ200" s="582"/>
      <c r="AK200" s="582"/>
      <c r="AL200" s="582"/>
      <c r="AM200" s="582"/>
      <c r="AN200" s="582"/>
      <c r="AO200" s="582"/>
      <c r="AP200" s="582"/>
      <c r="AQ200" s="582"/>
      <c r="AR200" s="582"/>
      <c r="AS200" s="582"/>
      <c r="AT200" s="582"/>
      <c r="AU200" s="582"/>
      <c r="AV200" s="582"/>
      <c r="AW200" s="582"/>
      <c r="AX200" s="582"/>
      <c r="AY200" s="582"/>
      <c r="BA200" s="433"/>
      <c r="BB200" s="159"/>
      <c r="BC200" s="325"/>
      <c r="BD200" s="295"/>
      <c r="BE200" s="295"/>
      <c r="BF200" s="295"/>
      <c r="BG200" s="326"/>
      <c r="BH200" s="336"/>
      <c r="BI200" s="295"/>
      <c r="BJ200" s="295"/>
      <c r="BK200" s="295"/>
      <c r="BL200" s="326"/>
      <c r="BM200" s="336"/>
      <c r="BN200" s="295"/>
      <c r="BO200" s="295"/>
      <c r="BP200" s="295"/>
      <c r="BQ200" s="326"/>
    </row>
    <row r="201" s="131" customFormat="true" ht="15" customHeight="true" x14ac:dyDescent="0.2">
      <c r="A201" s="701"/>
      <c r="B201" s="780"/>
      <c r="C201" s="857"/>
      <c r="D201" s="849"/>
      <c r="E201" s="849"/>
      <c r="F201" s="849"/>
      <c r="G201" s="850"/>
      <c r="H201" s="848"/>
      <c r="I201" s="849"/>
      <c r="J201" s="849"/>
      <c r="K201" s="849"/>
      <c r="L201" s="858"/>
      <c r="M201" s="857"/>
      <c r="N201" s="849"/>
      <c r="O201" s="849"/>
      <c r="P201" s="849"/>
      <c r="Q201" s="858"/>
      <c r="R201" s="582"/>
      <c r="S201" s="582"/>
      <c r="T201" s="582"/>
      <c r="U201" s="582"/>
      <c r="V201" s="582"/>
      <c r="W201" s="582"/>
      <c r="X201" s="582"/>
      <c r="Y201" s="582"/>
      <c r="Z201" s="582"/>
      <c r="AA201" s="582"/>
      <c r="AB201" s="582"/>
      <c r="AC201" s="582"/>
      <c r="AD201" s="582"/>
      <c r="AE201" s="582"/>
      <c r="AF201" s="582"/>
      <c r="AG201" s="582"/>
      <c r="AH201" s="582"/>
      <c r="AI201" s="582"/>
      <c r="AJ201" s="582"/>
      <c r="AK201" s="582"/>
      <c r="AL201" s="582"/>
      <c r="AM201" s="582"/>
      <c r="AN201" s="582"/>
      <c r="AO201" s="582"/>
      <c r="AP201" s="582"/>
      <c r="AQ201" s="582"/>
      <c r="AR201" s="582"/>
      <c r="AS201" s="582"/>
      <c r="AT201" s="582"/>
      <c r="AU201" s="582"/>
      <c r="AV201" s="582"/>
      <c r="AW201" s="582"/>
      <c r="AX201" s="582"/>
      <c r="AY201" s="582"/>
      <c r="BA201" s="433"/>
      <c r="BB201" s="159"/>
      <c r="BC201" s="325"/>
      <c r="BD201" s="295"/>
      <c r="BE201" s="295"/>
      <c r="BF201" s="295"/>
      <c r="BG201" s="326"/>
      <c r="BH201" s="336"/>
      <c r="BI201" s="295"/>
      <c r="BJ201" s="295"/>
      <c r="BK201" s="295"/>
      <c r="BL201" s="326"/>
      <c r="BM201" s="336"/>
      <c r="BN201" s="295"/>
      <c r="BO201" s="295"/>
      <c r="BP201" s="295"/>
      <c r="BQ201" s="326"/>
    </row>
    <row r="202" s="131" customFormat="true" ht="15" customHeight="true" x14ac:dyDescent="0.2">
      <c r="A202" s="701"/>
      <c r="B202" s="780"/>
      <c r="C202" s="857"/>
      <c r="D202" s="849"/>
      <c r="E202" s="849"/>
      <c r="F202" s="849"/>
      <c r="G202" s="850"/>
      <c r="H202" s="848"/>
      <c r="I202" s="849"/>
      <c r="J202" s="849"/>
      <c r="K202" s="849"/>
      <c r="L202" s="858"/>
      <c r="M202" s="857"/>
      <c r="N202" s="849"/>
      <c r="O202" s="849"/>
      <c r="P202" s="849"/>
      <c r="Q202" s="858"/>
      <c r="R202" s="582"/>
      <c r="S202" s="582"/>
      <c r="T202" s="582"/>
      <c r="U202" s="582"/>
      <c r="V202" s="582"/>
      <c r="W202" s="582"/>
      <c r="X202" s="582"/>
      <c r="Y202" s="582"/>
      <c r="Z202" s="582"/>
      <c r="AA202" s="582"/>
      <c r="AB202" s="582"/>
      <c r="AC202" s="582"/>
      <c r="AD202" s="582"/>
      <c r="AE202" s="582"/>
      <c r="AF202" s="582"/>
      <c r="AG202" s="582"/>
      <c r="AH202" s="582"/>
      <c r="AI202" s="582"/>
      <c r="AJ202" s="582"/>
      <c r="AK202" s="582"/>
      <c r="AL202" s="582"/>
      <c r="AM202" s="582"/>
      <c r="AN202" s="582"/>
      <c r="AO202" s="582"/>
      <c r="AP202" s="582"/>
      <c r="AQ202" s="582"/>
      <c r="AR202" s="582"/>
      <c r="AS202" s="582"/>
      <c r="AT202" s="582"/>
      <c r="AU202" s="582"/>
      <c r="AV202" s="582"/>
      <c r="AW202" s="582"/>
      <c r="AX202" s="582"/>
      <c r="AY202" s="582"/>
      <c r="BA202" s="433"/>
      <c r="BB202" s="159"/>
      <c r="BC202" s="325"/>
      <c r="BD202" s="295"/>
      <c r="BE202" s="295"/>
      <c r="BF202" s="295"/>
      <c r="BG202" s="326"/>
      <c r="BH202" s="336"/>
      <c r="BI202" s="295"/>
      <c r="BJ202" s="295"/>
      <c r="BK202" s="295"/>
      <c r="BL202" s="326"/>
      <c r="BM202" s="336"/>
      <c r="BN202" s="295"/>
      <c r="BO202" s="295"/>
      <c r="BP202" s="295"/>
      <c r="BQ202" s="326"/>
    </row>
    <row r="203" s="131" customFormat="true" ht="15" customHeight="true" x14ac:dyDescent="0.2">
      <c r="A203" s="701"/>
      <c r="B203" s="780"/>
      <c r="C203" s="857"/>
      <c r="D203" s="849"/>
      <c r="E203" s="849"/>
      <c r="F203" s="849"/>
      <c r="G203" s="850"/>
      <c r="H203" s="848"/>
      <c r="I203" s="849"/>
      <c r="J203" s="849"/>
      <c r="K203" s="849"/>
      <c r="L203" s="858"/>
      <c r="M203" s="857"/>
      <c r="N203" s="849"/>
      <c r="O203" s="849"/>
      <c r="P203" s="849"/>
      <c r="Q203" s="858"/>
      <c r="R203" s="582"/>
      <c r="S203" s="582"/>
      <c r="T203" s="582"/>
      <c r="U203" s="582"/>
      <c r="V203" s="582"/>
      <c r="W203" s="582"/>
      <c r="X203" s="582"/>
      <c r="Y203" s="582"/>
      <c r="Z203" s="582"/>
      <c r="AA203" s="582"/>
      <c r="AB203" s="582"/>
      <c r="AC203" s="582"/>
      <c r="AD203" s="582"/>
      <c r="AE203" s="582"/>
      <c r="AF203" s="582"/>
      <c r="AG203" s="582"/>
      <c r="AH203" s="582"/>
      <c r="AI203" s="582"/>
      <c r="AJ203" s="582"/>
      <c r="AK203" s="582"/>
      <c r="AL203" s="582"/>
      <c r="AM203" s="582"/>
      <c r="AN203" s="582"/>
      <c r="AO203" s="582"/>
      <c r="AP203" s="582"/>
      <c r="AQ203" s="582"/>
      <c r="AR203" s="582"/>
      <c r="AS203" s="582"/>
      <c r="AT203" s="582"/>
      <c r="AU203" s="582"/>
      <c r="AV203" s="582"/>
      <c r="AW203" s="582"/>
      <c r="AX203" s="582"/>
      <c r="AY203" s="582"/>
      <c r="BA203" s="433"/>
      <c r="BB203" s="159"/>
      <c r="BC203" s="325"/>
      <c r="BD203" s="295"/>
      <c r="BE203" s="295"/>
      <c r="BF203" s="295"/>
      <c r="BG203" s="326"/>
      <c r="BH203" s="336"/>
      <c r="BI203" s="295"/>
      <c r="BJ203" s="295"/>
      <c r="BK203" s="295"/>
      <c r="BL203" s="326"/>
      <c r="BM203" s="336"/>
      <c r="BN203" s="295"/>
      <c r="BO203" s="295"/>
      <c r="BP203" s="295"/>
      <c r="BQ203" s="326"/>
    </row>
    <row r="204" s="131" customFormat="true" ht="15" customHeight="true" x14ac:dyDescent="0.2">
      <c r="A204" s="770"/>
      <c r="B204" s="782"/>
      <c r="C204" s="926"/>
      <c r="D204" s="927"/>
      <c r="E204" s="927"/>
      <c r="F204" s="927"/>
      <c r="G204" s="928"/>
      <c r="H204" s="929"/>
      <c r="I204" s="927"/>
      <c r="J204" s="927"/>
      <c r="K204" s="927"/>
      <c r="L204" s="930"/>
      <c r="M204" s="926"/>
      <c r="N204" s="927"/>
      <c r="O204" s="927"/>
      <c r="P204" s="927"/>
      <c r="Q204" s="930"/>
      <c r="R204" s="582"/>
      <c r="S204" s="582"/>
      <c r="T204" s="582"/>
      <c r="U204" s="582"/>
      <c r="V204" s="582"/>
      <c r="W204" s="582"/>
      <c r="X204" s="582"/>
      <c r="Y204" s="582"/>
      <c r="Z204" s="582"/>
      <c r="AA204" s="582"/>
      <c r="AB204" s="582"/>
      <c r="AC204" s="582"/>
      <c r="AD204" s="582"/>
      <c r="AE204" s="582"/>
      <c r="AF204" s="582"/>
      <c r="AG204" s="582"/>
      <c r="AH204" s="582"/>
      <c r="AI204" s="582"/>
      <c r="AJ204" s="582"/>
      <c r="AK204" s="582"/>
      <c r="AL204" s="582"/>
      <c r="AM204" s="582"/>
      <c r="AN204" s="582"/>
      <c r="AO204" s="582"/>
      <c r="AP204" s="582"/>
      <c r="AQ204" s="582"/>
      <c r="AR204" s="582"/>
      <c r="AS204" s="582"/>
      <c r="AT204" s="582"/>
      <c r="AU204" s="582"/>
      <c r="AV204" s="582"/>
      <c r="AW204" s="582"/>
      <c r="AX204" s="582"/>
      <c r="AY204" s="582"/>
      <c r="BA204" s="433"/>
      <c r="BB204" s="159"/>
      <c r="BC204" s="325"/>
      <c r="BD204" s="295"/>
      <c r="BE204" s="295"/>
      <c r="BF204" s="295"/>
      <c r="BG204" s="326"/>
      <c r="BH204" s="336"/>
      <c r="BI204" s="295"/>
      <c r="BJ204" s="295"/>
      <c r="BK204" s="295"/>
      <c r="BL204" s="326"/>
      <c r="BM204" s="336"/>
      <c r="BN204" s="295"/>
      <c r="BO204" s="295"/>
      <c r="BP204" s="295"/>
      <c r="BQ204" s="326"/>
    </row>
    <row r="205" s="131" customFormat="true" ht="15" customHeight="true" x14ac:dyDescent="0.2">
      <c r="A205" s="702"/>
      <c r="B205" s="786"/>
      <c r="C205" s="931"/>
      <c r="D205" s="870"/>
      <c r="E205" s="870"/>
      <c r="F205" s="870"/>
      <c r="G205" s="871"/>
      <c r="H205" s="869"/>
      <c r="I205" s="870"/>
      <c r="J205" s="870"/>
      <c r="K205" s="870"/>
      <c r="L205" s="932"/>
      <c r="M205" s="931"/>
      <c r="N205" s="870"/>
      <c r="O205" s="870"/>
      <c r="P205" s="870"/>
      <c r="Q205" s="932"/>
      <c r="R205" s="582"/>
      <c r="S205" s="582"/>
      <c r="T205" s="582"/>
      <c r="U205" s="582"/>
      <c r="V205" s="582"/>
      <c r="W205" s="582"/>
      <c r="X205" s="582"/>
      <c r="Y205" s="582"/>
      <c r="Z205" s="582"/>
      <c r="AA205" s="582"/>
      <c r="AB205" s="582"/>
      <c r="AC205" s="582"/>
      <c r="AD205" s="582"/>
      <c r="AE205" s="582"/>
      <c r="AF205" s="582"/>
      <c r="AG205" s="582"/>
      <c r="AH205" s="582"/>
      <c r="AI205" s="582"/>
      <c r="AJ205" s="582"/>
      <c r="AK205" s="582"/>
      <c r="AL205" s="582"/>
      <c r="AM205" s="582"/>
      <c r="AN205" s="582"/>
      <c r="AO205" s="582"/>
      <c r="AP205" s="582"/>
      <c r="AQ205" s="582"/>
      <c r="AR205" s="582"/>
      <c r="AS205" s="582"/>
      <c r="AT205" s="582"/>
      <c r="AU205" s="582"/>
      <c r="AV205" s="582"/>
      <c r="AW205" s="582"/>
      <c r="AX205" s="582"/>
      <c r="AY205" s="582"/>
      <c r="BA205" s="433"/>
      <c r="BB205" s="159"/>
      <c r="BC205" s="343"/>
      <c r="BD205" s="341"/>
      <c r="BE205" s="341"/>
      <c r="BF205" s="341"/>
      <c r="BG205" s="342"/>
      <c r="BH205" s="340"/>
      <c r="BI205" s="341"/>
      <c r="BJ205" s="341"/>
      <c r="BK205" s="341"/>
      <c r="BL205" s="342"/>
      <c r="BM205" s="340"/>
      <c r="BN205" s="341"/>
      <c r="BO205" s="341"/>
      <c r="BP205" s="341"/>
      <c r="BQ205" s="342"/>
    </row>
    <row r="206" s="131" customFormat="true" ht="250.15" customHeight="true" x14ac:dyDescent="0.2">
      <c r="B206" s="133"/>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1990" t="str">
        <f>A1026</f>
        <v>Mexico</v>
      </c>
      <c r="B208" s="1991"/>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t="str">
        <f>A1034</f>
        <v>2003</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435" t="s">
        <v>110</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95</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436" t="s">
        <v>96</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132</v>
      </c>
      <c r="B215" s="213" t="str">
        <f>A1025</f>
        <v>WHS03</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636"/>
      <c r="B216" s="634"/>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636"/>
      <c r="B217" s="635"/>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636"/>
      <c r="B218" s="634"/>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637"/>
      <c r="B219" s="638"/>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613" customFormat="true" ht="15" customHeight="true" x14ac:dyDescent="0.2">
      <c r="A220" s="114" t="s">
        <v>85</v>
      </c>
      <c r="B220" s="198"/>
      <c r="C220" s="2032" t="s">
        <v>113</v>
      </c>
      <c r="D220" s="2033"/>
      <c r="E220" s="2033"/>
      <c r="F220" s="2033"/>
      <c r="G220" s="2034"/>
      <c r="H220" s="2035" t="s">
        <v>38</v>
      </c>
      <c r="I220" s="2036"/>
      <c r="J220" s="2036"/>
      <c r="K220" s="2036"/>
      <c r="L220" s="2037"/>
      <c r="M220" s="2038" t="s">
        <v>37</v>
      </c>
      <c r="N220" s="2039"/>
      <c r="O220" s="2039"/>
      <c r="P220" s="2039"/>
      <c r="Q220" s="2040"/>
      <c r="R220" s="1234"/>
      <c r="S220" s="1234"/>
      <c r="T220" s="1234"/>
      <c r="U220" s="1234"/>
      <c r="V220" s="1234"/>
      <c r="W220" s="1234"/>
      <c r="X220" s="1234"/>
      <c r="Y220" s="1234"/>
      <c r="Z220" s="1234"/>
      <c r="AA220" s="1234"/>
      <c r="AB220" s="1234"/>
      <c r="AC220" s="1234"/>
      <c r="AD220" s="1234"/>
      <c r="AE220" s="1234"/>
      <c r="AF220" s="1234"/>
      <c r="AG220" s="1234"/>
      <c r="AH220" s="1234"/>
      <c r="AI220" s="1234"/>
      <c r="AJ220" s="1234"/>
      <c r="AK220" s="1234"/>
      <c r="AL220" s="1234"/>
      <c r="AM220" s="1234"/>
      <c r="AN220" s="1234"/>
      <c r="AO220" s="1234"/>
      <c r="AP220" s="1234"/>
      <c r="AQ220" s="1234"/>
      <c r="AR220" s="1234"/>
      <c r="AS220" s="1234"/>
      <c r="AT220" s="1234"/>
      <c r="AU220" s="1234"/>
      <c r="AV220" s="1234"/>
      <c r="AW220" s="1234"/>
      <c r="AX220" s="1234"/>
      <c r="AY220" s="1234"/>
      <c r="BA220" s="209" t="s">
        <v>127</v>
      </c>
      <c r="BB220" s="114" t="s">
        <v>85</v>
      </c>
      <c r="BC220" s="2122" t="s">
        <v>113</v>
      </c>
      <c r="BD220" s="2123"/>
      <c r="BE220" s="2123"/>
      <c r="BF220" s="2123"/>
      <c r="BG220" s="2124"/>
      <c r="BH220" s="2125" t="s">
        <v>38</v>
      </c>
      <c r="BI220" s="2123"/>
      <c r="BJ220" s="2123"/>
      <c r="BK220" s="2123"/>
      <c r="BL220" s="2124"/>
      <c r="BM220" s="2125" t="s">
        <v>37</v>
      </c>
      <c r="BN220" s="2123"/>
      <c r="BO220" s="2123"/>
      <c r="BP220" s="2123"/>
      <c r="BQ220" s="2126"/>
    </row>
    <row r="221" s="613" customFormat="true" ht="12.75" x14ac:dyDescent="0.2">
      <c r="A221" s="182" t="s">
        <v>86</v>
      </c>
      <c r="B221" s="239"/>
      <c r="C221" s="277" t="s">
        <v>0</v>
      </c>
      <c r="D221" s="278" t="s">
        <v>1</v>
      </c>
      <c r="E221" s="278" t="s">
        <v>2</v>
      </c>
      <c r="F221" s="278" t="s">
        <v>3</v>
      </c>
      <c r="G221" s="279" t="s">
        <v>4</v>
      </c>
      <c r="H221" s="748" t="s">
        <v>0</v>
      </c>
      <c r="I221" s="698" t="s">
        <v>1</v>
      </c>
      <c r="J221" s="698" t="s">
        <v>2</v>
      </c>
      <c r="K221" s="698" t="s">
        <v>3</v>
      </c>
      <c r="L221" s="699" t="s">
        <v>4</v>
      </c>
      <c r="M221" s="735" t="s">
        <v>0</v>
      </c>
      <c r="N221" s="698" t="s">
        <v>1</v>
      </c>
      <c r="O221" s="698" t="s">
        <v>2</v>
      </c>
      <c r="P221" s="698" t="s">
        <v>3</v>
      </c>
      <c r="Q221" s="700" t="s">
        <v>4</v>
      </c>
      <c r="R221" s="1234"/>
      <c r="S221" s="1234"/>
      <c r="T221" s="1234"/>
      <c r="U221" s="1234"/>
      <c r="V221" s="1234"/>
      <c r="W221" s="1234"/>
      <c r="X221" s="1234"/>
      <c r="Y221" s="1234"/>
      <c r="Z221" s="1234"/>
      <c r="AA221" s="1234"/>
      <c r="AB221" s="1234"/>
      <c r="AC221" s="1234"/>
      <c r="AD221" s="1234"/>
      <c r="AE221" s="1234"/>
      <c r="AF221" s="1234"/>
      <c r="AG221" s="1234"/>
      <c r="AH221" s="1234"/>
      <c r="AI221" s="1234"/>
      <c r="AJ221" s="1234"/>
      <c r="AK221" s="1234"/>
      <c r="AL221" s="1234"/>
      <c r="AM221" s="1234"/>
      <c r="AN221" s="1234"/>
      <c r="AO221" s="1234"/>
      <c r="AP221" s="1234"/>
      <c r="AQ221" s="1234"/>
      <c r="AR221" s="1234"/>
      <c r="AS221" s="1234"/>
      <c r="AT221" s="1234"/>
      <c r="AU221" s="1234"/>
      <c r="AV221" s="1234"/>
      <c r="AW221" s="1234"/>
      <c r="AX221" s="1234"/>
      <c r="AY221" s="1234"/>
      <c r="BA221" s="194" t="s">
        <v>116</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row>
    <row r="222" s="613" customFormat="true" ht="15" customHeight="true" x14ac:dyDescent="0.2">
      <c r="A222" s="2041" t="s">
        <v>36</v>
      </c>
      <c r="B222" s="976" t="s">
        <v>15</v>
      </c>
      <c r="C222" s="993" t="s">
        <v>35</v>
      </c>
      <c r="D222" s="1005" t="s">
        <v>35</v>
      </c>
      <c r="E222" s="1005" t="s">
        <v>35</v>
      </c>
      <c r="F222" s="1005" t="s">
        <v>35</v>
      </c>
      <c r="G222" s="1017" t="s">
        <v>35</v>
      </c>
      <c r="H222" s="1029" t="s">
        <v>35</v>
      </c>
      <c r="I222" s="1005" t="s">
        <v>35</v>
      </c>
      <c r="J222" s="1005" t="s">
        <v>35</v>
      </c>
      <c r="K222" s="1005" t="s">
        <v>35</v>
      </c>
      <c r="L222" s="1041" t="s">
        <v>35</v>
      </c>
      <c r="M222" s="1049" t="s">
        <v>35</v>
      </c>
      <c r="N222" s="1005" t="s">
        <v>35</v>
      </c>
      <c r="O222" s="1005" t="s">
        <v>35</v>
      </c>
      <c r="P222" s="1005" t="s">
        <v>35</v>
      </c>
      <c r="Q222" s="1870" t="s">
        <v>35</v>
      </c>
      <c r="R222" s="1234"/>
      <c r="S222" s="1234"/>
      <c r="T222" s="1234"/>
      <c r="U222" s="1234"/>
      <c r="V222" s="1234"/>
      <c r="W222" s="1234"/>
      <c r="X222" s="1234"/>
      <c r="Y222" s="1234"/>
      <c r="Z222" s="1234"/>
      <c r="AA222" s="1234"/>
      <c r="AB222" s="1234"/>
      <c r="AC222" s="1234"/>
      <c r="AD222" s="1234"/>
      <c r="AE222" s="1234"/>
      <c r="AF222" s="1234"/>
      <c r="AG222" s="1234"/>
      <c r="AH222" s="1234"/>
      <c r="AI222" s="1234"/>
      <c r="AJ222" s="1234"/>
      <c r="AK222" s="1234"/>
      <c r="AL222" s="1234"/>
      <c r="AM222" s="1234"/>
      <c r="AN222" s="1234"/>
      <c r="AO222" s="1234"/>
      <c r="AP222" s="1234"/>
      <c r="AQ222" s="1234"/>
      <c r="AR222" s="1234"/>
      <c r="AS222" s="1234"/>
      <c r="AT222" s="1234"/>
      <c r="AU222" s="1234"/>
      <c r="AV222" s="1234"/>
      <c r="AW222" s="1234"/>
      <c r="AX222" s="1234"/>
      <c r="AY222" s="1234"/>
      <c r="BA222" s="2127" t="s">
        <v>36</v>
      </c>
      <c r="BB222" s="160" t="s">
        <v>15</v>
      </c>
      <c r="BC222" s="1063" t="s">
        <v>35</v>
      </c>
      <c r="BD222" s="1082" t="s">
        <v>35</v>
      </c>
      <c r="BE222" s="1082" t="s">
        <v>35</v>
      </c>
      <c r="BF222" s="1082" t="s">
        <v>35</v>
      </c>
      <c r="BG222" s="1102" t="s">
        <v>35</v>
      </c>
      <c r="BH222" s="1122" t="s">
        <v>35</v>
      </c>
      <c r="BI222" s="1082" t="s">
        <v>35</v>
      </c>
      <c r="BJ222" s="1082" t="s">
        <v>35</v>
      </c>
      <c r="BK222" s="1082" t="s">
        <v>35</v>
      </c>
      <c r="BL222" s="1102" t="s">
        <v>35</v>
      </c>
      <c r="BM222" s="1122" t="s">
        <v>35</v>
      </c>
      <c r="BN222" s="1082" t="s">
        <v>35</v>
      </c>
      <c r="BO222" s="1082" t="s">
        <v>35</v>
      </c>
      <c r="BP222" s="1082" t="s">
        <v>35</v>
      </c>
      <c r="BQ222" s="1102" t="s">
        <v>35</v>
      </c>
    </row>
    <row r="223" s="613" customFormat="true" ht="15" customHeight="true" x14ac:dyDescent="0.2">
      <c r="A223" s="2042"/>
      <c r="B223" s="977" t="s">
        <v>16</v>
      </c>
      <c r="C223" s="994" t="s">
        <v>35</v>
      </c>
      <c r="D223" s="1006" t="s">
        <v>35</v>
      </c>
      <c r="E223" s="1006" t="s">
        <v>35</v>
      </c>
      <c r="F223" s="1006" t="s">
        <v>35</v>
      </c>
      <c r="G223" s="1018" t="s">
        <v>35</v>
      </c>
      <c r="H223" s="1030" t="s">
        <v>35</v>
      </c>
      <c r="I223" s="1006" t="s">
        <v>35</v>
      </c>
      <c r="J223" s="1006" t="s">
        <v>35</v>
      </c>
      <c r="K223" s="1006" t="s">
        <v>35</v>
      </c>
      <c r="L223" s="1042" t="s">
        <v>35</v>
      </c>
      <c r="M223" s="1050" t="s">
        <v>35</v>
      </c>
      <c r="N223" s="1006" t="s">
        <v>35</v>
      </c>
      <c r="O223" s="1006" t="s">
        <v>35</v>
      </c>
      <c r="P223" s="1006" t="s">
        <v>35</v>
      </c>
      <c r="Q223" s="1871" t="s">
        <v>35</v>
      </c>
      <c r="R223" s="1234"/>
      <c r="S223" s="1234"/>
      <c r="T223" s="1234"/>
      <c r="U223" s="1234"/>
      <c r="V223" s="1234"/>
      <c r="W223" s="1234"/>
      <c r="X223" s="1234"/>
      <c r="Y223" s="1234"/>
      <c r="Z223" s="1234"/>
      <c r="AA223" s="1234"/>
      <c r="AB223" s="1234"/>
      <c r="AC223" s="1234"/>
      <c r="AD223" s="1234"/>
      <c r="AE223" s="1234"/>
      <c r="AF223" s="1234"/>
      <c r="AG223" s="1234"/>
      <c r="AH223" s="1234"/>
      <c r="AI223" s="1234"/>
      <c r="AJ223" s="1234"/>
      <c r="AK223" s="1234"/>
      <c r="AL223" s="1234"/>
      <c r="AM223" s="1234"/>
      <c r="AN223" s="1234"/>
      <c r="AO223" s="1234"/>
      <c r="AP223" s="1234"/>
      <c r="AQ223" s="1234"/>
      <c r="AR223" s="1234"/>
      <c r="AS223" s="1234"/>
      <c r="AT223" s="1234"/>
      <c r="AU223" s="1234"/>
      <c r="AV223" s="1234"/>
      <c r="AW223" s="1234"/>
      <c r="AX223" s="1234"/>
      <c r="AY223" s="1234"/>
      <c r="BA223" s="2128"/>
      <c r="BB223" s="161" t="s">
        <v>16</v>
      </c>
      <c r="BC223" s="1064" t="s">
        <v>35</v>
      </c>
      <c r="BD223" s="1083" t="s">
        <v>35</v>
      </c>
      <c r="BE223" s="1083" t="s">
        <v>35</v>
      </c>
      <c r="BF223" s="1083" t="s">
        <v>35</v>
      </c>
      <c r="BG223" s="1103" t="s">
        <v>35</v>
      </c>
      <c r="BH223" s="1123" t="s">
        <v>35</v>
      </c>
      <c r="BI223" s="1083" t="s">
        <v>35</v>
      </c>
      <c r="BJ223" s="1083" t="s">
        <v>35</v>
      </c>
      <c r="BK223" s="1083" t="s">
        <v>35</v>
      </c>
      <c r="BL223" s="1103" t="s">
        <v>35</v>
      </c>
      <c r="BM223" s="1123" t="s">
        <v>35</v>
      </c>
      <c r="BN223" s="1083" t="s">
        <v>35</v>
      </c>
      <c r="BO223" s="1083" t="s">
        <v>35</v>
      </c>
      <c r="BP223" s="1083" t="s">
        <v>35</v>
      </c>
      <c r="BQ223" s="1103" t="s">
        <v>35</v>
      </c>
    </row>
    <row r="224" s="613" customFormat="true" ht="15" customHeight="true" x14ac:dyDescent="0.2">
      <c r="A224" s="2043"/>
      <c r="B224" s="978" t="s">
        <v>20</v>
      </c>
      <c r="C224" s="995" t="s">
        <v>35</v>
      </c>
      <c r="D224" s="1007" t="s">
        <v>35</v>
      </c>
      <c r="E224" s="1007" t="s">
        <v>35</v>
      </c>
      <c r="F224" s="1007" t="s">
        <v>35</v>
      </c>
      <c r="G224" s="1019" t="s">
        <v>35</v>
      </c>
      <c r="H224" s="1031" t="s">
        <v>35</v>
      </c>
      <c r="I224" s="1007" t="s">
        <v>35</v>
      </c>
      <c r="J224" s="1007" t="s">
        <v>35</v>
      </c>
      <c r="K224" s="1007" t="s">
        <v>35</v>
      </c>
      <c r="L224" s="1043" t="s">
        <v>35</v>
      </c>
      <c r="M224" s="1051" t="s">
        <v>35</v>
      </c>
      <c r="N224" s="1007" t="s">
        <v>35</v>
      </c>
      <c r="O224" s="1007" t="s">
        <v>35</v>
      </c>
      <c r="P224" s="1007" t="s">
        <v>35</v>
      </c>
      <c r="Q224" s="1872" t="s">
        <v>35</v>
      </c>
      <c r="R224" s="1234"/>
      <c r="S224" s="1234"/>
      <c r="T224" s="1234"/>
      <c r="U224" s="1234"/>
      <c r="V224" s="1234"/>
      <c r="W224" s="1234"/>
      <c r="X224" s="1234"/>
      <c r="Y224" s="1234"/>
      <c r="Z224" s="1234"/>
      <c r="AA224" s="1234"/>
      <c r="AB224" s="1234"/>
      <c r="AC224" s="1234"/>
      <c r="AD224" s="1234"/>
      <c r="AE224" s="1234"/>
      <c r="AF224" s="1234"/>
      <c r="AG224" s="1234"/>
      <c r="AH224" s="1234"/>
      <c r="AI224" s="1234"/>
      <c r="AJ224" s="1234"/>
      <c r="AK224" s="1234"/>
      <c r="AL224" s="1234"/>
      <c r="AM224" s="1234"/>
      <c r="AN224" s="1234"/>
      <c r="AO224" s="1234"/>
      <c r="AP224" s="1234"/>
      <c r="AQ224" s="1234"/>
      <c r="AR224" s="1234"/>
      <c r="AS224" s="1234"/>
      <c r="AT224" s="1234"/>
      <c r="AU224" s="1234"/>
      <c r="AV224" s="1234"/>
      <c r="AW224" s="1234"/>
      <c r="AX224" s="1234"/>
      <c r="AY224" s="1234"/>
      <c r="BA224" s="2128"/>
      <c r="BB224" s="161" t="s">
        <v>20</v>
      </c>
      <c r="BC224" s="1064" t="s">
        <v>35</v>
      </c>
      <c r="BD224" s="1083" t="s">
        <v>35</v>
      </c>
      <c r="BE224" s="1083" t="s">
        <v>35</v>
      </c>
      <c r="BF224" s="1083" t="s">
        <v>35</v>
      </c>
      <c r="BG224" s="1103" t="s">
        <v>35</v>
      </c>
      <c r="BH224" s="1123" t="s">
        <v>35</v>
      </c>
      <c r="BI224" s="1083" t="s">
        <v>35</v>
      </c>
      <c r="BJ224" s="1083" t="s">
        <v>35</v>
      </c>
      <c r="BK224" s="1083" t="s">
        <v>35</v>
      </c>
      <c r="BL224" s="1103" t="s">
        <v>35</v>
      </c>
      <c r="BM224" s="1123" t="s">
        <v>35</v>
      </c>
      <c r="BN224" s="1083" t="s">
        <v>35</v>
      </c>
      <c r="BO224" s="1083" t="s">
        <v>35</v>
      </c>
      <c r="BP224" s="1083" t="s">
        <v>35</v>
      </c>
      <c r="BQ224" s="1103" t="s">
        <v>35</v>
      </c>
    </row>
    <row r="225" s="613" customFormat="true" ht="15" customHeight="true" x14ac:dyDescent="0.2">
      <c r="A225" s="953"/>
      <c r="B225" s="787"/>
      <c r="C225" s="894"/>
      <c r="D225" s="801"/>
      <c r="E225" s="801"/>
      <c r="F225" s="801"/>
      <c r="G225" s="802"/>
      <c r="H225" s="800"/>
      <c r="I225" s="801"/>
      <c r="J225" s="801"/>
      <c r="K225" s="801"/>
      <c r="L225" s="895"/>
      <c r="M225" s="894"/>
      <c r="N225" s="801"/>
      <c r="O225" s="801"/>
      <c r="P225" s="801"/>
      <c r="Q225" s="895"/>
      <c r="R225" s="1234"/>
      <c r="S225" s="1234"/>
      <c r="T225" s="1234"/>
      <c r="U225" s="1234"/>
      <c r="V225" s="1234"/>
      <c r="W225" s="1234"/>
      <c r="X225" s="1234"/>
      <c r="Y225" s="1234"/>
      <c r="Z225" s="1234"/>
      <c r="AA225" s="1234"/>
      <c r="AB225" s="1234"/>
      <c r="AC225" s="1234"/>
      <c r="AD225" s="1234"/>
      <c r="AE225" s="1234"/>
      <c r="AF225" s="1234"/>
      <c r="AG225" s="1234"/>
      <c r="AH225" s="1234"/>
      <c r="AI225" s="1234"/>
      <c r="AJ225" s="1234"/>
      <c r="AK225" s="1234"/>
      <c r="AL225" s="1234"/>
      <c r="AM225" s="1234"/>
      <c r="AN225" s="1234"/>
      <c r="AO225" s="1234"/>
      <c r="AP225" s="1234"/>
      <c r="AQ225" s="1234"/>
      <c r="AR225" s="1234"/>
      <c r="AS225" s="1234"/>
      <c r="AT225" s="1234"/>
      <c r="AU225" s="1234"/>
      <c r="AV225" s="1234"/>
      <c r="AW225" s="1234"/>
      <c r="AX225" s="1234"/>
      <c r="AY225" s="1234"/>
      <c r="BA225" s="2128" t="s">
        <v>69</v>
      </c>
      <c r="BB225" s="161" t="s">
        <v>70</v>
      </c>
      <c r="BC225" s="1064" t="s">
        <v>35</v>
      </c>
      <c r="BD225" s="1083" t="s">
        <v>35</v>
      </c>
      <c r="BE225" s="1083" t="s">
        <v>35</v>
      </c>
      <c r="BF225" s="1083" t="s">
        <v>35</v>
      </c>
      <c r="BG225" s="1103" t="s">
        <v>35</v>
      </c>
      <c r="BH225" s="1123" t="s">
        <v>35</v>
      </c>
      <c r="BI225" s="1083" t="s">
        <v>35</v>
      </c>
      <c r="BJ225" s="1083" t="s">
        <v>35</v>
      </c>
      <c r="BK225" s="1083" t="s">
        <v>35</v>
      </c>
      <c r="BL225" s="1103" t="s">
        <v>35</v>
      </c>
      <c r="BM225" s="1123" t="s">
        <v>35</v>
      </c>
      <c r="BN225" s="1083" t="s">
        <v>35</v>
      </c>
      <c r="BO225" s="1083" t="s">
        <v>35</v>
      </c>
      <c r="BP225" s="1083" t="s">
        <v>35</v>
      </c>
      <c r="BQ225" s="1103" t="s">
        <v>35</v>
      </c>
    </row>
    <row r="226" s="613" customFormat="true" ht="15" customHeight="true" x14ac:dyDescent="0.2">
      <c r="A226" s="771"/>
      <c r="B226" s="979"/>
      <c r="C226" s="714"/>
      <c r="D226" s="715"/>
      <c r="E226" s="715"/>
      <c r="F226" s="715"/>
      <c r="G226" s="757"/>
      <c r="H226" s="749"/>
      <c r="I226" s="715"/>
      <c r="J226" s="715"/>
      <c r="K226" s="715"/>
      <c r="L226" s="724"/>
      <c r="M226" s="736"/>
      <c r="N226" s="715"/>
      <c r="O226" s="715"/>
      <c r="P226" s="715"/>
      <c r="Q226" s="1873"/>
      <c r="R226" s="1234"/>
      <c r="S226" s="1234"/>
      <c r="T226" s="1234"/>
      <c r="U226" s="1234"/>
      <c r="V226" s="1234"/>
      <c r="W226" s="1234"/>
      <c r="X226" s="1234"/>
      <c r="Y226" s="1234"/>
      <c r="Z226" s="1234"/>
      <c r="AA226" s="1234"/>
      <c r="AB226" s="1234"/>
      <c r="AC226" s="1234"/>
      <c r="AD226" s="1234"/>
      <c r="AE226" s="1234"/>
      <c r="AF226" s="1234"/>
      <c r="AG226" s="1234"/>
      <c r="AH226" s="1234"/>
      <c r="AI226" s="1234"/>
      <c r="AJ226" s="1234"/>
      <c r="AK226" s="1234"/>
      <c r="AL226" s="1234"/>
      <c r="AM226" s="1234"/>
      <c r="AN226" s="1234"/>
      <c r="AO226" s="1234"/>
      <c r="AP226" s="1234"/>
      <c r="AQ226" s="1234"/>
      <c r="AR226" s="1234"/>
      <c r="AS226" s="1234"/>
      <c r="AT226" s="1234"/>
      <c r="AU226" s="1234"/>
      <c r="AV226" s="1234"/>
      <c r="AW226" s="1234"/>
      <c r="AX226" s="1234"/>
      <c r="AY226" s="1234"/>
      <c r="BA226" s="2128"/>
      <c r="BB226" s="161" t="s">
        <v>71</v>
      </c>
      <c r="BC226" s="1064" t="s">
        <v>35</v>
      </c>
      <c r="BD226" s="1083" t="s">
        <v>35</v>
      </c>
      <c r="BE226" s="1083" t="s">
        <v>35</v>
      </c>
      <c r="BF226" s="1083" t="s">
        <v>35</v>
      </c>
      <c r="BG226" s="1103" t="s">
        <v>35</v>
      </c>
      <c r="BH226" s="1123" t="s">
        <v>35</v>
      </c>
      <c r="BI226" s="1083" t="s">
        <v>35</v>
      </c>
      <c r="BJ226" s="1083" t="s">
        <v>35</v>
      </c>
      <c r="BK226" s="1083" t="s">
        <v>35</v>
      </c>
      <c r="BL226" s="1103" t="s">
        <v>35</v>
      </c>
      <c r="BM226" s="1123" t="s">
        <v>35</v>
      </c>
      <c r="BN226" s="1083" t="s">
        <v>35</v>
      </c>
      <c r="BO226" s="1083" t="s">
        <v>35</v>
      </c>
      <c r="BP226" s="1083" t="s">
        <v>35</v>
      </c>
      <c r="BQ226" s="1103" t="s">
        <v>35</v>
      </c>
    </row>
    <row r="227" s="613" customFormat="true" ht="15" customHeight="true" x14ac:dyDescent="0.2">
      <c r="A227" s="772"/>
      <c r="B227" s="980"/>
      <c r="C227" s="716"/>
      <c r="D227" s="717"/>
      <c r="E227" s="717"/>
      <c r="F227" s="717"/>
      <c r="G227" s="758"/>
      <c r="H227" s="750"/>
      <c r="I227" s="717"/>
      <c r="J227" s="717"/>
      <c r="K227" s="717"/>
      <c r="L227" s="725"/>
      <c r="M227" s="737"/>
      <c r="N227" s="717"/>
      <c r="O227" s="717"/>
      <c r="P227" s="717"/>
      <c r="Q227" s="1874"/>
      <c r="R227" s="1234"/>
      <c r="S227" s="1234"/>
      <c r="T227" s="1234"/>
      <c r="U227" s="1234"/>
      <c r="V227" s="1234"/>
      <c r="W227" s="1234"/>
      <c r="X227" s="1234"/>
      <c r="Y227" s="1234"/>
      <c r="Z227" s="1234"/>
      <c r="AA227" s="1234"/>
      <c r="AB227" s="1234"/>
      <c r="AC227" s="1234"/>
      <c r="AD227" s="1234"/>
      <c r="AE227" s="1234"/>
      <c r="AF227" s="1234"/>
      <c r="AG227" s="1234"/>
      <c r="AH227" s="1234"/>
      <c r="AI227" s="1234"/>
      <c r="AJ227" s="1234"/>
      <c r="AK227" s="1234"/>
      <c r="AL227" s="1234"/>
      <c r="AM227" s="1234"/>
      <c r="AN227" s="1234"/>
      <c r="AO227" s="1234"/>
      <c r="AP227" s="1234"/>
      <c r="AQ227" s="1234"/>
      <c r="AR227" s="1234"/>
      <c r="AS227" s="1234"/>
      <c r="AT227" s="1234"/>
      <c r="AU227" s="1234"/>
      <c r="AV227" s="1234"/>
      <c r="AW227" s="1234"/>
      <c r="AX227" s="1234"/>
      <c r="AY227" s="1234"/>
      <c r="BA227" s="2128" t="s">
        <v>93</v>
      </c>
      <c r="BB227" s="161" t="s">
        <v>61</v>
      </c>
      <c r="BC227" s="1064" t="s">
        <v>35</v>
      </c>
      <c r="BD227" s="1083" t="s">
        <v>35</v>
      </c>
      <c r="BE227" s="1083" t="s">
        <v>35</v>
      </c>
      <c r="BF227" s="1083" t="s">
        <v>35</v>
      </c>
      <c r="BG227" s="1103" t="s">
        <v>35</v>
      </c>
      <c r="BH227" s="1123" t="s">
        <v>35</v>
      </c>
      <c r="BI227" s="1083" t="s">
        <v>35</v>
      </c>
      <c r="BJ227" s="1083" t="s">
        <v>35</v>
      </c>
      <c r="BK227" s="1083" t="s">
        <v>35</v>
      </c>
      <c r="BL227" s="1103" t="s">
        <v>35</v>
      </c>
      <c r="BM227" s="1123" t="s">
        <v>35</v>
      </c>
      <c r="BN227" s="1083" t="s">
        <v>35</v>
      </c>
      <c r="BO227" s="1083" t="s">
        <v>35</v>
      </c>
      <c r="BP227" s="1083" t="s">
        <v>35</v>
      </c>
      <c r="BQ227" s="1103" t="s">
        <v>35</v>
      </c>
    </row>
    <row r="228" s="613" customFormat="true" ht="15" customHeight="true" x14ac:dyDescent="0.2">
      <c r="A228" s="773"/>
      <c r="B228" s="981"/>
      <c r="C228" s="933"/>
      <c r="D228" s="934"/>
      <c r="E228" s="934"/>
      <c r="F228" s="934"/>
      <c r="G228" s="935"/>
      <c r="H228" s="936"/>
      <c r="I228" s="934"/>
      <c r="J228" s="934"/>
      <c r="K228" s="934"/>
      <c r="L228" s="937"/>
      <c r="M228" s="938"/>
      <c r="N228" s="934"/>
      <c r="O228" s="934"/>
      <c r="P228" s="934"/>
      <c r="Q228" s="1875"/>
      <c r="R228" s="1234"/>
      <c r="S228" s="1234"/>
      <c r="T228" s="1234"/>
      <c r="U228" s="1234"/>
      <c r="V228" s="1234"/>
      <c r="W228" s="1234"/>
      <c r="X228" s="1234"/>
      <c r="Y228" s="1234"/>
      <c r="Z228" s="1234"/>
      <c r="AA228" s="1234"/>
      <c r="AB228" s="1234"/>
      <c r="AC228" s="1234"/>
      <c r="AD228" s="1234"/>
      <c r="AE228" s="1234"/>
      <c r="AF228" s="1234"/>
      <c r="AG228" s="1234"/>
      <c r="AH228" s="1234"/>
      <c r="AI228" s="1234"/>
      <c r="AJ228" s="1234"/>
      <c r="AK228" s="1234"/>
      <c r="AL228" s="1234"/>
      <c r="AM228" s="1234"/>
      <c r="AN228" s="1234"/>
      <c r="AO228" s="1234"/>
      <c r="AP228" s="1234"/>
      <c r="AQ228" s="1234"/>
      <c r="AR228" s="1234"/>
      <c r="AS228" s="1234"/>
      <c r="AT228" s="1234"/>
      <c r="AU228" s="1234"/>
      <c r="AV228" s="1234"/>
      <c r="AW228" s="1234"/>
      <c r="AX228" s="1234"/>
      <c r="AY228" s="1234"/>
      <c r="BA228" s="2128"/>
      <c r="BB228" s="161" t="s">
        <v>90</v>
      </c>
      <c r="BC228" s="1064" t="s">
        <v>35</v>
      </c>
      <c r="BD228" s="1083" t="s">
        <v>35</v>
      </c>
      <c r="BE228" s="1083" t="s">
        <v>35</v>
      </c>
      <c r="BF228" s="1083" t="s">
        <v>35</v>
      </c>
      <c r="BG228" s="1103" t="s">
        <v>35</v>
      </c>
      <c r="BH228" s="1123" t="s">
        <v>35</v>
      </c>
      <c r="BI228" s="1083" t="s">
        <v>35</v>
      </c>
      <c r="BJ228" s="1083" t="s">
        <v>35</v>
      </c>
      <c r="BK228" s="1083" t="s">
        <v>35</v>
      </c>
      <c r="BL228" s="1103" t="s">
        <v>35</v>
      </c>
      <c r="BM228" s="1123" t="s">
        <v>35</v>
      </c>
      <c r="BN228" s="1083" t="s">
        <v>35</v>
      </c>
      <c r="BO228" s="1083" t="s">
        <v>35</v>
      </c>
      <c r="BP228" s="1083" t="s">
        <v>35</v>
      </c>
      <c r="BQ228" s="1103" t="s">
        <v>35</v>
      </c>
    </row>
    <row r="229" s="613" customFormat="true" ht="15" customHeight="true" x14ac:dyDescent="0.2">
      <c r="A229" s="774"/>
      <c r="B229" s="982"/>
      <c r="C229" s="939"/>
      <c r="D229" s="940"/>
      <c r="E229" s="940"/>
      <c r="F229" s="940"/>
      <c r="G229" s="941"/>
      <c r="H229" s="942"/>
      <c r="I229" s="940"/>
      <c r="J229" s="940"/>
      <c r="K229" s="940"/>
      <c r="L229" s="943"/>
      <c r="M229" s="944"/>
      <c r="N229" s="940"/>
      <c r="O229" s="940"/>
      <c r="P229" s="940"/>
      <c r="Q229" s="1876"/>
      <c r="R229" s="1234"/>
      <c r="S229" s="1234"/>
      <c r="T229" s="1234"/>
      <c r="U229" s="1234"/>
      <c r="V229" s="1234"/>
      <c r="W229" s="1234"/>
      <c r="X229" s="1234"/>
      <c r="Y229" s="1234"/>
      <c r="Z229" s="1234"/>
      <c r="AA229" s="1234"/>
      <c r="AB229" s="1234"/>
      <c r="AC229" s="1234"/>
      <c r="AD229" s="1234"/>
      <c r="AE229" s="1234"/>
      <c r="AF229" s="1234"/>
      <c r="AG229" s="1234"/>
      <c r="AH229" s="1234"/>
      <c r="AI229" s="1234"/>
      <c r="AJ229" s="1234"/>
      <c r="AK229" s="1234"/>
      <c r="AL229" s="1234"/>
      <c r="AM229" s="1234"/>
      <c r="AN229" s="1234"/>
      <c r="AO229" s="1234"/>
      <c r="AP229" s="1234"/>
      <c r="AQ229" s="1234"/>
      <c r="AR229" s="1234"/>
      <c r="AS229" s="1234"/>
      <c r="AT229" s="1234"/>
      <c r="AU229" s="1234"/>
      <c r="AV229" s="1234"/>
      <c r="AW229" s="1234"/>
      <c r="AX229" s="1234"/>
      <c r="AY229" s="1234"/>
      <c r="BA229" s="2128"/>
      <c r="BB229" s="161" t="s">
        <v>91</v>
      </c>
      <c r="BC229" s="1064" t="s">
        <v>35</v>
      </c>
      <c r="BD229" s="1083" t="s">
        <v>35</v>
      </c>
      <c r="BE229" s="1083" t="s">
        <v>35</v>
      </c>
      <c r="BF229" s="1083" t="s">
        <v>35</v>
      </c>
      <c r="BG229" s="1103" t="s">
        <v>35</v>
      </c>
      <c r="BH229" s="1123" t="s">
        <v>35</v>
      </c>
      <c r="BI229" s="1083" t="s">
        <v>35</v>
      </c>
      <c r="BJ229" s="1083" t="s">
        <v>35</v>
      </c>
      <c r="BK229" s="1083" t="s">
        <v>35</v>
      </c>
      <c r="BL229" s="1103" t="s">
        <v>35</v>
      </c>
      <c r="BM229" s="1123" t="s">
        <v>35</v>
      </c>
      <c r="BN229" s="1083" t="s">
        <v>35</v>
      </c>
      <c r="BO229" s="1083" t="s">
        <v>35</v>
      </c>
      <c r="BP229" s="1083" t="s">
        <v>35</v>
      </c>
      <c r="BQ229" s="1103" t="s">
        <v>35</v>
      </c>
    </row>
    <row r="230" s="613" customFormat="true" ht="15" customHeight="true" x14ac:dyDescent="0.2">
      <c r="A230" s="775"/>
      <c r="B230" s="983"/>
      <c r="C230" s="945"/>
      <c r="D230" s="946"/>
      <c r="E230" s="946"/>
      <c r="F230" s="946"/>
      <c r="G230" s="947"/>
      <c r="H230" s="948"/>
      <c r="I230" s="946"/>
      <c r="J230" s="946"/>
      <c r="K230" s="946"/>
      <c r="L230" s="949"/>
      <c r="M230" s="950"/>
      <c r="N230" s="946"/>
      <c r="O230" s="946"/>
      <c r="P230" s="946"/>
      <c r="Q230" s="1877"/>
      <c r="R230" s="1234"/>
      <c r="S230" s="1234"/>
      <c r="T230" s="1234"/>
      <c r="U230" s="1234"/>
      <c r="V230" s="1234"/>
      <c r="W230" s="1234"/>
      <c r="X230" s="1234"/>
      <c r="Y230" s="1234"/>
      <c r="Z230" s="1234"/>
      <c r="AA230" s="1234"/>
      <c r="AB230" s="1234"/>
      <c r="AC230" s="1234"/>
      <c r="AD230" s="1234"/>
      <c r="AE230" s="1234"/>
      <c r="AF230" s="1234"/>
      <c r="AG230" s="1234"/>
      <c r="AH230" s="1234"/>
      <c r="AI230" s="1234"/>
      <c r="AJ230" s="1234"/>
      <c r="AK230" s="1234"/>
      <c r="AL230" s="1234"/>
      <c r="AM230" s="1234"/>
      <c r="AN230" s="1234"/>
      <c r="AO230" s="1234"/>
      <c r="AP230" s="1234"/>
      <c r="AQ230" s="1234"/>
      <c r="AR230" s="1234"/>
      <c r="AS230" s="1234"/>
      <c r="AT230" s="1234"/>
      <c r="AU230" s="1234"/>
      <c r="AV230" s="1234"/>
      <c r="AW230" s="1234"/>
      <c r="AX230" s="1234"/>
      <c r="AY230" s="1234"/>
      <c r="BA230" s="2128"/>
      <c r="BB230" s="161" t="s">
        <v>92</v>
      </c>
      <c r="BC230" s="1064" t="s">
        <v>35</v>
      </c>
      <c r="BD230" s="1083" t="s">
        <v>35</v>
      </c>
      <c r="BE230" s="1083" t="s">
        <v>35</v>
      </c>
      <c r="BF230" s="1083" t="s">
        <v>35</v>
      </c>
      <c r="BG230" s="1103" t="s">
        <v>35</v>
      </c>
      <c r="BH230" s="1123" t="s">
        <v>35</v>
      </c>
      <c r="BI230" s="1083" t="s">
        <v>35</v>
      </c>
      <c r="BJ230" s="1083" t="s">
        <v>35</v>
      </c>
      <c r="BK230" s="1083" t="s">
        <v>35</v>
      </c>
      <c r="BL230" s="1103" t="s">
        <v>35</v>
      </c>
      <c r="BM230" s="1123" t="s">
        <v>35</v>
      </c>
      <c r="BN230" s="1083" t="s">
        <v>35</v>
      </c>
      <c r="BO230" s="1083" t="s">
        <v>35</v>
      </c>
      <c r="BP230" s="1083" t="s">
        <v>35</v>
      </c>
      <c r="BQ230" s="1103" t="s">
        <v>35</v>
      </c>
    </row>
    <row r="231" s="613" customFormat="true" ht="15" customHeight="true" x14ac:dyDescent="0.2">
      <c r="A231" s="954"/>
      <c r="B231" s="788"/>
      <c r="C231" s="894"/>
      <c r="D231" s="801"/>
      <c r="E231" s="801"/>
      <c r="F231" s="801"/>
      <c r="G231" s="802"/>
      <c r="H231" s="800"/>
      <c r="I231" s="801"/>
      <c r="J231" s="801"/>
      <c r="K231" s="801"/>
      <c r="L231" s="895"/>
      <c r="M231" s="894"/>
      <c r="N231" s="801"/>
      <c r="O231" s="801"/>
      <c r="P231" s="801"/>
      <c r="Q231" s="895"/>
      <c r="R231" s="1234"/>
      <c r="S231" s="1234"/>
      <c r="T231" s="1234"/>
      <c r="U231" s="1234"/>
      <c r="V231" s="1234"/>
      <c r="W231" s="1234"/>
      <c r="X231" s="1234"/>
      <c r="Y231" s="1234"/>
      <c r="Z231" s="1234"/>
      <c r="AA231" s="1234"/>
      <c r="AB231" s="1234"/>
      <c r="AC231" s="1234"/>
      <c r="AD231" s="1234"/>
      <c r="AE231" s="1234"/>
      <c r="AF231" s="1234"/>
      <c r="AG231" s="1234"/>
      <c r="AH231" s="1234"/>
      <c r="AI231" s="1234"/>
      <c r="AJ231" s="1234"/>
      <c r="AK231" s="1234"/>
      <c r="AL231" s="1234"/>
      <c r="AM231" s="1234"/>
      <c r="AN231" s="1234"/>
      <c r="AO231" s="1234"/>
      <c r="AP231" s="1234"/>
      <c r="AQ231" s="1234"/>
      <c r="AR231" s="1234"/>
      <c r="AS231" s="1234"/>
      <c r="AT231" s="1234"/>
      <c r="AU231" s="1234"/>
      <c r="AV231" s="1234"/>
      <c r="AW231" s="1234"/>
      <c r="AX231" s="1234"/>
      <c r="AY231" s="1234"/>
      <c r="BA231" s="632"/>
      <c r="BB231" s="161"/>
      <c r="BC231" s="329"/>
      <c r="BD231" s="296"/>
      <c r="BE231" s="296"/>
      <c r="BF231" s="296"/>
      <c r="BG231" s="330"/>
      <c r="BH231" s="338"/>
      <c r="BI231" s="296"/>
      <c r="BJ231" s="296"/>
      <c r="BK231" s="296"/>
      <c r="BL231" s="330"/>
      <c r="BM231" s="338"/>
      <c r="BN231" s="296"/>
      <c r="BO231" s="296"/>
      <c r="BP231" s="296"/>
      <c r="BQ231" s="330"/>
    </row>
    <row r="232" s="613" customFormat="true" ht="15" customHeight="true" x14ac:dyDescent="0.2">
      <c r="A232" s="954"/>
      <c r="B232" s="788"/>
      <c r="C232" s="894"/>
      <c r="D232" s="801"/>
      <c r="E232" s="801"/>
      <c r="F232" s="801"/>
      <c r="G232" s="802"/>
      <c r="H232" s="800"/>
      <c r="I232" s="801"/>
      <c r="J232" s="801"/>
      <c r="K232" s="801"/>
      <c r="L232" s="895"/>
      <c r="M232" s="894"/>
      <c r="N232" s="801"/>
      <c r="O232" s="801"/>
      <c r="P232" s="801"/>
      <c r="Q232" s="895"/>
      <c r="R232" s="1234"/>
      <c r="S232" s="1234"/>
      <c r="T232" s="1234"/>
      <c r="U232" s="1234"/>
      <c r="V232" s="1234"/>
      <c r="W232" s="1234"/>
      <c r="X232" s="1234"/>
      <c r="Y232" s="1234"/>
      <c r="Z232" s="1234"/>
      <c r="AA232" s="1234"/>
      <c r="AB232" s="1234"/>
      <c r="AC232" s="1234"/>
      <c r="AD232" s="1234"/>
      <c r="AE232" s="1234"/>
      <c r="AF232" s="1234"/>
      <c r="AG232" s="1234"/>
      <c r="AH232" s="1234"/>
      <c r="AI232" s="1234"/>
      <c r="AJ232" s="1234"/>
      <c r="AK232" s="1234"/>
      <c r="AL232" s="1234"/>
      <c r="AM232" s="1234"/>
      <c r="AN232" s="1234"/>
      <c r="AO232" s="1234"/>
      <c r="AP232" s="1234"/>
      <c r="AQ232" s="1234"/>
      <c r="AR232" s="1234"/>
      <c r="AS232" s="1234"/>
      <c r="AT232" s="1234"/>
      <c r="AU232" s="1234"/>
      <c r="AV232" s="1234"/>
      <c r="AW232" s="1234"/>
      <c r="AX232" s="1234"/>
      <c r="AY232" s="1234"/>
      <c r="BA232" s="434"/>
      <c r="BB232" s="161"/>
      <c r="BC232" s="329"/>
      <c r="BD232" s="296"/>
      <c r="BE232" s="296"/>
      <c r="BF232" s="296"/>
      <c r="BG232" s="330"/>
      <c r="BH232" s="338"/>
      <c r="BI232" s="296"/>
      <c r="BJ232" s="296"/>
      <c r="BK232" s="296"/>
      <c r="BL232" s="330"/>
      <c r="BM232" s="338"/>
      <c r="BN232" s="296"/>
      <c r="BO232" s="296"/>
      <c r="BP232" s="296"/>
      <c r="BQ232" s="330"/>
    </row>
    <row r="233" s="613" customFormat="true" ht="15" customHeight="true" x14ac:dyDescent="0.2">
      <c r="A233" s="954"/>
      <c r="B233" s="788"/>
      <c r="C233" s="894"/>
      <c r="D233" s="801"/>
      <c r="E233" s="801"/>
      <c r="F233" s="801"/>
      <c r="G233" s="802"/>
      <c r="H233" s="800"/>
      <c r="I233" s="801"/>
      <c r="J233" s="801"/>
      <c r="K233" s="801"/>
      <c r="L233" s="895"/>
      <c r="M233" s="894"/>
      <c r="N233" s="801"/>
      <c r="O233" s="801"/>
      <c r="P233" s="801"/>
      <c r="Q233" s="895"/>
      <c r="R233" s="1234"/>
      <c r="S233" s="1234"/>
      <c r="T233" s="1234"/>
      <c r="U233" s="1234"/>
      <c r="V233" s="1234"/>
      <c r="W233" s="1234"/>
      <c r="X233" s="1234"/>
      <c r="Y233" s="1234"/>
      <c r="Z233" s="1234"/>
      <c r="AA233" s="1234"/>
      <c r="AB233" s="1234"/>
      <c r="AC233" s="1234"/>
      <c r="AD233" s="1234"/>
      <c r="AE233" s="1234"/>
      <c r="AF233" s="1234"/>
      <c r="AG233" s="1234"/>
      <c r="AH233" s="1234"/>
      <c r="AI233" s="1234"/>
      <c r="AJ233" s="1234"/>
      <c r="AK233" s="1234"/>
      <c r="AL233" s="1234"/>
      <c r="AM233" s="1234"/>
      <c r="AN233" s="1234"/>
      <c r="AO233" s="1234"/>
      <c r="AP233" s="1234"/>
      <c r="AQ233" s="1234"/>
      <c r="AR233" s="1234"/>
      <c r="AS233" s="1234"/>
      <c r="AT233" s="1234"/>
      <c r="AU233" s="1234"/>
      <c r="AV233" s="1234"/>
      <c r="AW233" s="1234"/>
      <c r="AX233" s="1234"/>
      <c r="AY233" s="1234"/>
      <c r="BA233" s="434"/>
      <c r="BB233" s="161"/>
      <c r="BC233" s="329"/>
      <c r="BD233" s="296"/>
      <c r="BE233" s="296"/>
      <c r="BF233" s="296"/>
      <c r="BG233" s="330"/>
      <c r="BH233" s="338"/>
      <c r="BI233" s="296"/>
      <c r="BJ233" s="296"/>
      <c r="BK233" s="296"/>
      <c r="BL233" s="330"/>
      <c r="BM233" s="338"/>
      <c r="BN233" s="296"/>
      <c r="BO233" s="296"/>
      <c r="BP233" s="296"/>
      <c r="BQ233" s="330"/>
    </row>
    <row r="234" s="613" customFormat="true" ht="15" customHeight="true" x14ac:dyDescent="0.2">
      <c r="A234" s="954"/>
      <c r="B234" s="788"/>
      <c r="C234" s="894"/>
      <c r="D234" s="801"/>
      <c r="E234" s="801"/>
      <c r="F234" s="801"/>
      <c r="G234" s="802"/>
      <c r="H234" s="800"/>
      <c r="I234" s="801"/>
      <c r="J234" s="801"/>
      <c r="K234" s="801"/>
      <c r="L234" s="895"/>
      <c r="M234" s="894"/>
      <c r="N234" s="801"/>
      <c r="O234" s="801"/>
      <c r="P234" s="801"/>
      <c r="Q234" s="895"/>
      <c r="R234" s="1234"/>
      <c r="S234" s="1234"/>
      <c r="T234" s="1234"/>
      <c r="U234" s="1234"/>
      <c r="V234" s="1234"/>
      <c r="W234" s="1234"/>
      <c r="X234" s="1234"/>
      <c r="Y234" s="1234"/>
      <c r="Z234" s="1234"/>
      <c r="AA234" s="1234"/>
      <c r="AB234" s="1234"/>
      <c r="AC234" s="1234"/>
      <c r="AD234" s="1234"/>
      <c r="AE234" s="1234"/>
      <c r="AF234" s="1234"/>
      <c r="AG234" s="1234"/>
      <c r="AH234" s="1234"/>
      <c r="AI234" s="1234"/>
      <c r="AJ234" s="1234"/>
      <c r="AK234" s="1234"/>
      <c r="AL234" s="1234"/>
      <c r="AM234" s="1234"/>
      <c r="AN234" s="1234"/>
      <c r="AO234" s="1234"/>
      <c r="AP234" s="1234"/>
      <c r="AQ234" s="1234"/>
      <c r="AR234" s="1234"/>
      <c r="AS234" s="1234"/>
      <c r="AT234" s="1234"/>
      <c r="AU234" s="1234"/>
      <c r="AV234" s="1234"/>
      <c r="AW234" s="1234"/>
      <c r="AX234" s="1234"/>
      <c r="AY234" s="1234"/>
      <c r="BA234" s="434"/>
      <c r="BB234" s="161"/>
      <c r="BC234" s="329"/>
      <c r="BD234" s="296"/>
      <c r="BE234" s="296"/>
      <c r="BF234" s="296"/>
      <c r="BG234" s="330"/>
      <c r="BH234" s="338"/>
      <c r="BI234" s="296"/>
      <c r="BJ234" s="296"/>
      <c r="BK234" s="296"/>
      <c r="BL234" s="330"/>
      <c r="BM234" s="338"/>
      <c r="BN234" s="296"/>
      <c r="BO234" s="296"/>
      <c r="BP234" s="296"/>
      <c r="BQ234" s="330"/>
    </row>
    <row r="235" s="613" customFormat="true" ht="15" customHeight="true" x14ac:dyDescent="0.2">
      <c r="A235" s="954"/>
      <c r="B235" s="788"/>
      <c r="C235" s="894"/>
      <c r="D235" s="801"/>
      <c r="E235" s="801"/>
      <c r="F235" s="801"/>
      <c r="G235" s="802"/>
      <c r="H235" s="800"/>
      <c r="I235" s="801"/>
      <c r="J235" s="801"/>
      <c r="K235" s="801"/>
      <c r="L235" s="895"/>
      <c r="M235" s="894"/>
      <c r="N235" s="801"/>
      <c r="O235" s="801"/>
      <c r="P235" s="801"/>
      <c r="Q235" s="895"/>
      <c r="R235" s="1234"/>
      <c r="S235" s="1234"/>
      <c r="T235" s="1234"/>
      <c r="U235" s="1234"/>
      <c r="V235" s="1234"/>
      <c r="W235" s="1234"/>
      <c r="X235" s="1234"/>
      <c r="Y235" s="1234"/>
      <c r="Z235" s="1234"/>
      <c r="AA235" s="1234"/>
      <c r="AB235" s="1234"/>
      <c r="AC235" s="1234"/>
      <c r="AD235" s="1234"/>
      <c r="AE235" s="1234"/>
      <c r="AF235" s="1234"/>
      <c r="AG235" s="1234"/>
      <c r="AH235" s="1234"/>
      <c r="AI235" s="1234"/>
      <c r="AJ235" s="1234"/>
      <c r="AK235" s="1234"/>
      <c r="AL235" s="1234"/>
      <c r="AM235" s="1234"/>
      <c r="AN235" s="1234"/>
      <c r="AO235" s="1234"/>
      <c r="AP235" s="1234"/>
      <c r="AQ235" s="1234"/>
      <c r="AR235" s="1234"/>
      <c r="AS235" s="1234"/>
      <c r="AT235" s="1234"/>
      <c r="AU235" s="1234"/>
      <c r="AV235" s="1234"/>
      <c r="AW235" s="1234"/>
      <c r="AX235" s="1234"/>
      <c r="AY235" s="1234"/>
      <c r="BA235" s="434"/>
      <c r="BB235" s="161"/>
      <c r="BC235" s="329"/>
      <c r="BD235" s="296"/>
      <c r="BE235" s="296"/>
      <c r="BF235" s="296"/>
      <c r="BG235" s="330"/>
      <c r="BH235" s="338"/>
      <c r="BI235" s="296"/>
      <c r="BJ235" s="296"/>
      <c r="BK235" s="296"/>
      <c r="BL235" s="330"/>
      <c r="BM235" s="338"/>
      <c r="BN235" s="296"/>
      <c r="BO235" s="296"/>
      <c r="BP235" s="296"/>
      <c r="BQ235" s="330"/>
    </row>
    <row r="236" s="613" customFormat="true" ht="15" customHeight="true" x14ac:dyDescent="0.2">
      <c r="A236" s="954"/>
      <c r="B236" s="788"/>
      <c r="C236" s="894"/>
      <c r="D236" s="801"/>
      <c r="E236" s="801"/>
      <c r="F236" s="801"/>
      <c r="G236" s="802"/>
      <c r="H236" s="800"/>
      <c r="I236" s="801"/>
      <c r="J236" s="801"/>
      <c r="K236" s="801"/>
      <c r="L236" s="895"/>
      <c r="M236" s="894"/>
      <c r="N236" s="801"/>
      <c r="O236" s="801"/>
      <c r="P236" s="801"/>
      <c r="Q236" s="895"/>
      <c r="R236" s="1234"/>
      <c r="S236" s="1234"/>
      <c r="T236" s="1234"/>
      <c r="U236" s="1234"/>
      <c r="V236" s="1234"/>
      <c r="W236" s="1234"/>
      <c r="X236" s="1234"/>
      <c r="Y236" s="1234"/>
      <c r="Z236" s="1234"/>
      <c r="AA236" s="1234"/>
      <c r="AB236" s="1234"/>
      <c r="AC236" s="1234"/>
      <c r="AD236" s="1234"/>
      <c r="AE236" s="1234"/>
      <c r="AF236" s="1234"/>
      <c r="AG236" s="1234"/>
      <c r="AH236" s="1234"/>
      <c r="AI236" s="1234"/>
      <c r="AJ236" s="1234"/>
      <c r="AK236" s="1234"/>
      <c r="AL236" s="1234"/>
      <c r="AM236" s="1234"/>
      <c r="AN236" s="1234"/>
      <c r="AO236" s="1234"/>
      <c r="AP236" s="1234"/>
      <c r="AQ236" s="1234"/>
      <c r="AR236" s="1234"/>
      <c r="AS236" s="1234"/>
      <c r="AT236" s="1234"/>
      <c r="AU236" s="1234"/>
      <c r="AV236" s="1234"/>
      <c r="AW236" s="1234"/>
      <c r="AX236" s="1234"/>
      <c r="AY236" s="1234"/>
      <c r="BA236" s="434"/>
      <c r="BB236" s="161"/>
      <c r="BC236" s="329"/>
      <c r="BD236" s="296"/>
      <c r="BE236" s="296"/>
      <c r="BF236" s="296"/>
      <c r="BG236" s="330"/>
      <c r="BH236" s="338"/>
      <c r="BI236" s="296"/>
      <c r="BJ236" s="296"/>
      <c r="BK236" s="296"/>
      <c r="BL236" s="330"/>
      <c r="BM236" s="338"/>
      <c r="BN236" s="296"/>
      <c r="BO236" s="296"/>
      <c r="BP236" s="296"/>
      <c r="BQ236" s="330"/>
    </row>
    <row r="237" s="613" customFormat="true" ht="15" customHeight="true" x14ac:dyDescent="0.2">
      <c r="A237" s="954"/>
      <c r="B237" s="788"/>
      <c r="C237" s="894"/>
      <c r="D237" s="801"/>
      <c r="E237" s="801"/>
      <c r="F237" s="801"/>
      <c r="G237" s="802"/>
      <c r="H237" s="800"/>
      <c r="I237" s="801"/>
      <c r="J237" s="801"/>
      <c r="K237" s="801"/>
      <c r="L237" s="895"/>
      <c r="M237" s="894"/>
      <c r="N237" s="801"/>
      <c r="O237" s="801"/>
      <c r="P237" s="801"/>
      <c r="Q237" s="895"/>
      <c r="R237" s="1234"/>
      <c r="S237" s="1234"/>
      <c r="T237" s="1234"/>
      <c r="U237" s="1234"/>
      <c r="V237" s="1234"/>
      <c r="W237" s="1234"/>
      <c r="X237" s="1234"/>
      <c r="Y237" s="1234"/>
      <c r="Z237" s="1234"/>
      <c r="AA237" s="1234"/>
      <c r="AB237" s="1234"/>
      <c r="AC237" s="1234"/>
      <c r="AD237" s="1234"/>
      <c r="AE237" s="1234"/>
      <c r="AF237" s="1234"/>
      <c r="AG237" s="1234"/>
      <c r="AH237" s="1234"/>
      <c r="AI237" s="1234"/>
      <c r="AJ237" s="1234"/>
      <c r="AK237" s="1234"/>
      <c r="AL237" s="1234"/>
      <c r="AM237" s="1234"/>
      <c r="AN237" s="1234"/>
      <c r="AO237" s="1234"/>
      <c r="AP237" s="1234"/>
      <c r="AQ237" s="1234"/>
      <c r="AR237" s="1234"/>
      <c r="AS237" s="1234"/>
      <c r="AT237" s="1234"/>
      <c r="AU237" s="1234"/>
      <c r="AV237" s="1234"/>
      <c r="AW237" s="1234"/>
      <c r="AX237" s="1234"/>
      <c r="AY237" s="1234"/>
      <c r="BA237" s="434"/>
      <c r="BB237" s="161"/>
      <c r="BC237" s="329"/>
      <c r="BD237" s="296"/>
      <c r="BE237" s="296"/>
      <c r="BF237" s="296"/>
      <c r="BG237" s="330"/>
      <c r="BH237" s="338"/>
      <c r="BI237" s="296"/>
      <c r="BJ237" s="296"/>
      <c r="BK237" s="296"/>
      <c r="BL237" s="330"/>
      <c r="BM237" s="338"/>
      <c r="BN237" s="296"/>
      <c r="BO237" s="296"/>
      <c r="BP237" s="296"/>
      <c r="BQ237" s="330"/>
    </row>
    <row r="238" s="613" customFormat="true" ht="15" customHeight="true" x14ac:dyDescent="0.2">
      <c r="A238" s="954"/>
      <c r="B238" s="788"/>
      <c r="C238" s="894"/>
      <c r="D238" s="801"/>
      <c r="E238" s="801"/>
      <c r="F238" s="801"/>
      <c r="G238" s="802"/>
      <c r="H238" s="800"/>
      <c r="I238" s="801"/>
      <c r="J238" s="801"/>
      <c r="K238" s="801"/>
      <c r="L238" s="895"/>
      <c r="M238" s="894"/>
      <c r="N238" s="801"/>
      <c r="O238" s="801"/>
      <c r="P238" s="801"/>
      <c r="Q238" s="895"/>
      <c r="R238" s="1234"/>
      <c r="S238" s="1234"/>
      <c r="T238" s="1234"/>
      <c r="U238" s="1234"/>
      <c r="V238" s="1234"/>
      <c r="W238" s="1234"/>
      <c r="X238" s="1234"/>
      <c r="Y238" s="1234"/>
      <c r="Z238" s="1234"/>
      <c r="AA238" s="1234"/>
      <c r="AB238" s="1234"/>
      <c r="AC238" s="1234"/>
      <c r="AD238" s="1234"/>
      <c r="AE238" s="1234"/>
      <c r="AF238" s="1234"/>
      <c r="AG238" s="1234"/>
      <c r="AH238" s="1234"/>
      <c r="AI238" s="1234"/>
      <c r="AJ238" s="1234"/>
      <c r="AK238" s="1234"/>
      <c r="AL238" s="1234"/>
      <c r="AM238" s="1234"/>
      <c r="AN238" s="1234"/>
      <c r="AO238" s="1234"/>
      <c r="AP238" s="1234"/>
      <c r="AQ238" s="1234"/>
      <c r="AR238" s="1234"/>
      <c r="AS238" s="1234"/>
      <c r="AT238" s="1234"/>
      <c r="AU238" s="1234"/>
      <c r="AV238" s="1234"/>
      <c r="AW238" s="1234"/>
      <c r="AX238" s="1234"/>
      <c r="AY238" s="1234"/>
      <c r="BA238" s="434"/>
      <c r="BB238" s="161"/>
      <c r="BC238" s="329"/>
      <c r="BD238" s="296"/>
      <c r="BE238" s="296"/>
      <c r="BF238" s="296"/>
      <c r="BG238" s="330"/>
      <c r="BH238" s="338"/>
      <c r="BI238" s="296"/>
      <c r="BJ238" s="296"/>
      <c r="BK238" s="296"/>
      <c r="BL238" s="330"/>
      <c r="BM238" s="338"/>
      <c r="BN238" s="296"/>
      <c r="BO238" s="296"/>
      <c r="BP238" s="296"/>
      <c r="BQ238" s="330"/>
    </row>
    <row r="239" s="613" customFormat="true" ht="15" customHeight="true" x14ac:dyDescent="0.2">
      <c r="A239" s="954"/>
      <c r="B239" s="788"/>
      <c r="C239" s="894"/>
      <c r="D239" s="801"/>
      <c r="E239" s="801"/>
      <c r="F239" s="801"/>
      <c r="G239" s="802"/>
      <c r="H239" s="800"/>
      <c r="I239" s="801"/>
      <c r="J239" s="801"/>
      <c r="K239" s="801"/>
      <c r="L239" s="895"/>
      <c r="M239" s="894"/>
      <c r="N239" s="801"/>
      <c r="O239" s="801"/>
      <c r="P239" s="801"/>
      <c r="Q239" s="895"/>
      <c r="R239" s="1234"/>
      <c r="S239" s="1234"/>
      <c r="T239" s="1234"/>
      <c r="U239" s="1234"/>
      <c r="V239" s="1234"/>
      <c r="W239" s="1234"/>
      <c r="X239" s="1234"/>
      <c r="Y239" s="1234"/>
      <c r="Z239" s="1234"/>
      <c r="AA239" s="1234"/>
      <c r="AB239" s="1234"/>
      <c r="AC239" s="1234"/>
      <c r="AD239" s="1234"/>
      <c r="AE239" s="1234"/>
      <c r="AF239" s="1234"/>
      <c r="AG239" s="1234"/>
      <c r="AH239" s="1234"/>
      <c r="AI239" s="1234"/>
      <c r="AJ239" s="1234"/>
      <c r="AK239" s="1234"/>
      <c r="AL239" s="1234"/>
      <c r="AM239" s="1234"/>
      <c r="AN239" s="1234"/>
      <c r="AO239" s="1234"/>
      <c r="AP239" s="1234"/>
      <c r="AQ239" s="1234"/>
      <c r="AR239" s="1234"/>
      <c r="AS239" s="1234"/>
      <c r="AT239" s="1234"/>
      <c r="AU239" s="1234"/>
      <c r="AV239" s="1234"/>
      <c r="AW239" s="1234"/>
      <c r="AX239" s="1234"/>
      <c r="AY239" s="1234"/>
      <c r="BA239" s="434"/>
      <c r="BB239" s="161"/>
      <c r="BC239" s="329"/>
      <c r="BD239" s="296"/>
      <c r="BE239" s="296"/>
      <c r="BF239" s="296"/>
      <c r="BG239" s="330"/>
      <c r="BH239" s="338"/>
      <c r="BI239" s="296"/>
      <c r="BJ239" s="296"/>
      <c r="BK239" s="296"/>
      <c r="BL239" s="330"/>
      <c r="BM239" s="338"/>
      <c r="BN239" s="296"/>
      <c r="BO239" s="296"/>
      <c r="BP239" s="296"/>
      <c r="BQ239" s="330"/>
    </row>
    <row r="240" s="613" customFormat="true" ht="15" customHeight="true" x14ac:dyDescent="0.2">
      <c r="A240" s="954"/>
      <c r="B240" s="788"/>
      <c r="C240" s="894"/>
      <c r="D240" s="801"/>
      <c r="E240" s="801"/>
      <c r="F240" s="801"/>
      <c r="G240" s="802"/>
      <c r="H240" s="800"/>
      <c r="I240" s="801"/>
      <c r="J240" s="801"/>
      <c r="K240" s="801"/>
      <c r="L240" s="895"/>
      <c r="M240" s="894"/>
      <c r="N240" s="801"/>
      <c r="O240" s="801"/>
      <c r="P240" s="801"/>
      <c r="Q240" s="895"/>
      <c r="R240" s="1234"/>
      <c r="S240" s="1234"/>
      <c r="T240" s="1234"/>
      <c r="U240" s="1234"/>
      <c r="V240" s="1234"/>
      <c r="W240" s="1234"/>
      <c r="X240" s="1234"/>
      <c r="Y240" s="1234"/>
      <c r="Z240" s="1234"/>
      <c r="AA240" s="1234"/>
      <c r="AB240" s="1234"/>
      <c r="AC240" s="1234"/>
      <c r="AD240" s="1234"/>
      <c r="AE240" s="1234"/>
      <c r="AF240" s="1234"/>
      <c r="AG240" s="1234"/>
      <c r="AH240" s="1234"/>
      <c r="AI240" s="1234"/>
      <c r="AJ240" s="1234"/>
      <c r="AK240" s="1234"/>
      <c r="AL240" s="1234"/>
      <c r="AM240" s="1234"/>
      <c r="AN240" s="1234"/>
      <c r="AO240" s="1234"/>
      <c r="AP240" s="1234"/>
      <c r="AQ240" s="1234"/>
      <c r="AR240" s="1234"/>
      <c r="AS240" s="1234"/>
      <c r="AT240" s="1234"/>
      <c r="AU240" s="1234"/>
      <c r="AV240" s="1234"/>
      <c r="AW240" s="1234"/>
      <c r="AX240" s="1234"/>
      <c r="AY240" s="1234"/>
      <c r="BA240" s="434"/>
      <c r="BB240" s="161"/>
      <c r="BC240" s="329"/>
      <c r="BD240" s="296"/>
      <c r="BE240" s="296"/>
      <c r="BF240" s="296"/>
      <c r="BG240" s="330"/>
      <c r="BH240" s="338"/>
      <c r="BI240" s="296"/>
      <c r="BJ240" s="296"/>
      <c r="BK240" s="296"/>
      <c r="BL240" s="330"/>
      <c r="BM240" s="338"/>
      <c r="BN240" s="296"/>
      <c r="BO240" s="296"/>
      <c r="BP240" s="296"/>
      <c r="BQ240" s="330"/>
    </row>
    <row r="241" s="613" customFormat="true" ht="15" customHeight="true" x14ac:dyDescent="0.2">
      <c r="A241" s="954"/>
      <c r="B241" s="788"/>
      <c r="C241" s="894"/>
      <c r="D241" s="801"/>
      <c r="E241" s="801"/>
      <c r="F241" s="801"/>
      <c r="G241" s="802"/>
      <c r="H241" s="800"/>
      <c r="I241" s="801"/>
      <c r="J241" s="801"/>
      <c r="K241" s="801"/>
      <c r="L241" s="895"/>
      <c r="M241" s="894"/>
      <c r="N241" s="801"/>
      <c r="O241" s="801"/>
      <c r="P241" s="801"/>
      <c r="Q241" s="895"/>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BA241" s="434"/>
      <c r="BB241" s="161"/>
      <c r="BC241" s="329"/>
      <c r="BD241" s="296"/>
      <c r="BE241" s="296"/>
      <c r="BF241" s="296"/>
      <c r="BG241" s="330"/>
      <c r="BH241" s="338"/>
      <c r="BI241" s="296"/>
      <c r="BJ241" s="296"/>
      <c r="BK241" s="296"/>
      <c r="BL241" s="330"/>
      <c r="BM241" s="338"/>
      <c r="BN241" s="296"/>
      <c r="BO241" s="296"/>
      <c r="BP241" s="296"/>
      <c r="BQ241" s="330"/>
    </row>
    <row r="242" s="613" customFormat="true" ht="15" customHeight="true" x14ac:dyDescent="0.2">
      <c r="A242" s="954"/>
      <c r="B242" s="788"/>
      <c r="C242" s="894"/>
      <c r="D242" s="801"/>
      <c r="E242" s="801"/>
      <c r="F242" s="801"/>
      <c r="G242" s="802"/>
      <c r="H242" s="800"/>
      <c r="I242" s="801"/>
      <c r="J242" s="801"/>
      <c r="K242" s="801"/>
      <c r="L242" s="895"/>
      <c r="M242" s="894"/>
      <c r="N242" s="801"/>
      <c r="O242" s="801"/>
      <c r="P242" s="801"/>
      <c r="Q242" s="895"/>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BA242" s="434"/>
      <c r="BB242" s="161"/>
      <c r="BC242" s="329"/>
      <c r="BD242" s="296"/>
      <c r="BE242" s="296"/>
      <c r="BF242" s="296"/>
      <c r="BG242" s="330"/>
      <c r="BH242" s="338"/>
      <c r="BI242" s="296"/>
      <c r="BJ242" s="296"/>
      <c r="BK242" s="296"/>
      <c r="BL242" s="330"/>
      <c r="BM242" s="338"/>
      <c r="BN242" s="296"/>
      <c r="BO242" s="296"/>
      <c r="BP242" s="296"/>
      <c r="BQ242" s="330"/>
    </row>
    <row r="243" s="613" customFormat="true" ht="15" customHeight="true" x14ac:dyDescent="0.2">
      <c r="A243" s="954"/>
      <c r="B243" s="788"/>
      <c r="C243" s="894"/>
      <c r="D243" s="801"/>
      <c r="E243" s="801"/>
      <c r="F243" s="801"/>
      <c r="G243" s="802"/>
      <c r="H243" s="800"/>
      <c r="I243" s="801"/>
      <c r="J243" s="801"/>
      <c r="K243" s="801"/>
      <c r="L243" s="895"/>
      <c r="M243" s="894"/>
      <c r="N243" s="801"/>
      <c r="O243" s="801"/>
      <c r="P243" s="801"/>
      <c r="Q243" s="895"/>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BA243" s="434"/>
      <c r="BB243" s="161"/>
      <c r="BC243" s="329"/>
      <c r="BD243" s="296"/>
      <c r="BE243" s="296"/>
      <c r="BF243" s="296"/>
      <c r="BG243" s="330"/>
      <c r="BH243" s="338"/>
      <c r="BI243" s="296"/>
      <c r="BJ243" s="296"/>
      <c r="BK243" s="296"/>
      <c r="BL243" s="330"/>
      <c r="BM243" s="338"/>
      <c r="BN243" s="296"/>
      <c r="BO243" s="296"/>
      <c r="BP243" s="296"/>
      <c r="BQ243" s="330"/>
    </row>
    <row r="244" s="613" customFormat="true" ht="15" customHeight="true" x14ac:dyDescent="0.2">
      <c r="A244" s="954"/>
      <c r="B244" s="788"/>
      <c r="C244" s="894"/>
      <c r="D244" s="801"/>
      <c r="E244" s="801"/>
      <c r="F244" s="801"/>
      <c r="G244" s="802"/>
      <c r="H244" s="800"/>
      <c r="I244" s="801"/>
      <c r="J244" s="801"/>
      <c r="K244" s="801"/>
      <c r="L244" s="895"/>
      <c r="M244" s="894"/>
      <c r="N244" s="801"/>
      <c r="O244" s="801"/>
      <c r="P244" s="801"/>
      <c r="Q244" s="895"/>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BA244" s="434"/>
      <c r="BB244" s="161"/>
      <c r="BC244" s="329"/>
      <c r="BD244" s="296"/>
      <c r="BE244" s="296"/>
      <c r="BF244" s="296"/>
      <c r="BG244" s="330"/>
      <c r="BH244" s="338"/>
      <c r="BI244" s="296"/>
      <c r="BJ244" s="296"/>
      <c r="BK244" s="296"/>
      <c r="BL244" s="330"/>
      <c r="BM244" s="338"/>
      <c r="BN244" s="296"/>
      <c r="BO244" s="296"/>
      <c r="BP244" s="296"/>
      <c r="BQ244" s="330"/>
    </row>
    <row r="245" s="613" customFormat="true" ht="15" customHeight="true" x14ac:dyDescent="0.2">
      <c r="A245" s="954"/>
      <c r="B245" s="788"/>
      <c r="C245" s="894"/>
      <c r="D245" s="801"/>
      <c r="E245" s="801"/>
      <c r="F245" s="801"/>
      <c r="G245" s="802"/>
      <c r="H245" s="800"/>
      <c r="I245" s="801"/>
      <c r="J245" s="801"/>
      <c r="K245" s="801"/>
      <c r="L245" s="895"/>
      <c r="M245" s="894"/>
      <c r="N245" s="801"/>
      <c r="O245" s="801"/>
      <c r="P245" s="801"/>
      <c r="Q245" s="8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BA245" s="434"/>
      <c r="BB245" s="161"/>
      <c r="BC245" s="329"/>
      <c r="BD245" s="296"/>
      <c r="BE245" s="296"/>
      <c r="BF245" s="296"/>
      <c r="BG245" s="330"/>
      <c r="BH245" s="338"/>
      <c r="BI245" s="296"/>
      <c r="BJ245" s="296"/>
      <c r="BK245" s="296"/>
      <c r="BL245" s="330"/>
      <c r="BM245" s="338"/>
      <c r="BN245" s="296"/>
      <c r="BO245" s="296"/>
      <c r="BP245" s="296"/>
      <c r="BQ245" s="330"/>
    </row>
    <row r="246" s="613" customFormat="true" ht="15" customHeight="true" x14ac:dyDescent="0.2">
      <c r="A246" s="954"/>
      <c r="B246" s="788"/>
      <c r="C246" s="894"/>
      <c r="D246" s="801"/>
      <c r="E246" s="801"/>
      <c r="F246" s="801"/>
      <c r="G246" s="802"/>
      <c r="H246" s="800"/>
      <c r="I246" s="801"/>
      <c r="J246" s="801"/>
      <c r="K246" s="801"/>
      <c r="L246" s="895"/>
      <c r="M246" s="894"/>
      <c r="N246" s="801"/>
      <c r="O246" s="801"/>
      <c r="P246" s="801"/>
      <c r="Q246" s="89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BA246" s="434"/>
      <c r="BB246" s="161"/>
      <c r="BC246" s="329"/>
      <c r="BD246" s="296"/>
      <c r="BE246" s="296"/>
      <c r="BF246" s="296"/>
      <c r="BG246" s="330"/>
      <c r="BH246" s="338"/>
      <c r="BI246" s="296"/>
      <c r="BJ246" s="296"/>
      <c r="BK246" s="296"/>
      <c r="BL246" s="330"/>
      <c r="BM246" s="338"/>
      <c r="BN246" s="296"/>
      <c r="BO246" s="296"/>
      <c r="BP246" s="296"/>
      <c r="BQ246" s="330"/>
    </row>
    <row r="247" s="613" customFormat="true" ht="15" customHeight="true" x14ac:dyDescent="0.2">
      <c r="A247" s="954"/>
      <c r="B247" s="788"/>
      <c r="C247" s="894"/>
      <c r="D247" s="801"/>
      <c r="E247" s="801"/>
      <c r="F247" s="801"/>
      <c r="G247" s="802"/>
      <c r="H247" s="800"/>
      <c r="I247" s="801"/>
      <c r="J247" s="801"/>
      <c r="K247" s="801"/>
      <c r="L247" s="895"/>
      <c r="M247" s="894"/>
      <c r="N247" s="801"/>
      <c r="O247" s="801"/>
      <c r="P247" s="801"/>
      <c r="Q247" s="895"/>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BA247" s="434"/>
      <c r="BB247" s="161"/>
      <c r="BC247" s="329"/>
      <c r="BD247" s="296"/>
      <c r="BE247" s="296"/>
      <c r="BF247" s="296"/>
      <c r="BG247" s="330"/>
      <c r="BH247" s="338"/>
      <c r="BI247" s="296"/>
      <c r="BJ247" s="296"/>
      <c r="BK247" s="296"/>
      <c r="BL247" s="330"/>
      <c r="BM247" s="338"/>
      <c r="BN247" s="296"/>
      <c r="BO247" s="296"/>
      <c r="BP247" s="296"/>
      <c r="BQ247" s="330"/>
    </row>
    <row r="248" s="613" customFormat="true" ht="15" customHeight="true" x14ac:dyDescent="0.2">
      <c r="A248" s="955"/>
      <c r="B248" s="789"/>
      <c r="C248" s="951"/>
      <c r="D248" s="804"/>
      <c r="E248" s="804"/>
      <c r="F248" s="804"/>
      <c r="G248" s="805"/>
      <c r="H248" s="803"/>
      <c r="I248" s="804"/>
      <c r="J248" s="804"/>
      <c r="K248" s="804"/>
      <c r="L248" s="952"/>
      <c r="M248" s="951"/>
      <c r="N248" s="804"/>
      <c r="O248" s="804"/>
      <c r="P248" s="804"/>
      <c r="Q248" s="952"/>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BA248" s="434"/>
      <c r="BB248" s="161"/>
      <c r="BC248" s="331"/>
      <c r="BD248" s="332"/>
      <c r="BE248" s="332"/>
      <c r="BF248" s="332"/>
      <c r="BG248" s="333"/>
      <c r="BH248" s="339"/>
      <c r="BI248" s="332"/>
      <c r="BJ248" s="332"/>
      <c r="BK248" s="332"/>
      <c r="BL248" s="333"/>
      <c r="BM248" s="339"/>
      <c r="BN248" s="332"/>
      <c r="BO248" s="332"/>
      <c r="BP248" s="332"/>
      <c r="BQ248" s="333"/>
    </row>
    <row r="249" s="613" customFormat="true" ht="250.15" customHeight="true" x14ac:dyDescent="0.2">
      <c r="R249" s="617"/>
      <c r="S249" s="617"/>
      <c r="T249" s="617"/>
      <c r="U249" s="617"/>
      <c r="V249" s="617"/>
      <c r="W249" s="617"/>
      <c r="X249" s="617"/>
      <c r="Y249" s="617"/>
      <c r="Z249" s="617"/>
      <c r="AA249" s="617"/>
      <c r="AB249" s="617"/>
      <c r="AC249" s="617"/>
      <c r="AD249" s="617"/>
      <c r="AE249" s="617"/>
      <c r="AF249" s="617"/>
      <c r="AG249" s="617"/>
      <c r="AH249" s="617"/>
      <c r="AI249" s="617"/>
      <c r="AJ249" s="617"/>
      <c r="AK249" s="617"/>
      <c r="AL249" s="617"/>
      <c r="AM249" s="617"/>
      <c r="AN249" s="617"/>
      <c r="AO249" s="617"/>
      <c r="AP249" s="617"/>
      <c r="AQ249" s="617"/>
      <c r="AR249" s="617"/>
      <c r="AS249" s="617"/>
      <c r="AT249" s="617"/>
      <c r="AU249" s="617"/>
      <c r="AV249" s="617"/>
      <c r="AW249" s="617"/>
      <c r="AX249" s="617"/>
      <c r="AY249" s="617"/>
      <c r="BA249" s="132"/>
      <c r="BB249" s="130"/>
      <c r="BC249" s="130"/>
      <c r="BD249" s="130"/>
      <c r="BE249" s="130"/>
      <c r="BF249" s="130"/>
      <c r="BG249" s="130"/>
      <c r="BH249" s="130"/>
      <c r="BI249" s="130"/>
      <c r="BJ249" s="130"/>
      <c r="BK249" s="130"/>
      <c r="BL249" s="130"/>
      <c r="BM249" s="130"/>
      <c r="BN249" s="130"/>
      <c r="BO249" s="130"/>
      <c r="BP249" s="130"/>
      <c r="BQ249" s="130"/>
    </row>
    <row r="250" s="370" customFormat="true" ht="19.15" customHeight="true" x14ac:dyDescent="0.2">
      <c r="R250" s="567"/>
      <c r="S250" s="567"/>
      <c r="T250" s="567"/>
      <c r="U250" s="567"/>
      <c r="V250" s="567"/>
      <c r="W250" s="567"/>
      <c r="X250" s="567"/>
      <c r="Y250" s="567"/>
      <c r="Z250" s="567"/>
      <c r="AA250" s="567"/>
      <c r="AB250" s="567"/>
      <c r="AC250" s="567"/>
      <c r="AD250" s="567"/>
      <c r="AE250" s="567"/>
      <c r="AF250" s="567"/>
      <c r="AG250" s="567"/>
      <c r="AH250" s="567"/>
      <c r="AI250" s="567"/>
      <c r="AJ250" s="567"/>
      <c r="AK250" s="567"/>
      <c r="AL250" s="567"/>
      <c r="AM250" s="567"/>
      <c r="AN250" s="567"/>
      <c r="AO250" s="567"/>
      <c r="AP250" s="567"/>
      <c r="AQ250" s="567"/>
      <c r="AR250" s="567"/>
      <c r="AS250" s="567"/>
      <c r="AT250" s="567"/>
      <c r="AU250" s="567"/>
      <c r="AV250" s="567"/>
      <c r="AW250" s="567"/>
      <c r="AX250" s="567"/>
      <c r="AY250" s="567"/>
      <c r="BA250" s="432"/>
      <c r="BB250" s="230"/>
      <c r="BC250" s="432"/>
      <c r="BD250" s="432"/>
      <c r="BE250" s="432"/>
      <c r="BF250" s="432"/>
      <c r="BG250" s="432"/>
      <c r="BH250" s="432"/>
      <c r="BI250" s="432"/>
      <c r="BJ250" s="432"/>
      <c r="BK250" s="432"/>
      <c r="BL250" s="432"/>
      <c r="BM250" s="432"/>
      <c r="BN250" s="432"/>
      <c r="BO250" s="432"/>
      <c r="BP250" s="432"/>
      <c r="BQ250" s="432"/>
    </row>
    <row r="251" s="370" customFormat="true" ht="12.75" x14ac:dyDescent="0.2">
      <c r="R251" s="567"/>
      <c r="S251" s="567"/>
      <c r="T251" s="567"/>
      <c r="U251" s="567"/>
      <c r="V251" s="567"/>
      <c r="W251" s="567"/>
      <c r="X251" s="567"/>
      <c r="Y251" s="567"/>
      <c r="Z251" s="567"/>
      <c r="AA251" s="567"/>
      <c r="AB251" s="567"/>
      <c r="AC251" s="567"/>
      <c r="AD251" s="567"/>
      <c r="AE251" s="567"/>
      <c r="AF251" s="567"/>
      <c r="AG251" s="567"/>
      <c r="AH251" s="567"/>
      <c r="AI251" s="567"/>
      <c r="AJ251" s="567"/>
      <c r="AK251" s="567"/>
      <c r="AL251" s="567"/>
      <c r="AM251" s="567"/>
      <c r="AN251" s="567"/>
      <c r="AO251" s="567"/>
      <c r="AP251" s="567"/>
      <c r="AQ251" s="567"/>
      <c r="AR251" s="567"/>
      <c r="AS251" s="567"/>
      <c r="AT251" s="567"/>
      <c r="AU251" s="567"/>
      <c r="AV251" s="567"/>
      <c r="AW251" s="567"/>
      <c r="AX251" s="567"/>
      <c r="AY251" s="567"/>
      <c r="BA251" s="432"/>
      <c r="BB251" s="230"/>
      <c r="BC251" s="432"/>
      <c r="BD251" s="432"/>
      <c r="BE251" s="432"/>
      <c r="BF251" s="432"/>
      <c r="BG251" s="432"/>
      <c r="BH251" s="432"/>
      <c r="BI251" s="432"/>
      <c r="BJ251" s="432"/>
      <c r="BK251" s="432"/>
      <c r="BL251" s="432"/>
      <c r="BM251" s="432"/>
      <c r="BN251" s="432"/>
      <c r="BO251" s="432"/>
      <c r="BP251" s="432"/>
      <c r="BQ251" s="432"/>
    </row>
    <row r="252" s="370" customFormat="true" ht="12.75" x14ac:dyDescent="0.2">
      <c r="R252" s="567"/>
      <c r="S252" s="567"/>
      <c r="T252" s="567"/>
      <c r="U252" s="567"/>
      <c r="V252" s="567"/>
      <c r="W252" s="567"/>
      <c r="X252" s="567"/>
      <c r="Y252" s="567"/>
      <c r="Z252" s="567"/>
      <c r="AA252" s="567"/>
      <c r="AB252" s="567"/>
      <c r="AC252" s="567"/>
      <c r="AD252" s="567"/>
      <c r="AE252" s="567"/>
      <c r="AF252" s="567"/>
      <c r="AG252" s="567"/>
      <c r="AH252" s="567"/>
      <c r="AI252" s="567"/>
      <c r="AJ252" s="567"/>
      <c r="AK252" s="567"/>
      <c r="AL252" s="567"/>
      <c r="AM252" s="567"/>
      <c r="AN252" s="567"/>
      <c r="AO252" s="567"/>
      <c r="AP252" s="567"/>
      <c r="AQ252" s="567"/>
      <c r="AR252" s="567"/>
      <c r="AS252" s="567"/>
      <c r="AT252" s="567"/>
      <c r="AU252" s="567"/>
      <c r="AV252" s="567"/>
      <c r="AW252" s="567"/>
      <c r="AX252" s="567"/>
      <c r="AY252" s="567"/>
      <c r="BA252" s="432"/>
      <c r="BB252" s="230"/>
      <c r="BC252" s="432"/>
      <c r="BD252" s="432"/>
      <c r="BE252" s="432"/>
      <c r="BF252" s="432"/>
      <c r="BG252" s="432"/>
      <c r="BH252" s="432"/>
      <c r="BI252" s="432"/>
      <c r="BJ252" s="432"/>
      <c r="BK252" s="432"/>
      <c r="BL252" s="432"/>
      <c r="BM252" s="432"/>
      <c r="BN252" s="432"/>
      <c r="BO252" s="432"/>
      <c r="BP252" s="432"/>
      <c r="BQ252" s="432"/>
    </row>
    <row r="253" s="370" customFormat="true" ht="12.75" x14ac:dyDescent="0.2">
      <c r="R253" s="567"/>
      <c r="S253" s="567"/>
      <c r="T253" s="567"/>
      <c r="U253" s="567"/>
      <c r="V253" s="567"/>
      <c r="W253" s="567"/>
      <c r="X253" s="567"/>
      <c r="Y253" s="567"/>
      <c r="Z253" s="567"/>
      <c r="AA253" s="567"/>
      <c r="AB253" s="567"/>
      <c r="AC253" s="567"/>
      <c r="AD253" s="567"/>
      <c r="AE253" s="567"/>
      <c r="AF253" s="567"/>
      <c r="AG253" s="567"/>
      <c r="AH253" s="567"/>
      <c r="AI253" s="567"/>
      <c r="AJ253" s="567"/>
      <c r="AK253" s="567"/>
      <c r="AL253" s="567"/>
      <c r="AM253" s="567"/>
      <c r="AN253" s="567"/>
      <c r="AO253" s="567"/>
      <c r="AP253" s="567"/>
      <c r="AQ253" s="567"/>
      <c r="AR253" s="567"/>
      <c r="AS253" s="567"/>
      <c r="AT253" s="567"/>
      <c r="AU253" s="567"/>
      <c r="AV253" s="567"/>
      <c r="AW253" s="567"/>
      <c r="AX253" s="567"/>
      <c r="AY253" s="567"/>
      <c r="BA253" s="432"/>
      <c r="BB253" s="230"/>
      <c r="BC253" s="432"/>
      <c r="BD253" s="432"/>
      <c r="BE253" s="432"/>
      <c r="BF253" s="432"/>
      <c r="BG253" s="432"/>
      <c r="BH253" s="432"/>
      <c r="BI253" s="432"/>
      <c r="BJ253" s="432"/>
      <c r="BK253" s="432"/>
      <c r="BL253" s="432"/>
      <c r="BM253" s="432"/>
      <c r="BN253" s="432"/>
      <c r="BO253" s="432"/>
      <c r="BP253" s="432"/>
      <c r="BQ253" s="432"/>
    </row>
    <row r="254" s="370" customFormat="true" ht="12.75" x14ac:dyDescent="0.2">
      <c r="R254" s="567"/>
      <c r="S254" s="567"/>
      <c r="T254" s="567"/>
      <c r="U254" s="567"/>
      <c r="V254" s="567"/>
      <c r="W254" s="567"/>
      <c r="X254" s="567"/>
      <c r="Y254" s="567"/>
      <c r="Z254" s="567"/>
      <c r="AA254" s="567"/>
      <c r="AB254" s="567"/>
      <c r="AC254" s="567"/>
      <c r="AD254" s="567"/>
      <c r="AE254" s="567"/>
      <c r="AF254" s="567"/>
      <c r="AG254" s="567"/>
      <c r="AH254" s="567"/>
      <c r="AI254" s="567"/>
      <c r="AJ254" s="567"/>
      <c r="AK254" s="567"/>
      <c r="AL254" s="567"/>
      <c r="AM254" s="567"/>
      <c r="AN254" s="567"/>
      <c r="AO254" s="567"/>
      <c r="AP254" s="567"/>
      <c r="AQ254" s="567"/>
      <c r="AR254" s="567"/>
      <c r="AS254" s="567"/>
      <c r="AT254" s="567"/>
      <c r="AU254" s="567"/>
      <c r="AV254" s="567"/>
      <c r="AW254" s="567"/>
      <c r="AX254" s="567"/>
      <c r="AY254" s="567"/>
      <c r="BA254" s="432"/>
      <c r="BB254" s="230"/>
      <c r="BC254" s="432"/>
      <c r="BD254" s="432"/>
      <c r="BE254" s="432"/>
      <c r="BF254" s="432"/>
      <c r="BG254" s="432"/>
      <c r="BH254" s="432"/>
      <c r="BI254" s="432"/>
      <c r="BJ254" s="432"/>
      <c r="BK254" s="432"/>
      <c r="BL254" s="432"/>
      <c r="BM254" s="432"/>
      <c r="BN254" s="432"/>
      <c r="BO254" s="432"/>
      <c r="BP254" s="432"/>
      <c r="BQ254" s="432"/>
    </row>
    <row r="255" s="370" customFormat="true" ht="12.75" x14ac:dyDescent="0.2">
      <c r="R255" s="567"/>
      <c r="S255" s="567"/>
      <c r="T255" s="567"/>
      <c r="U255" s="567"/>
      <c r="V255" s="567"/>
      <c r="W255" s="567"/>
      <c r="X255" s="567"/>
      <c r="Y255" s="567"/>
      <c r="Z255" s="567"/>
      <c r="AA255" s="567"/>
      <c r="AB255" s="567"/>
      <c r="AC255" s="567"/>
      <c r="AD255" s="567"/>
      <c r="AE255" s="567"/>
      <c r="AF255" s="567"/>
      <c r="AG255" s="567"/>
      <c r="AH255" s="567"/>
      <c r="AI255" s="567"/>
      <c r="AJ255" s="567"/>
      <c r="AK255" s="567"/>
      <c r="AL255" s="567"/>
      <c r="AM255" s="567"/>
      <c r="AN255" s="567"/>
      <c r="AO255" s="567"/>
      <c r="AP255" s="567"/>
      <c r="AQ255" s="567"/>
      <c r="AR255" s="567"/>
      <c r="AS255" s="567"/>
      <c r="AT255" s="567"/>
      <c r="AU255" s="567"/>
      <c r="AV255" s="567"/>
      <c r="AW255" s="567"/>
      <c r="AX255" s="567"/>
      <c r="AY255" s="567"/>
      <c r="BA255" s="432"/>
      <c r="BB255" s="230"/>
      <c r="BC255" s="432"/>
      <c r="BD255" s="432"/>
      <c r="BE255" s="432"/>
      <c r="BF255" s="432"/>
      <c r="BG255" s="432"/>
      <c r="BH255" s="432"/>
      <c r="BI255" s="432"/>
      <c r="BJ255" s="432"/>
      <c r="BK255" s="432"/>
      <c r="BL255" s="432"/>
      <c r="BM255" s="432"/>
      <c r="BN255" s="432"/>
      <c r="BO255" s="432"/>
      <c r="BP255" s="432"/>
      <c r="BQ255" s="432"/>
    </row>
    <row r="256" s="370" customFormat="true" ht="12.75" x14ac:dyDescent="0.2">
      <c r="R256" s="567"/>
      <c r="S256" s="567"/>
      <c r="T256" s="567"/>
      <c r="U256" s="567"/>
      <c r="V256" s="567"/>
      <c r="W256" s="567"/>
      <c r="X256" s="567"/>
      <c r="Y256" s="567"/>
      <c r="Z256" s="567"/>
      <c r="AA256" s="567"/>
      <c r="AB256" s="567"/>
      <c r="AC256" s="567"/>
      <c r="AD256" s="567"/>
      <c r="AE256" s="567"/>
      <c r="AF256" s="567"/>
      <c r="AG256" s="567"/>
      <c r="AH256" s="567"/>
      <c r="AI256" s="567"/>
      <c r="AJ256" s="567"/>
      <c r="AK256" s="567"/>
      <c r="AL256" s="567"/>
      <c r="AM256" s="567"/>
      <c r="AN256" s="567"/>
      <c r="AO256" s="567"/>
      <c r="AP256" s="567"/>
      <c r="AQ256" s="567"/>
      <c r="AR256" s="567"/>
      <c r="AS256" s="567"/>
      <c r="AT256" s="567"/>
      <c r="AU256" s="567"/>
      <c r="AV256" s="567"/>
      <c r="AW256" s="567"/>
      <c r="AX256" s="567"/>
      <c r="AY256" s="567"/>
      <c r="BA256" s="432"/>
      <c r="BB256" s="230"/>
      <c r="BC256" s="432"/>
      <c r="BD256" s="432"/>
      <c r="BE256" s="432"/>
      <c r="BF256" s="432"/>
      <c r="BG256" s="432"/>
      <c r="BH256" s="432"/>
      <c r="BI256" s="432"/>
      <c r="BJ256" s="432"/>
      <c r="BK256" s="432"/>
      <c r="BL256" s="432"/>
      <c r="BM256" s="432"/>
      <c r="BN256" s="432"/>
      <c r="BO256" s="432"/>
      <c r="BP256" s="432"/>
      <c r="BQ256" s="432"/>
    </row>
    <row r="257" s="370" customFormat="true" ht="18" customHeight="true" x14ac:dyDescent="0.2">
      <c r="R257" s="567"/>
      <c r="S257" s="567"/>
      <c r="T257" s="567"/>
      <c r="U257" s="567"/>
      <c r="V257" s="567"/>
      <c r="W257" s="567"/>
      <c r="X257" s="567"/>
      <c r="Y257" s="567"/>
      <c r="Z257" s="567"/>
      <c r="AA257" s="567"/>
      <c r="AB257" s="567"/>
      <c r="AC257" s="567"/>
      <c r="AD257" s="567"/>
      <c r="AE257" s="567"/>
      <c r="AF257" s="567"/>
      <c r="AG257" s="567"/>
      <c r="AH257" s="567"/>
      <c r="AI257" s="567"/>
      <c r="AJ257" s="567"/>
      <c r="AK257" s="567"/>
      <c r="AL257" s="567"/>
      <c r="AM257" s="567"/>
      <c r="AN257" s="567"/>
      <c r="AO257" s="567"/>
      <c r="AP257" s="567"/>
      <c r="AQ257" s="567"/>
      <c r="AR257" s="567"/>
      <c r="AS257" s="567"/>
      <c r="AT257" s="567"/>
      <c r="AU257" s="567"/>
      <c r="AV257" s="567"/>
      <c r="AW257" s="567"/>
      <c r="AX257" s="567"/>
      <c r="AY257" s="567"/>
      <c r="BA257" s="432"/>
      <c r="BB257" s="230"/>
      <c r="BC257" s="432"/>
      <c r="BD257" s="432"/>
      <c r="BE257" s="432"/>
      <c r="BF257" s="432"/>
      <c r="BG257" s="432"/>
      <c r="BH257" s="432"/>
      <c r="BI257" s="432"/>
      <c r="BJ257" s="432"/>
      <c r="BK257" s="432"/>
      <c r="BL257" s="432"/>
      <c r="BM257" s="432"/>
      <c r="BN257" s="432"/>
      <c r="BO257" s="432"/>
      <c r="BP257" s="432"/>
      <c r="BQ257" s="432"/>
    </row>
    <row r="258" s="370" customFormat="true" ht="18" customHeight="true" x14ac:dyDescent="0.2">
      <c r="R258" s="567"/>
      <c r="S258" s="567"/>
      <c r="T258" s="567"/>
      <c r="U258" s="567"/>
      <c r="V258" s="567"/>
      <c r="W258" s="567"/>
      <c r="X258" s="567"/>
      <c r="Y258" s="567"/>
      <c r="Z258" s="567"/>
      <c r="AA258" s="567"/>
      <c r="AB258" s="567"/>
      <c r="AC258" s="567"/>
      <c r="AD258" s="567"/>
      <c r="AE258" s="567"/>
      <c r="AF258" s="567"/>
      <c r="AG258" s="567"/>
      <c r="AH258" s="567"/>
      <c r="AI258" s="567"/>
      <c r="AJ258" s="567"/>
      <c r="AK258" s="567"/>
      <c r="AL258" s="567"/>
      <c r="AM258" s="567"/>
      <c r="AN258" s="567"/>
      <c r="AO258" s="567"/>
      <c r="AP258" s="567"/>
      <c r="AQ258" s="567"/>
      <c r="AR258" s="567"/>
      <c r="AS258" s="567"/>
      <c r="AT258" s="567"/>
      <c r="AU258" s="567"/>
      <c r="AV258" s="567"/>
      <c r="AW258" s="567"/>
      <c r="AX258" s="567"/>
      <c r="AY258" s="567"/>
      <c r="BA258" s="432"/>
      <c r="BB258" s="230"/>
      <c r="BC258" s="432"/>
      <c r="BD258" s="432"/>
      <c r="BE258" s="432"/>
      <c r="BF258" s="432"/>
      <c r="BG258" s="432"/>
      <c r="BH258" s="432"/>
      <c r="BI258" s="432"/>
      <c r="BJ258" s="432"/>
      <c r="BK258" s="432"/>
      <c r="BL258" s="432"/>
      <c r="BM258" s="432"/>
      <c r="BN258" s="432"/>
      <c r="BO258" s="432"/>
      <c r="BP258" s="432"/>
      <c r="BQ258" s="432"/>
    </row>
    <row r="259" s="613" customFormat="true" ht="15" customHeight="true" x14ac:dyDescent="0.2">
      <c r="R259" s="617"/>
      <c r="S259" s="617"/>
      <c r="T259" s="617"/>
      <c r="U259" s="617"/>
      <c r="V259" s="617"/>
      <c r="W259" s="617"/>
      <c r="X259" s="617"/>
      <c r="Y259" s="617"/>
      <c r="Z259" s="617"/>
      <c r="AA259" s="617"/>
      <c r="AB259" s="617"/>
      <c r="AC259" s="617"/>
      <c r="AD259" s="617"/>
      <c r="AE259" s="617"/>
      <c r="AF259" s="617"/>
      <c r="AG259" s="617"/>
      <c r="AH259" s="617"/>
      <c r="AI259" s="617"/>
      <c r="AJ259" s="617"/>
      <c r="AK259" s="617"/>
      <c r="AL259" s="617"/>
      <c r="AM259" s="617"/>
      <c r="AN259" s="617"/>
      <c r="AO259" s="617"/>
      <c r="AP259" s="617"/>
      <c r="AQ259" s="617"/>
      <c r="AR259" s="617"/>
      <c r="AS259" s="617"/>
      <c r="AT259" s="617"/>
      <c r="AU259" s="617"/>
      <c r="AV259" s="617"/>
      <c r="AW259" s="617"/>
      <c r="AX259" s="617"/>
      <c r="AY259" s="617"/>
      <c r="BA259" s="209" t="s">
        <v>127</v>
      </c>
      <c r="BB259" s="137" t="s">
        <v>84</v>
      </c>
      <c r="BC259" s="2129" t="s">
        <v>113</v>
      </c>
      <c r="BD259" s="2130"/>
      <c r="BE259" s="2130"/>
      <c r="BF259" s="2130"/>
      <c r="BG259" s="2131"/>
      <c r="BH259" s="2132" t="s">
        <v>38</v>
      </c>
      <c r="BI259" s="2130"/>
      <c r="BJ259" s="2130"/>
      <c r="BK259" s="2130"/>
      <c r="BL259" s="2131"/>
      <c r="BM259" s="2132" t="s">
        <v>37</v>
      </c>
      <c r="BN259" s="2130"/>
      <c r="BO259" s="2130"/>
      <c r="BP259" s="2130"/>
      <c r="BQ259" s="2133"/>
    </row>
    <row r="260" s="613" customFormat="true" ht="12.75" x14ac:dyDescent="0.2">
      <c r="R260" s="617"/>
      <c r="S260" s="617"/>
      <c r="T260" s="617"/>
      <c r="U260" s="617"/>
      <c r="V260" s="617"/>
      <c r="W260" s="617"/>
      <c r="X260" s="617"/>
      <c r="Y260" s="617"/>
      <c r="Z260" s="617"/>
      <c r="AA260" s="617"/>
      <c r="AB260" s="617"/>
      <c r="AC260" s="617"/>
      <c r="AD260" s="617"/>
      <c r="AE260" s="617"/>
      <c r="AF260" s="617"/>
      <c r="AG260" s="617"/>
      <c r="AH260" s="617"/>
      <c r="AI260" s="617"/>
      <c r="AJ260" s="617"/>
      <c r="AK260" s="617"/>
      <c r="AL260" s="617"/>
      <c r="AM260" s="617"/>
      <c r="AN260" s="617"/>
      <c r="AO260" s="617"/>
      <c r="AP260" s="617"/>
      <c r="AQ260" s="617"/>
      <c r="AR260" s="617"/>
      <c r="AS260" s="617"/>
      <c r="AT260" s="617"/>
      <c r="AU260" s="617"/>
      <c r="AV260" s="617"/>
      <c r="AW260" s="617"/>
      <c r="AX260" s="617"/>
      <c r="AY260" s="617"/>
      <c r="BA260" s="196" t="s">
        <v>117</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row>
    <row r="261" s="613" customFormat="true" ht="15" customHeight="true" x14ac:dyDescent="0.2">
      <c r="R261" s="617"/>
      <c r="S261" s="617"/>
      <c r="T261" s="617"/>
      <c r="U261" s="617"/>
      <c r="V261" s="617"/>
      <c r="W261" s="617"/>
      <c r="X261" s="617"/>
      <c r="Y261" s="617"/>
      <c r="Z261" s="617"/>
      <c r="AA261" s="617"/>
      <c r="AB261" s="617"/>
      <c r="AC261" s="617"/>
      <c r="AD261" s="617"/>
      <c r="AE261" s="617"/>
      <c r="AF261" s="617"/>
      <c r="AG261" s="617"/>
      <c r="AH261" s="617"/>
      <c r="AI261" s="617"/>
      <c r="AJ261" s="617"/>
      <c r="AK261" s="617"/>
      <c r="AL261" s="617"/>
      <c r="AM261" s="617"/>
      <c r="AN261" s="617"/>
      <c r="AO261" s="617"/>
      <c r="AP261" s="617"/>
      <c r="AQ261" s="617"/>
      <c r="AR261" s="617"/>
      <c r="AS261" s="617"/>
      <c r="AT261" s="617"/>
      <c r="AU261" s="617"/>
      <c r="AV261" s="617"/>
      <c r="AW261" s="617"/>
      <c r="AX261" s="617"/>
      <c r="AY261" s="617"/>
      <c r="BA261" s="2114" t="s">
        <v>72</v>
      </c>
      <c r="BB261" s="286" t="s">
        <v>49</v>
      </c>
      <c r="BC261" s="1065" t="s">
        <v>35</v>
      </c>
      <c r="BD261" s="1084" t="s">
        <v>35</v>
      </c>
      <c r="BE261" s="1084" t="s">
        <v>35</v>
      </c>
      <c r="BF261" s="1084" t="s">
        <v>35</v>
      </c>
      <c r="BG261" s="1104" t="s">
        <v>35</v>
      </c>
      <c r="BH261" s="1124" t="s">
        <v>35</v>
      </c>
      <c r="BI261" s="1084" t="s">
        <v>35</v>
      </c>
      <c r="BJ261" s="1084" t="s">
        <v>35</v>
      </c>
      <c r="BK261" s="1084" t="s">
        <v>35</v>
      </c>
      <c r="BL261" s="1104" t="s">
        <v>35</v>
      </c>
      <c r="BM261" s="1124" t="s">
        <v>35</v>
      </c>
      <c r="BN261" s="1084" t="s">
        <v>35</v>
      </c>
      <c r="BO261" s="1084" t="s">
        <v>35</v>
      </c>
      <c r="BP261" s="1084" t="s">
        <v>35</v>
      </c>
      <c r="BQ261" s="1104" t="s">
        <v>35</v>
      </c>
    </row>
    <row r="262" s="613" customFormat="true" ht="15" customHeight="true" x14ac:dyDescent="0.2">
      <c r="R262" s="617"/>
      <c r="S262" s="617"/>
      <c r="T262" s="617"/>
      <c r="U262" s="617"/>
      <c r="V262" s="617"/>
      <c r="W262" s="617"/>
      <c r="X262" s="617"/>
      <c r="Y262" s="617"/>
      <c r="Z262" s="617"/>
      <c r="AA262" s="617"/>
      <c r="AB262" s="617"/>
      <c r="AC262" s="617"/>
      <c r="AD262" s="617"/>
      <c r="AE262" s="617"/>
      <c r="AF262" s="617"/>
      <c r="AG262" s="617"/>
      <c r="AH262" s="617"/>
      <c r="AI262" s="617"/>
      <c r="AJ262" s="617"/>
      <c r="AK262" s="617"/>
      <c r="AL262" s="617"/>
      <c r="AM262" s="617"/>
      <c r="AN262" s="617"/>
      <c r="AO262" s="617"/>
      <c r="AP262" s="617"/>
      <c r="AQ262" s="617"/>
      <c r="AR262" s="617"/>
      <c r="AS262" s="617"/>
      <c r="AT262" s="617"/>
      <c r="AU262" s="617"/>
      <c r="AV262" s="617"/>
      <c r="AW262" s="617"/>
      <c r="AX262" s="617"/>
      <c r="AY262" s="617"/>
      <c r="BA262" s="2115"/>
      <c r="BB262" s="287" t="s">
        <v>48</v>
      </c>
      <c r="BC262" s="1066" t="s">
        <v>35</v>
      </c>
      <c r="BD262" s="1085" t="s">
        <v>35</v>
      </c>
      <c r="BE262" s="1085" t="s">
        <v>35</v>
      </c>
      <c r="BF262" s="1085" t="s">
        <v>35</v>
      </c>
      <c r="BG262" s="1105" t="s">
        <v>35</v>
      </c>
      <c r="BH262" s="1125" t="s">
        <v>35</v>
      </c>
      <c r="BI262" s="1085" t="s">
        <v>35</v>
      </c>
      <c r="BJ262" s="1085" t="s">
        <v>35</v>
      </c>
      <c r="BK262" s="1085" t="s">
        <v>35</v>
      </c>
      <c r="BL262" s="1105" t="s">
        <v>35</v>
      </c>
      <c r="BM262" s="1125" t="s">
        <v>35</v>
      </c>
      <c r="BN262" s="1085" t="s">
        <v>35</v>
      </c>
      <c r="BO262" s="1085" t="s">
        <v>35</v>
      </c>
      <c r="BP262" s="1085" t="s">
        <v>35</v>
      </c>
      <c r="BQ262" s="1105" t="s">
        <v>35</v>
      </c>
    </row>
    <row r="263" s="613" customFormat="true" ht="15" customHeight="true" x14ac:dyDescent="0.2">
      <c r="R263" s="617"/>
      <c r="S263" s="617"/>
      <c r="T263" s="617"/>
      <c r="U263" s="617"/>
      <c r="V263" s="617"/>
      <c r="W263" s="617"/>
      <c r="X263" s="617"/>
      <c r="Y263" s="617"/>
      <c r="Z263" s="617"/>
      <c r="AA263" s="617"/>
      <c r="AB263" s="617"/>
      <c r="AC263" s="617"/>
      <c r="AD263" s="617"/>
      <c r="AE263" s="617"/>
      <c r="AF263" s="617"/>
      <c r="AG263" s="617"/>
      <c r="AH263" s="617"/>
      <c r="AI263" s="617"/>
      <c r="AJ263" s="617"/>
      <c r="AK263" s="617"/>
      <c r="AL263" s="617"/>
      <c r="AM263" s="617"/>
      <c r="AN263" s="617"/>
      <c r="AO263" s="617"/>
      <c r="AP263" s="617"/>
      <c r="AQ263" s="617"/>
      <c r="AR263" s="617"/>
      <c r="AS263" s="617"/>
      <c r="AT263" s="617"/>
      <c r="AU263" s="617"/>
      <c r="AV263" s="617"/>
      <c r="AW263" s="617"/>
      <c r="AX263" s="617"/>
      <c r="AY263" s="617"/>
      <c r="BA263" s="2115"/>
      <c r="BB263" s="287" t="s">
        <v>111</v>
      </c>
      <c r="BC263" s="1066" t="s">
        <v>35</v>
      </c>
      <c r="BD263" s="1085" t="s">
        <v>35</v>
      </c>
      <c r="BE263" s="1085" t="s">
        <v>35</v>
      </c>
      <c r="BF263" s="1085" t="s">
        <v>35</v>
      </c>
      <c r="BG263" s="1105" t="s">
        <v>35</v>
      </c>
      <c r="BH263" s="1125" t="s">
        <v>35</v>
      </c>
      <c r="BI263" s="1085" t="s">
        <v>35</v>
      </c>
      <c r="BJ263" s="1085" t="s">
        <v>35</v>
      </c>
      <c r="BK263" s="1085" t="s">
        <v>35</v>
      </c>
      <c r="BL263" s="1105" t="s">
        <v>35</v>
      </c>
      <c r="BM263" s="1125" t="s">
        <v>35</v>
      </c>
      <c r="BN263" s="1085" t="s">
        <v>35</v>
      </c>
      <c r="BO263" s="1085" t="s">
        <v>35</v>
      </c>
      <c r="BP263" s="1085" t="s">
        <v>35</v>
      </c>
      <c r="BQ263" s="1105" t="s">
        <v>35</v>
      </c>
    </row>
    <row r="264" s="613" customFormat="true" ht="15" customHeight="true" x14ac:dyDescent="0.2">
      <c r="R264" s="617"/>
      <c r="S264" s="617"/>
      <c r="T264" s="617"/>
      <c r="U264" s="617"/>
      <c r="V264" s="617"/>
      <c r="W264" s="617"/>
      <c r="X264" s="617"/>
      <c r="Y264" s="617"/>
      <c r="Z264" s="617"/>
      <c r="AA264" s="617"/>
      <c r="AB264" s="617"/>
      <c r="AC264" s="617"/>
      <c r="AD264" s="617"/>
      <c r="AE264" s="617"/>
      <c r="AF264" s="617"/>
      <c r="AG264" s="617"/>
      <c r="AH264" s="617"/>
      <c r="AI264" s="617"/>
      <c r="AJ264" s="617"/>
      <c r="AK264" s="617"/>
      <c r="AL264" s="617"/>
      <c r="AM264" s="617"/>
      <c r="AN264" s="617"/>
      <c r="AO264" s="617"/>
      <c r="AP264" s="617"/>
      <c r="AQ264" s="617"/>
      <c r="AR264" s="617"/>
      <c r="AS264" s="617"/>
      <c r="AT264" s="617"/>
      <c r="AU264" s="617"/>
      <c r="AV264" s="617"/>
      <c r="AW264" s="617"/>
      <c r="AX264" s="617"/>
      <c r="AY264" s="617"/>
      <c r="BA264" s="2115" t="s">
        <v>73</v>
      </c>
      <c r="BB264" s="287" t="s">
        <v>87</v>
      </c>
      <c r="BC264" s="1066" t="s">
        <v>35</v>
      </c>
      <c r="BD264" s="1085" t="s">
        <v>35</v>
      </c>
      <c r="BE264" s="1085" t="s">
        <v>35</v>
      </c>
      <c r="BF264" s="1085" t="s">
        <v>35</v>
      </c>
      <c r="BG264" s="1105" t="s">
        <v>35</v>
      </c>
      <c r="BH264" s="1125" t="s">
        <v>35</v>
      </c>
      <c r="BI264" s="1085" t="s">
        <v>35</v>
      </c>
      <c r="BJ264" s="1085" t="s">
        <v>35</v>
      </c>
      <c r="BK264" s="1085" t="s">
        <v>35</v>
      </c>
      <c r="BL264" s="1105" t="s">
        <v>35</v>
      </c>
      <c r="BM264" s="1125" t="s">
        <v>35</v>
      </c>
      <c r="BN264" s="1085" t="s">
        <v>35</v>
      </c>
      <c r="BO264" s="1085" t="s">
        <v>35</v>
      </c>
      <c r="BP264" s="1085" t="s">
        <v>35</v>
      </c>
      <c r="BQ264" s="1105" t="s">
        <v>35</v>
      </c>
    </row>
    <row r="265" s="613" customFormat="true" ht="15" customHeight="true" x14ac:dyDescent="0.2">
      <c r="R265" s="617"/>
      <c r="S265" s="617"/>
      <c r="T265" s="617"/>
      <c r="U265" s="617"/>
      <c r="V265" s="617"/>
      <c r="W265" s="617"/>
      <c r="X265" s="617"/>
      <c r="Y265" s="617"/>
      <c r="Z265" s="617"/>
      <c r="AA265" s="617"/>
      <c r="AB265" s="617"/>
      <c r="AC265" s="617"/>
      <c r="AD265" s="617"/>
      <c r="AE265" s="617"/>
      <c r="AF265" s="617"/>
      <c r="AG265" s="617"/>
      <c r="AH265" s="617"/>
      <c r="AI265" s="617"/>
      <c r="AJ265" s="617"/>
      <c r="AK265" s="617"/>
      <c r="AL265" s="617"/>
      <c r="AM265" s="617"/>
      <c r="AN265" s="617"/>
      <c r="AO265" s="617"/>
      <c r="AP265" s="617"/>
      <c r="AQ265" s="617"/>
      <c r="AR265" s="617"/>
      <c r="AS265" s="617"/>
      <c r="AT265" s="617"/>
      <c r="AU265" s="617"/>
      <c r="AV265" s="617"/>
      <c r="AW265" s="617"/>
      <c r="AX265" s="617"/>
      <c r="AY265" s="617"/>
      <c r="BA265" s="2115"/>
      <c r="BB265" s="287" t="s">
        <v>88</v>
      </c>
      <c r="BC265" s="1066" t="s">
        <v>35</v>
      </c>
      <c r="BD265" s="1085" t="s">
        <v>35</v>
      </c>
      <c r="BE265" s="1085" t="s">
        <v>35</v>
      </c>
      <c r="BF265" s="1085" t="s">
        <v>35</v>
      </c>
      <c r="BG265" s="1105" t="s">
        <v>35</v>
      </c>
      <c r="BH265" s="1125" t="s">
        <v>35</v>
      </c>
      <c r="BI265" s="1085" t="s">
        <v>35</v>
      </c>
      <c r="BJ265" s="1085" t="s">
        <v>35</v>
      </c>
      <c r="BK265" s="1085" t="s">
        <v>35</v>
      </c>
      <c r="BL265" s="1105" t="s">
        <v>35</v>
      </c>
      <c r="BM265" s="1125" t="s">
        <v>35</v>
      </c>
      <c r="BN265" s="1085" t="s">
        <v>35</v>
      </c>
      <c r="BO265" s="1085" t="s">
        <v>35</v>
      </c>
      <c r="BP265" s="1085" t="s">
        <v>35</v>
      </c>
      <c r="BQ265" s="1105" t="s">
        <v>35</v>
      </c>
    </row>
    <row r="266" s="613" customFormat="true" ht="15" customHeight="true" x14ac:dyDescent="0.2">
      <c r="R266" s="617"/>
      <c r="S266" s="617"/>
      <c r="T266" s="617"/>
      <c r="U266" s="617"/>
      <c r="V266" s="617"/>
      <c r="W266" s="617"/>
      <c r="X266" s="617"/>
      <c r="Y266" s="617"/>
      <c r="Z266" s="617"/>
      <c r="AA266" s="617"/>
      <c r="AB266" s="617"/>
      <c r="AC266" s="617"/>
      <c r="AD266" s="617"/>
      <c r="AE266" s="617"/>
      <c r="AF266" s="617"/>
      <c r="AG266" s="617"/>
      <c r="AH266" s="617"/>
      <c r="AI266" s="617"/>
      <c r="AJ266" s="617"/>
      <c r="AK266" s="617"/>
      <c r="AL266" s="617"/>
      <c r="AM266" s="617"/>
      <c r="AN266" s="617"/>
      <c r="AO266" s="617"/>
      <c r="AP266" s="617"/>
      <c r="AQ266" s="617"/>
      <c r="AR266" s="617"/>
      <c r="AS266" s="617"/>
      <c r="AT266" s="617"/>
      <c r="AU266" s="617"/>
      <c r="AV266" s="617"/>
      <c r="AW266" s="617"/>
      <c r="AX266" s="617"/>
      <c r="AY266" s="617"/>
      <c r="BA266" s="2115"/>
      <c r="BB266" s="287" t="s">
        <v>89</v>
      </c>
      <c r="BC266" s="1066" t="s">
        <v>35</v>
      </c>
      <c r="BD266" s="1085" t="s">
        <v>35</v>
      </c>
      <c r="BE266" s="1085" t="s">
        <v>35</v>
      </c>
      <c r="BF266" s="1085" t="s">
        <v>35</v>
      </c>
      <c r="BG266" s="1105" t="s">
        <v>35</v>
      </c>
      <c r="BH266" s="1125" t="s">
        <v>35</v>
      </c>
      <c r="BI266" s="1085" t="s">
        <v>35</v>
      </c>
      <c r="BJ266" s="1085" t="s">
        <v>35</v>
      </c>
      <c r="BK266" s="1085" t="s">
        <v>35</v>
      </c>
      <c r="BL266" s="1105" t="s">
        <v>35</v>
      </c>
      <c r="BM266" s="1125" t="s">
        <v>35</v>
      </c>
      <c r="BN266" s="1085" t="s">
        <v>35</v>
      </c>
      <c r="BO266" s="1085" t="s">
        <v>35</v>
      </c>
      <c r="BP266" s="1085" t="s">
        <v>35</v>
      </c>
      <c r="BQ266" s="1105" t="s">
        <v>35</v>
      </c>
    </row>
    <row r="267" s="613" customFormat="true" ht="15" customHeight="true" x14ac:dyDescent="0.2">
      <c r="R267" s="617"/>
      <c r="S267" s="617"/>
      <c r="T267" s="617"/>
      <c r="U267" s="617"/>
      <c r="V267" s="617"/>
      <c r="W267" s="617"/>
      <c r="X267" s="617"/>
      <c r="Y267" s="617"/>
      <c r="Z267" s="617"/>
      <c r="AA267" s="617"/>
      <c r="AB267" s="617"/>
      <c r="AC267" s="617"/>
      <c r="AD267" s="617"/>
      <c r="AE267" s="617"/>
      <c r="AF267" s="617"/>
      <c r="AG267" s="617"/>
      <c r="AH267" s="617"/>
      <c r="AI267" s="617"/>
      <c r="AJ267" s="617"/>
      <c r="AK267" s="617"/>
      <c r="AL267" s="617"/>
      <c r="AM267" s="617"/>
      <c r="AN267" s="617"/>
      <c r="AO267" s="617"/>
      <c r="AP267" s="617"/>
      <c r="AQ267" s="617"/>
      <c r="AR267" s="617"/>
      <c r="AS267" s="617"/>
      <c r="AT267" s="617"/>
      <c r="AU267" s="617"/>
      <c r="AV267" s="617"/>
      <c r="AW267" s="617"/>
      <c r="AX267" s="617"/>
      <c r="AY267" s="617"/>
      <c r="BA267" s="2115"/>
      <c r="BB267" s="287" t="s">
        <v>111</v>
      </c>
      <c r="BC267" s="1066" t="s">
        <v>35</v>
      </c>
      <c r="BD267" s="1085" t="s">
        <v>35</v>
      </c>
      <c r="BE267" s="1085" t="s">
        <v>35</v>
      </c>
      <c r="BF267" s="1085" t="s">
        <v>35</v>
      </c>
      <c r="BG267" s="1105" t="s">
        <v>35</v>
      </c>
      <c r="BH267" s="1125" t="s">
        <v>35</v>
      </c>
      <c r="BI267" s="1085" t="s">
        <v>35</v>
      </c>
      <c r="BJ267" s="1085" t="s">
        <v>35</v>
      </c>
      <c r="BK267" s="1085" t="s">
        <v>35</v>
      </c>
      <c r="BL267" s="1105" t="s">
        <v>35</v>
      </c>
      <c r="BM267" s="1125" t="s">
        <v>35</v>
      </c>
      <c r="BN267" s="1085" t="s">
        <v>35</v>
      </c>
      <c r="BO267" s="1085" t="s">
        <v>35</v>
      </c>
      <c r="BP267" s="1085" t="s">
        <v>35</v>
      </c>
      <c r="BQ267" s="1105" t="s">
        <v>35</v>
      </c>
    </row>
    <row r="268" s="613" customFormat="true" ht="15" customHeight="true" x14ac:dyDescent="0.2">
      <c r="R268" s="617"/>
      <c r="S268" s="617"/>
      <c r="T268" s="617"/>
      <c r="U268" s="617"/>
      <c r="V268" s="617"/>
      <c r="W268" s="617"/>
      <c r="X268" s="617"/>
      <c r="Y268" s="617"/>
      <c r="Z268" s="617"/>
      <c r="AA268" s="617"/>
      <c r="AB268" s="617"/>
      <c r="AC268" s="617"/>
      <c r="AD268" s="617"/>
      <c r="AE268" s="617"/>
      <c r="AF268" s="617"/>
      <c r="AG268" s="617"/>
      <c r="AH268" s="617"/>
      <c r="AI268" s="617"/>
      <c r="AJ268" s="617"/>
      <c r="AK268" s="617"/>
      <c r="AL268" s="617"/>
      <c r="AM268" s="617"/>
      <c r="AN268" s="617"/>
      <c r="AO268" s="617"/>
      <c r="AP268" s="617"/>
      <c r="AQ268" s="617"/>
      <c r="AR268" s="617"/>
      <c r="AS268" s="617"/>
      <c r="AT268" s="617"/>
      <c r="AU268" s="617"/>
      <c r="AV268" s="617"/>
      <c r="AW268" s="617"/>
      <c r="AX268" s="617"/>
      <c r="AY268" s="617"/>
      <c r="BA268" s="2115" t="s">
        <v>114</v>
      </c>
      <c r="BB268" s="287" t="s">
        <v>87</v>
      </c>
      <c r="BC268" s="1066" t="s">
        <v>35</v>
      </c>
      <c r="BD268" s="1085" t="s">
        <v>35</v>
      </c>
      <c r="BE268" s="1085" t="s">
        <v>35</v>
      </c>
      <c r="BF268" s="1085" t="s">
        <v>35</v>
      </c>
      <c r="BG268" s="1105" t="s">
        <v>35</v>
      </c>
      <c r="BH268" s="1125" t="s">
        <v>35</v>
      </c>
      <c r="BI268" s="1085" t="s">
        <v>35</v>
      </c>
      <c r="BJ268" s="1085" t="s">
        <v>35</v>
      </c>
      <c r="BK268" s="1085" t="s">
        <v>35</v>
      </c>
      <c r="BL268" s="1105" t="s">
        <v>35</v>
      </c>
      <c r="BM268" s="1125" t="s">
        <v>35</v>
      </c>
      <c r="BN268" s="1085" t="s">
        <v>35</v>
      </c>
      <c r="BO268" s="1085" t="s">
        <v>35</v>
      </c>
      <c r="BP268" s="1085" t="s">
        <v>35</v>
      </c>
      <c r="BQ268" s="1105" t="s">
        <v>35</v>
      </c>
    </row>
    <row r="269" s="613" customFormat="true" ht="15" customHeight="true" x14ac:dyDescent="0.2">
      <c r="R269" s="617"/>
      <c r="S269" s="617"/>
      <c r="T269" s="617"/>
      <c r="U269" s="617"/>
      <c r="V269" s="617"/>
      <c r="W269" s="617"/>
      <c r="X269" s="617"/>
      <c r="Y269" s="617"/>
      <c r="Z269" s="617"/>
      <c r="AA269" s="617"/>
      <c r="AB269" s="617"/>
      <c r="AC269" s="617"/>
      <c r="AD269" s="617"/>
      <c r="AE269" s="617"/>
      <c r="AF269" s="617"/>
      <c r="AG269" s="617"/>
      <c r="AH269" s="617"/>
      <c r="AI269" s="617"/>
      <c r="AJ269" s="617"/>
      <c r="AK269" s="617"/>
      <c r="AL269" s="617"/>
      <c r="AM269" s="617"/>
      <c r="AN269" s="617"/>
      <c r="AO269" s="617"/>
      <c r="AP269" s="617"/>
      <c r="AQ269" s="617"/>
      <c r="AR269" s="617"/>
      <c r="AS269" s="617"/>
      <c r="AT269" s="617"/>
      <c r="AU269" s="617"/>
      <c r="AV269" s="617"/>
      <c r="AW269" s="617"/>
      <c r="AX269" s="617"/>
      <c r="AY269" s="617"/>
      <c r="BA269" s="2115"/>
      <c r="BB269" s="287" t="s">
        <v>88</v>
      </c>
      <c r="BC269" s="1066" t="s">
        <v>35</v>
      </c>
      <c r="BD269" s="1085" t="s">
        <v>35</v>
      </c>
      <c r="BE269" s="1085" t="s">
        <v>35</v>
      </c>
      <c r="BF269" s="1085" t="s">
        <v>35</v>
      </c>
      <c r="BG269" s="1105" t="s">
        <v>35</v>
      </c>
      <c r="BH269" s="1125" t="s">
        <v>35</v>
      </c>
      <c r="BI269" s="1085" t="s">
        <v>35</v>
      </c>
      <c r="BJ269" s="1085" t="s">
        <v>35</v>
      </c>
      <c r="BK269" s="1085" t="s">
        <v>35</v>
      </c>
      <c r="BL269" s="1105" t="s">
        <v>35</v>
      </c>
      <c r="BM269" s="1125" t="s">
        <v>35</v>
      </c>
      <c r="BN269" s="1085" t="s">
        <v>35</v>
      </c>
      <c r="BO269" s="1085" t="s">
        <v>35</v>
      </c>
      <c r="BP269" s="1085" t="s">
        <v>35</v>
      </c>
      <c r="BQ269" s="1105" t="s">
        <v>35</v>
      </c>
    </row>
    <row r="270" s="613" customFormat="true" ht="15" customHeight="true" x14ac:dyDescent="0.2">
      <c r="R270" s="617"/>
      <c r="S270" s="617"/>
      <c r="T270" s="617"/>
      <c r="U270" s="617"/>
      <c r="V270" s="617"/>
      <c r="W270" s="617"/>
      <c r="X270" s="617"/>
      <c r="Y270" s="617"/>
      <c r="Z270" s="617"/>
      <c r="AA270" s="617"/>
      <c r="AB270" s="617"/>
      <c r="AC270" s="617"/>
      <c r="AD270" s="617"/>
      <c r="AE270" s="617"/>
      <c r="AF270" s="617"/>
      <c r="AG270" s="617"/>
      <c r="AH270" s="617"/>
      <c r="AI270" s="617"/>
      <c r="AJ270" s="617"/>
      <c r="AK270" s="617"/>
      <c r="AL270" s="617"/>
      <c r="AM270" s="617"/>
      <c r="AN270" s="617"/>
      <c r="AO270" s="617"/>
      <c r="AP270" s="617"/>
      <c r="AQ270" s="617"/>
      <c r="AR270" s="617"/>
      <c r="AS270" s="617"/>
      <c r="AT270" s="617"/>
      <c r="AU270" s="617"/>
      <c r="AV270" s="617"/>
      <c r="AW270" s="617"/>
      <c r="AX270" s="617"/>
      <c r="AY270" s="617"/>
      <c r="BA270" s="2115"/>
      <c r="BB270" s="287" t="s">
        <v>89</v>
      </c>
      <c r="BC270" s="1066" t="s">
        <v>35</v>
      </c>
      <c r="BD270" s="1085" t="s">
        <v>35</v>
      </c>
      <c r="BE270" s="1085" t="s">
        <v>35</v>
      </c>
      <c r="BF270" s="1085" t="s">
        <v>35</v>
      </c>
      <c r="BG270" s="1105" t="s">
        <v>35</v>
      </c>
      <c r="BH270" s="1125" t="s">
        <v>35</v>
      </c>
      <c r="BI270" s="1085" t="s">
        <v>35</v>
      </c>
      <c r="BJ270" s="1085" t="s">
        <v>35</v>
      </c>
      <c r="BK270" s="1085" t="s">
        <v>35</v>
      </c>
      <c r="BL270" s="1105" t="s">
        <v>35</v>
      </c>
      <c r="BM270" s="1125" t="s">
        <v>35</v>
      </c>
      <c r="BN270" s="1085" t="s">
        <v>35</v>
      </c>
      <c r="BO270" s="1085" t="s">
        <v>35</v>
      </c>
      <c r="BP270" s="1085" t="s">
        <v>35</v>
      </c>
      <c r="BQ270" s="1105" t="s">
        <v>35</v>
      </c>
    </row>
    <row r="271" s="613" customFormat="true" ht="15" customHeight="true" x14ac:dyDescent="0.2">
      <c r="R271" s="617"/>
      <c r="S271" s="617"/>
      <c r="T271" s="617"/>
      <c r="U271" s="617"/>
      <c r="V271" s="617"/>
      <c r="W271" s="617"/>
      <c r="X271" s="617"/>
      <c r="Y271" s="617"/>
      <c r="Z271" s="617"/>
      <c r="AA271" s="617"/>
      <c r="AB271" s="617"/>
      <c r="AC271" s="617"/>
      <c r="AD271" s="617"/>
      <c r="AE271" s="617"/>
      <c r="AF271" s="617"/>
      <c r="AG271" s="617"/>
      <c r="AH271" s="617"/>
      <c r="AI271" s="617"/>
      <c r="AJ271" s="617"/>
      <c r="AK271" s="617"/>
      <c r="AL271" s="617"/>
      <c r="AM271" s="617"/>
      <c r="AN271" s="617"/>
      <c r="AO271" s="617"/>
      <c r="AP271" s="617"/>
      <c r="AQ271" s="617"/>
      <c r="AR271" s="617"/>
      <c r="AS271" s="617"/>
      <c r="AT271" s="617"/>
      <c r="AU271" s="617"/>
      <c r="AV271" s="617"/>
      <c r="AW271" s="617"/>
      <c r="AX271" s="617"/>
      <c r="AY271" s="617"/>
      <c r="BA271" s="2115" t="s">
        <v>74</v>
      </c>
      <c r="BB271" s="287" t="s">
        <v>49</v>
      </c>
      <c r="BC271" s="1066" t="s">
        <v>35</v>
      </c>
      <c r="BD271" s="1086" t="s">
        <v>35</v>
      </c>
      <c r="BE271" s="1086" t="s">
        <v>35</v>
      </c>
      <c r="BF271" s="1086" t="s">
        <v>35</v>
      </c>
      <c r="BG271" s="1106" t="s">
        <v>35</v>
      </c>
      <c r="BH271" s="1066" t="s">
        <v>35</v>
      </c>
      <c r="BI271" s="1086" t="s">
        <v>35</v>
      </c>
      <c r="BJ271" s="1086" t="s">
        <v>35</v>
      </c>
      <c r="BK271" s="1086" t="s">
        <v>35</v>
      </c>
      <c r="BL271" s="1106" t="s">
        <v>35</v>
      </c>
      <c r="BM271" s="1066" t="s">
        <v>35</v>
      </c>
      <c r="BN271" s="1086" t="s">
        <v>35</v>
      </c>
      <c r="BO271" s="1086" t="s">
        <v>35</v>
      </c>
      <c r="BP271" s="1086" t="s">
        <v>35</v>
      </c>
      <c r="BQ271" s="1106" t="s">
        <v>35</v>
      </c>
    </row>
    <row r="272" s="613" customFormat="true" ht="15" customHeight="true" x14ac:dyDescent="0.2">
      <c r="R272" s="617"/>
      <c r="S272" s="617"/>
      <c r="T272" s="617"/>
      <c r="U272" s="617"/>
      <c r="V272" s="617"/>
      <c r="W272" s="617"/>
      <c r="X272" s="617"/>
      <c r="Y272" s="617"/>
      <c r="Z272" s="617"/>
      <c r="AA272" s="617"/>
      <c r="AB272" s="617"/>
      <c r="AC272" s="617"/>
      <c r="AD272" s="617"/>
      <c r="AE272" s="617"/>
      <c r="AF272" s="617"/>
      <c r="AG272" s="617"/>
      <c r="AH272" s="617"/>
      <c r="AI272" s="617"/>
      <c r="AJ272" s="617"/>
      <c r="AK272" s="617"/>
      <c r="AL272" s="617"/>
      <c r="AM272" s="617"/>
      <c r="AN272" s="617"/>
      <c r="AO272" s="617"/>
      <c r="AP272" s="617"/>
      <c r="AQ272" s="617"/>
      <c r="AR272" s="617"/>
      <c r="AS272" s="617"/>
      <c r="AT272" s="617"/>
      <c r="AU272" s="617"/>
      <c r="AV272" s="617"/>
      <c r="AW272" s="617"/>
      <c r="AX272" s="617"/>
      <c r="AY272" s="617"/>
      <c r="BA272" s="2115"/>
      <c r="BB272" s="287" t="s">
        <v>48</v>
      </c>
      <c r="BC272" s="1066" t="s">
        <v>35</v>
      </c>
      <c r="BD272" s="1086" t="s">
        <v>35</v>
      </c>
      <c r="BE272" s="1086" t="s">
        <v>35</v>
      </c>
      <c r="BF272" s="1086" t="s">
        <v>35</v>
      </c>
      <c r="BG272" s="1106" t="s">
        <v>35</v>
      </c>
      <c r="BH272" s="1066" t="s">
        <v>35</v>
      </c>
      <c r="BI272" s="1086" t="s">
        <v>35</v>
      </c>
      <c r="BJ272" s="1086" t="s">
        <v>35</v>
      </c>
      <c r="BK272" s="1086" t="s">
        <v>35</v>
      </c>
      <c r="BL272" s="1106" t="s">
        <v>35</v>
      </c>
      <c r="BM272" s="1066" t="s">
        <v>35</v>
      </c>
      <c r="BN272" s="1086" t="s">
        <v>35</v>
      </c>
      <c r="BO272" s="1086" t="s">
        <v>35</v>
      </c>
      <c r="BP272" s="1086" t="s">
        <v>35</v>
      </c>
      <c r="BQ272" s="1106" t="s">
        <v>35</v>
      </c>
    </row>
    <row r="273" s="613" customFormat="true" ht="15" customHeight="true" x14ac:dyDescent="0.2">
      <c r="R273" s="617"/>
      <c r="S273" s="617"/>
      <c r="T273" s="617"/>
      <c r="U273" s="617"/>
      <c r="V273" s="617"/>
      <c r="W273" s="617"/>
      <c r="X273" s="617"/>
      <c r="Y273" s="617"/>
      <c r="Z273" s="617"/>
      <c r="AA273" s="617"/>
      <c r="AB273" s="617"/>
      <c r="AC273" s="617"/>
      <c r="AD273" s="617"/>
      <c r="AE273" s="617"/>
      <c r="AF273" s="617"/>
      <c r="AG273" s="617"/>
      <c r="AH273" s="617"/>
      <c r="AI273" s="617"/>
      <c r="AJ273" s="617"/>
      <c r="AK273" s="617"/>
      <c r="AL273" s="617"/>
      <c r="AM273" s="617"/>
      <c r="AN273" s="617"/>
      <c r="AO273" s="617"/>
      <c r="AP273" s="617"/>
      <c r="AQ273" s="617"/>
      <c r="AR273" s="617"/>
      <c r="AS273" s="617"/>
      <c r="AT273" s="617"/>
      <c r="AU273" s="617"/>
      <c r="AV273" s="617"/>
      <c r="AW273" s="617"/>
      <c r="AX273" s="617"/>
      <c r="AY273" s="617"/>
      <c r="BA273" s="2115"/>
      <c r="BB273" s="287" t="s">
        <v>111</v>
      </c>
      <c r="BC273" s="1066" t="s">
        <v>35</v>
      </c>
      <c r="BD273" s="1086" t="s">
        <v>35</v>
      </c>
      <c r="BE273" s="1086" t="s">
        <v>35</v>
      </c>
      <c r="BF273" s="1086" t="s">
        <v>35</v>
      </c>
      <c r="BG273" s="1106" t="s">
        <v>35</v>
      </c>
      <c r="BH273" s="1066" t="s">
        <v>35</v>
      </c>
      <c r="BI273" s="1086" t="s">
        <v>35</v>
      </c>
      <c r="BJ273" s="1086" t="s">
        <v>35</v>
      </c>
      <c r="BK273" s="1086" t="s">
        <v>35</v>
      </c>
      <c r="BL273" s="1106" t="s">
        <v>35</v>
      </c>
      <c r="BM273" s="1066" t="s">
        <v>35</v>
      </c>
      <c r="BN273" s="1086" t="s">
        <v>35</v>
      </c>
      <c r="BO273" s="1086" t="s">
        <v>35</v>
      </c>
      <c r="BP273" s="1086" t="s">
        <v>35</v>
      </c>
      <c r="BQ273" s="1106" t="s">
        <v>35</v>
      </c>
    </row>
    <row r="274" s="613" customFormat="true" ht="15" customHeight="true" x14ac:dyDescent="0.2">
      <c r="R274" s="617"/>
      <c r="S274" s="617"/>
      <c r="T274" s="617"/>
      <c r="U274" s="617"/>
      <c r="V274" s="617"/>
      <c r="W274" s="617"/>
      <c r="X274" s="617"/>
      <c r="Y274" s="617"/>
      <c r="Z274" s="617"/>
      <c r="AA274" s="617"/>
      <c r="AB274" s="617"/>
      <c r="AC274" s="617"/>
      <c r="AD274" s="617"/>
      <c r="AE274" s="617"/>
      <c r="AF274" s="617"/>
      <c r="AG274" s="617"/>
      <c r="AH274" s="617"/>
      <c r="AI274" s="617"/>
      <c r="AJ274" s="617"/>
      <c r="AK274" s="617"/>
      <c r="AL274" s="617"/>
      <c r="AM274" s="617"/>
      <c r="AN274" s="617"/>
      <c r="AO274" s="617"/>
      <c r="AP274" s="617"/>
      <c r="AQ274" s="617"/>
      <c r="AR274" s="617"/>
      <c r="AS274" s="617"/>
      <c r="AT274" s="617"/>
      <c r="AU274" s="617"/>
      <c r="AV274" s="617"/>
      <c r="AW274" s="617"/>
      <c r="AX274" s="617"/>
      <c r="AY274" s="617"/>
      <c r="BA274" s="2115" t="s">
        <v>75</v>
      </c>
      <c r="BB274" s="287" t="s">
        <v>49</v>
      </c>
      <c r="BC274" s="1066" t="s">
        <v>35</v>
      </c>
      <c r="BD274" s="1085" t="s">
        <v>35</v>
      </c>
      <c r="BE274" s="1085" t="s">
        <v>35</v>
      </c>
      <c r="BF274" s="1085" t="s">
        <v>35</v>
      </c>
      <c r="BG274" s="1105" t="s">
        <v>35</v>
      </c>
      <c r="BH274" s="1125" t="s">
        <v>35</v>
      </c>
      <c r="BI274" s="1085" t="s">
        <v>35</v>
      </c>
      <c r="BJ274" s="1085" t="s">
        <v>35</v>
      </c>
      <c r="BK274" s="1085" t="s">
        <v>35</v>
      </c>
      <c r="BL274" s="1105" t="s">
        <v>35</v>
      </c>
      <c r="BM274" s="1125" t="s">
        <v>35</v>
      </c>
      <c r="BN274" s="1085" t="s">
        <v>35</v>
      </c>
      <c r="BO274" s="1085" t="s">
        <v>35</v>
      </c>
      <c r="BP274" s="1085" t="s">
        <v>35</v>
      </c>
      <c r="BQ274" s="1105" t="s">
        <v>35</v>
      </c>
    </row>
    <row r="275" s="613" customFormat="true" ht="15" customHeight="true" x14ac:dyDescent="0.2">
      <c r="R275" s="617"/>
      <c r="S275" s="617"/>
      <c r="T275" s="617"/>
      <c r="U275" s="617"/>
      <c r="V275" s="617"/>
      <c r="W275" s="617"/>
      <c r="X275" s="617"/>
      <c r="Y275" s="617"/>
      <c r="Z275" s="617"/>
      <c r="AA275" s="617"/>
      <c r="AB275" s="617"/>
      <c r="AC275" s="617"/>
      <c r="AD275" s="617"/>
      <c r="AE275" s="617"/>
      <c r="AF275" s="617"/>
      <c r="AG275" s="617"/>
      <c r="AH275" s="617"/>
      <c r="AI275" s="617"/>
      <c r="AJ275" s="617"/>
      <c r="AK275" s="617"/>
      <c r="AL275" s="617"/>
      <c r="AM275" s="617"/>
      <c r="AN275" s="617"/>
      <c r="AO275" s="617"/>
      <c r="AP275" s="617"/>
      <c r="AQ275" s="617"/>
      <c r="AR275" s="617"/>
      <c r="AS275" s="617"/>
      <c r="AT275" s="617"/>
      <c r="AU275" s="617"/>
      <c r="AV275" s="617"/>
      <c r="AW275" s="617"/>
      <c r="AX275" s="617"/>
      <c r="AY275" s="617"/>
      <c r="BA275" s="2115"/>
      <c r="BB275" s="287" t="s">
        <v>48</v>
      </c>
      <c r="BC275" s="1066" t="s">
        <v>35</v>
      </c>
      <c r="BD275" s="1085" t="s">
        <v>35</v>
      </c>
      <c r="BE275" s="1085" t="s">
        <v>35</v>
      </c>
      <c r="BF275" s="1085" t="s">
        <v>35</v>
      </c>
      <c r="BG275" s="1105" t="s">
        <v>35</v>
      </c>
      <c r="BH275" s="1125" t="s">
        <v>35</v>
      </c>
      <c r="BI275" s="1085" t="s">
        <v>35</v>
      </c>
      <c r="BJ275" s="1085" t="s">
        <v>35</v>
      </c>
      <c r="BK275" s="1085" t="s">
        <v>35</v>
      </c>
      <c r="BL275" s="1105" t="s">
        <v>35</v>
      </c>
      <c r="BM275" s="1125" t="s">
        <v>35</v>
      </c>
      <c r="BN275" s="1085" t="s">
        <v>35</v>
      </c>
      <c r="BO275" s="1085" t="s">
        <v>35</v>
      </c>
      <c r="BP275" s="1085" t="s">
        <v>35</v>
      </c>
      <c r="BQ275" s="1105" t="s">
        <v>35</v>
      </c>
    </row>
    <row r="276" s="613" customFormat="true" ht="15" customHeight="true" x14ac:dyDescent="0.2">
      <c r="R276" s="617"/>
      <c r="S276" s="617"/>
      <c r="T276" s="617"/>
      <c r="U276" s="617"/>
      <c r="V276" s="617"/>
      <c r="W276" s="617"/>
      <c r="X276" s="617"/>
      <c r="Y276" s="617"/>
      <c r="Z276" s="617"/>
      <c r="AA276" s="617"/>
      <c r="AB276" s="617"/>
      <c r="AC276" s="617"/>
      <c r="AD276" s="617"/>
      <c r="AE276" s="617"/>
      <c r="AF276" s="617"/>
      <c r="AG276" s="617"/>
      <c r="AH276" s="617"/>
      <c r="AI276" s="617"/>
      <c r="AJ276" s="617"/>
      <c r="AK276" s="617"/>
      <c r="AL276" s="617"/>
      <c r="AM276" s="617"/>
      <c r="AN276" s="617"/>
      <c r="AO276" s="617"/>
      <c r="AP276" s="617"/>
      <c r="AQ276" s="617"/>
      <c r="AR276" s="617"/>
      <c r="AS276" s="617"/>
      <c r="AT276" s="617"/>
      <c r="AU276" s="617"/>
      <c r="AV276" s="617"/>
      <c r="AW276" s="617"/>
      <c r="AX276" s="617"/>
      <c r="AY276" s="617"/>
      <c r="BA276" s="2115"/>
      <c r="BB276" s="287" t="s">
        <v>112</v>
      </c>
      <c r="BC276" s="1066" t="s">
        <v>35</v>
      </c>
      <c r="BD276" s="1085" t="s">
        <v>35</v>
      </c>
      <c r="BE276" s="1085" t="s">
        <v>35</v>
      </c>
      <c r="BF276" s="1085" t="s">
        <v>35</v>
      </c>
      <c r="BG276" s="1105" t="s">
        <v>35</v>
      </c>
      <c r="BH276" s="1125" t="s">
        <v>35</v>
      </c>
      <c r="BI276" s="1085" t="s">
        <v>35</v>
      </c>
      <c r="BJ276" s="1085" t="s">
        <v>35</v>
      </c>
      <c r="BK276" s="1085" t="s">
        <v>35</v>
      </c>
      <c r="BL276" s="1105" t="s">
        <v>35</v>
      </c>
      <c r="BM276" s="1125" t="s">
        <v>35</v>
      </c>
      <c r="BN276" s="1085" t="s">
        <v>35</v>
      </c>
      <c r="BO276" s="1085" t="s">
        <v>35</v>
      </c>
      <c r="BP276" s="1085" t="s">
        <v>35</v>
      </c>
      <c r="BQ276" s="1105" t="s">
        <v>35</v>
      </c>
    </row>
    <row r="277" s="613" customFormat="true" ht="15" customHeight="true" x14ac:dyDescent="0.2">
      <c r="R277" s="617"/>
      <c r="S277" s="617"/>
      <c r="T277" s="617"/>
      <c r="U277" s="617"/>
      <c r="V277" s="617"/>
      <c r="W277" s="617"/>
      <c r="X277" s="617"/>
      <c r="Y277" s="617"/>
      <c r="Z277" s="617"/>
      <c r="AA277" s="617"/>
      <c r="AB277" s="617"/>
      <c r="AC277" s="617"/>
      <c r="AD277" s="617"/>
      <c r="AE277" s="617"/>
      <c r="AF277" s="617"/>
      <c r="AG277" s="617"/>
      <c r="AH277" s="617"/>
      <c r="AI277" s="617"/>
      <c r="AJ277" s="617"/>
      <c r="AK277" s="617"/>
      <c r="AL277" s="617"/>
      <c r="AM277" s="617"/>
      <c r="AN277" s="617"/>
      <c r="AO277" s="617"/>
      <c r="AP277" s="617"/>
      <c r="AQ277" s="617"/>
      <c r="AR277" s="617"/>
      <c r="AS277" s="617"/>
      <c r="AT277" s="617"/>
      <c r="AU277" s="617"/>
      <c r="AV277" s="617"/>
      <c r="AW277" s="617"/>
      <c r="AX277" s="617"/>
      <c r="AY277" s="617"/>
      <c r="BA277" s="2115" t="s">
        <v>76</v>
      </c>
      <c r="BB277" s="287" t="s">
        <v>77</v>
      </c>
      <c r="BC277" s="1066" t="s">
        <v>35</v>
      </c>
      <c r="BD277" s="1085" t="s">
        <v>35</v>
      </c>
      <c r="BE277" s="1085" t="s">
        <v>35</v>
      </c>
      <c r="BF277" s="1085" t="s">
        <v>35</v>
      </c>
      <c r="BG277" s="1105" t="s">
        <v>35</v>
      </c>
      <c r="BH277" s="1125" t="s">
        <v>35</v>
      </c>
      <c r="BI277" s="1085" t="s">
        <v>35</v>
      </c>
      <c r="BJ277" s="1085" t="s">
        <v>35</v>
      </c>
      <c r="BK277" s="1085" t="s">
        <v>35</v>
      </c>
      <c r="BL277" s="1105" t="s">
        <v>35</v>
      </c>
      <c r="BM277" s="1125" t="s">
        <v>35</v>
      </c>
      <c r="BN277" s="1085" t="s">
        <v>35</v>
      </c>
      <c r="BO277" s="1085" t="s">
        <v>35</v>
      </c>
      <c r="BP277" s="1085" t="s">
        <v>35</v>
      </c>
      <c r="BQ277" s="1105" t="s">
        <v>35</v>
      </c>
    </row>
    <row r="278" s="613" customFormat="true" ht="15" customHeight="true" x14ac:dyDescent="0.2">
      <c r="R278" s="617"/>
      <c r="S278" s="617"/>
      <c r="T278" s="617"/>
      <c r="U278" s="617"/>
      <c r="V278" s="617"/>
      <c r="W278" s="617"/>
      <c r="X278" s="617"/>
      <c r="Y278" s="617"/>
      <c r="Z278" s="617"/>
      <c r="AA278" s="617"/>
      <c r="AB278" s="617"/>
      <c r="AC278" s="617"/>
      <c r="AD278" s="617"/>
      <c r="AE278" s="617"/>
      <c r="AF278" s="617"/>
      <c r="AG278" s="617"/>
      <c r="AH278" s="617"/>
      <c r="AI278" s="617"/>
      <c r="AJ278" s="617"/>
      <c r="AK278" s="617"/>
      <c r="AL278" s="617"/>
      <c r="AM278" s="617"/>
      <c r="AN278" s="617"/>
      <c r="AO278" s="617"/>
      <c r="AP278" s="617"/>
      <c r="AQ278" s="617"/>
      <c r="AR278" s="617"/>
      <c r="AS278" s="617"/>
      <c r="AT278" s="617"/>
      <c r="AU278" s="617"/>
      <c r="AV278" s="617"/>
      <c r="AW278" s="617"/>
      <c r="AX278" s="617"/>
      <c r="AY278" s="617"/>
      <c r="BA278" s="2115"/>
      <c r="BB278" s="287" t="s">
        <v>78</v>
      </c>
      <c r="BC278" s="1066" t="s">
        <v>35</v>
      </c>
      <c r="BD278" s="1085" t="s">
        <v>35</v>
      </c>
      <c r="BE278" s="1085" t="s">
        <v>35</v>
      </c>
      <c r="BF278" s="1085" t="s">
        <v>35</v>
      </c>
      <c r="BG278" s="1105" t="s">
        <v>35</v>
      </c>
      <c r="BH278" s="1125" t="s">
        <v>35</v>
      </c>
      <c r="BI278" s="1085" t="s">
        <v>35</v>
      </c>
      <c r="BJ278" s="1085" t="s">
        <v>35</v>
      </c>
      <c r="BK278" s="1085" t="s">
        <v>35</v>
      </c>
      <c r="BL278" s="1105" t="s">
        <v>35</v>
      </c>
      <c r="BM278" s="1125" t="s">
        <v>35</v>
      </c>
      <c r="BN278" s="1085" t="s">
        <v>35</v>
      </c>
      <c r="BO278" s="1085" t="s">
        <v>35</v>
      </c>
      <c r="BP278" s="1085" t="s">
        <v>35</v>
      </c>
      <c r="BQ278" s="1105" t="s">
        <v>35</v>
      </c>
    </row>
    <row r="279" s="613" customFormat="true" ht="15" customHeight="true" x14ac:dyDescent="0.2">
      <c r="R279" s="617"/>
      <c r="S279" s="617"/>
      <c r="T279" s="617"/>
      <c r="U279" s="617"/>
      <c r="V279" s="617"/>
      <c r="W279" s="617"/>
      <c r="X279" s="617"/>
      <c r="Y279" s="617"/>
      <c r="Z279" s="617"/>
      <c r="AA279" s="617"/>
      <c r="AB279" s="617"/>
      <c r="AC279" s="617"/>
      <c r="AD279" s="617"/>
      <c r="AE279" s="617"/>
      <c r="AF279" s="617"/>
      <c r="AG279" s="617"/>
      <c r="AH279" s="617"/>
      <c r="AI279" s="617"/>
      <c r="AJ279" s="617"/>
      <c r="AK279" s="617"/>
      <c r="AL279" s="617"/>
      <c r="AM279" s="617"/>
      <c r="AN279" s="617"/>
      <c r="AO279" s="617"/>
      <c r="AP279" s="617"/>
      <c r="AQ279" s="617"/>
      <c r="AR279" s="617"/>
      <c r="AS279" s="617"/>
      <c r="AT279" s="617"/>
      <c r="AU279" s="617"/>
      <c r="AV279" s="617"/>
      <c r="AW279" s="617"/>
      <c r="AX279" s="617"/>
      <c r="AY279" s="617"/>
      <c r="BA279" s="2115"/>
      <c r="BB279" s="287" t="s">
        <v>79</v>
      </c>
      <c r="BC279" s="1066" t="s">
        <v>35</v>
      </c>
      <c r="BD279" s="1086" t="s">
        <v>35</v>
      </c>
      <c r="BE279" s="1086" t="s">
        <v>35</v>
      </c>
      <c r="BF279" s="1086" t="s">
        <v>35</v>
      </c>
      <c r="BG279" s="1106" t="s">
        <v>35</v>
      </c>
      <c r="BH279" s="1066" t="s">
        <v>35</v>
      </c>
      <c r="BI279" s="1086" t="s">
        <v>35</v>
      </c>
      <c r="BJ279" s="1086" t="s">
        <v>35</v>
      </c>
      <c r="BK279" s="1086" t="s">
        <v>35</v>
      </c>
      <c r="BL279" s="1106" t="s">
        <v>35</v>
      </c>
      <c r="BM279" s="1066" t="s">
        <v>35</v>
      </c>
      <c r="BN279" s="1086" t="s">
        <v>35</v>
      </c>
      <c r="BO279" s="1086" t="s">
        <v>35</v>
      </c>
      <c r="BP279" s="1086" t="s">
        <v>35</v>
      </c>
      <c r="BQ279" s="1106" t="s">
        <v>35</v>
      </c>
    </row>
    <row r="280" s="614" customFormat="true" ht="15" customHeight="true" x14ac:dyDescent="0.2">
      <c r="B280" s="615"/>
      <c r="R280" s="208"/>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BA280" s="2115"/>
      <c r="BB280" s="287" t="s">
        <v>80</v>
      </c>
      <c r="BC280" s="1066" t="s">
        <v>35</v>
      </c>
      <c r="BD280" s="1086" t="s">
        <v>35</v>
      </c>
      <c r="BE280" s="1086" t="s">
        <v>35</v>
      </c>
      <c r="BF280" s="1086" t="s">
        <v>35</v>
      </c>
      <c r="BG280" s="1106" t="s">
        <v>35</v>
      </c>
      <c r="BH280" s="1066" t="s">
        <v>35</v>
      </c>
      <c r="BI280" s="1086" t="s">
        <v>35</v>
      </c>
      <c r="BJ280" s="1086" t="s">
        <v>35</v>
      </c>
      <c r="BK280" s="1086" t="s">
        <v>35</v>
      </c>
      <c r="BL280" s="1106" t="s">
        <v>35</v>
      </c>
      <c r="BM280" s="1066" t="s">
        <v>35</v>
      </c>
      <c r="BN280" s="1086" t="s">
        <v>35</v>
      </c>
      <c r="BO280" s="1086" t="s">
        <v>35</v>
      </c>
      <c r="BP280" s="1086" t="s">
        <v>35</v>
      </c>
      <c r="BQ280" s="1106" t="s">
        <v>35</v>
      </c>
    </row>
    <row r="281" s="614" customFormat="true" ht="15" customHeight="true" x14ac:dyDescent="0.2">
      <c r="B281" s="615"/>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BA281" s="2115"/>
      <c r="BB281" s="287" t="s">
        <v>81</v>
      </c>
      <c r="BC281" s="1066" t="s">
        <v>35</v>
      </c>
      <c r="BD281" s="1086" t="s">
        <v>35</v>
      </c>
      <c r="BE281" s="1086" t="s">
        <v>35</v>
      </c>
      <c r="BF281" s="1086" t="s">
        <v>35</v>
      </c>
      <c r="BG281" s="1106" t="s">
        <v>35</v>
      </c>
      <c r="BH281" s="1066" t="s">
        <v>35</v>
      </c>
      <c r="BI281" s="1086" t="s">
        <v>35</v>
      </c>
      <c r="BJ281" s="1086" t="s">
        <v>35</v>
      </c>
      <c r="BK281" s="1086" t="s">
        <v>35</v>
      </c>
      <c r="BL281" s="1106" t="s">
        <v>35</v>
      </c>
      <c r="BM281" s="1066" t="s">
        <v>35</v>
      </c>
      <c r="BN281" s="1086" t="s">
        <v>35</v>
      </c>
      <c r="BO281" s="1086" t="s">
        <v>35</v>
      </c>
      <c r="BP281" s="1086" t="s">
        <v>35</v>
      </c>
      <c r="BQ281" s="1106" t="s">
        <v>35</v>
      </c>
    </row>
    <row r="282" s="614" customFormat="true" ht="15" customHeight="true" x14ac:dyDescent="0.2">
      <c r="B282" s="615"/>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BA282" s="2115"/>
      <c r="BB282" s="287" t="s">
        <v>82</v>
      </c>
      <c r="BC282" s="1066" t="s">
        <v>35</v>
      </c>
      <c r="BD282" s="1086" t="s">
        <v>35</v>
      </c>
      <c r="BE282" s="1086" t="s">
        <v>35</v>
      </c>
      <c r="BF282" s="1086" t="s">
        <v>35</v>
      </c>
      <c r="BG282" s="1106" t="s">
        <v>35</v>
      </c>
      <c r="BH282" s="1066" t="s">
        <v>35</v>
      </c>
      <c r="BI282" s="1086" t="s">
        <v>35</v>
      </c>
      <c r="BJ282" s="1086" t="s">
        <v>35</v>
      </c>
      <c r="BK282" s="1086" t="s">
        <v>35</v>
      </c>
      <c r="BL282" s="1106" t="s">
        <v>35</v>
      </c>
      <c r="BM282" s="1066" t="s">
        <v>35</v>
      </c>
      <c r="BN282" s="1086" t="s">
        <v>35</v>
      </c>
      <c r="BO282" s="1086" t="s">
        <v>35</v>
      </c>
      <c r="BP282" s="1086" t="s">
        <v>35</v>
      </c>
      <c r="BQ282" s="1106" t="s">
        <v>35</v>
      </c>
    </row>
    <row r="283" s="614" customFormat="true" ht="15" customHeight="true" x14ac:dyDescent="0.2">
      <c r="B283" s="615"/>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BA283" s="2115"/>
      <c r="BB283" s="287" t="s">
        <v>83</v>
      </c>
      <c r="BC283" s="1066" t="s">
        <v>35</v>
      </c>
      <c r="BD283" s="1086" t="s">
        <v>35</v>
      </c>
      <c r="BE283" s="1086" t="s">
        <v>35</v>
      </c>
      <c r="BF283" s="1086" t="s">
        <v>35</v>
      </c>
      <c r="BG283" s="1106" t="s">
        <v>35</v>
      </c>
      <c r="BH283" s="1066" t="s">
        <v>35</v>
      </c>
      <c r="BI283" s="1086" t="s">
        <v>35</v>
      </c>
      <c r="BJ283" s="1086" t="s">
        <v>35</v>
      </c>
      <c r="BK283" s="1086" t="s">
        <v>35</v>
      </c>
      <c r="BL283" s="1106" t="s">
        <v>35</v>
      </c>
      <c r="BM283" s="1066" t="s">
        <v>35</v>
      </c>
      <c r="BN283" s="1086" t="s">
        <v>35</v>
      </c>
      <c r="BO283" s="1086" t="s">
        <v>35</v>
      </c>
      <c r="BP283" s="1086" t="s">
        <v>35</v>
      </c>
      <c r="BQ283" s="1106" t="s">
        <v>35</v>
      </c>
    </row>
    <row r="284" s="614" customFormat="true" ht="15" customHeight="true" x14ac:dyDescent="0.2">
      <c r="B284" s="615"/>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BA284" s="2116"/>
      <c r="BB284" s="288" t="s">
        <v>112</v>
      </c>
      <c r="BC284" s="1067" t="s">
        <v>35</v>
      </c>
      <c r="BD284" s="1087" t="s">
        <v>35</v>
      </c>
      <c r="BE284" s="1087" t="s">
        <v>35</v>
      </c>
      <c r="BF284" s="1087" t="s">
        <v>35</v>
      </c>
      <c r="BG284" s="1107" t="s">
        <v>35</v>
      </c>
      <c r="BH284" s="1126" t="s">
        <v>35</v>
      </c>
      <c r="BI284" s="1087" t="s">
        <v>35</v>
      </c>
      <c r="BJ284" s="1087" t="s">
        <v>35</v>
      </c>
      <c r="BK284" s="1087" t="s">
        <v>35</v>
      </c>
      <c r="BL284" s="1107" t="s">
        <v>35</v>
      </c>
      <c r="BM284" s="1126" t="s">
        <v>35</v>
      </c>
      <c r="BN284" s="1087" t="s">
        <v>35</v>
      </c>
      <c r="BO284" s="1087" t="s">
        <v>35</v>
      </c>
      <c r="BP284" s="1087" t="s">
        <v>35</v>
      </c>
      <c r="BQ284" s="1107" t="s">
        <v>35</v>
      </c>
    </row>
    <row r="285" s="614" customFormat="true" ht="15" customHeight="true" x14ac:dyDescent="0.2">
      <c r="B285" s="615"/>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BA285" s="132"/>
      <c r="BB285" s="130"/>
      <c r="BC285" s="130"/>
      <c r="BD285" s="130"/>
      <c r="BE285" s="130"/>
      <c r="BF285" s="130"/>
      <c r="BG285" s="130"/>
      <c r="BH285" s="130"/>
      <c r="BI285" s="130"/>
      <c r="BJ285" s="130"/>
      <c r="BK285" s="130"/>
      <c r="BL285" s="130"/>
      <c r="BM285" s="130"/>
      <c r="BN285" s="130"/>
      <c r="BO285" s="130"/>
      <c r="BP285" s="130"/>
      <c r="BQ285" s="130"/>
    </row>
    <row r="286" s="614" customFormat="true" ht="15" customHeight="true" x14ac:dyDescent="0.2">
      <c r="B286" s="615"/>
      <c r="R286" s="208"/>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BA286" s="132"/>
      <c r="BB286" s="130"/>
      <c r="BC286" s="130"/>
      <c r="BD286" s="130"/>
      <c r="BE286" s="130"/>
      <c r="BF286" s="130"/>
      <c r="BG286" s="130"/>
      <c r="BH286" s="130"/>
      <c r="BI286" s="130"/>
      <c r="BJ286" s="130"/>
      <c r="BK286" s="130"/>
      <c r="BL286" s="130"/>
      <c r="BM286" s="130"/>
      <c r="BN286" s="130"/>
      <c r="BO286" s="130"/>
      <c r="BP286" s="130"/>
      <c r="BQ286" s="130"/>
    </row>
    <row r="287" s="614" customFormat="true" ht="15" customHeight="true" x14ac:dyDescent="0.2">
      <c r="B287" s="615"/>
      <c r="R287" s="208"/>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BA287" s="132"/>
      <c r="BB287" s="130"/>
      <c r="BC287" s="130"/>
      <c r="BD287" s="130"/>
      <c r="BE287" s="130"/>
      <c r="BF287" s="130"/>
      <c r="BG287" s="130"/>
      <c r="BH287" s="130"/>
      <c r="BI287" s="130"/>
      <c r="BJ287" s="130"/>
      <c r="BK287" s="130"/>
      <c r="BL287" s="130"/>
      <c r="BM287" s="130"/>
      <c r="BN287" s="130"/>
      <c r="BO287" s="130"/>
      <c r="BP287" s="130"/>
      <c r="BQ287" s="130"/>
    </row>
    <row r="288" s="614" customFormat="true" ht="15" customHeight="true" x14ac:dyDescent="0.2">
      <c r="B288" s="615"/>
      <c r="R288" s="208"/>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BA288" s="132"/>
      <c r="BB288" s="130"/>
      <c r="BC288" s="130"/>
      <c r="BD288" s="130"/>
      <c r="BE288" s="130"/>
      <c r="BF288" s="130"/>
      <c r="BG288" s="130"/>
      <c r="BH288" s="130"/>
      <c r="BI288" s="130"/>
      <c r="BJ288" s="130"/>
      <c r="BK288" s="130"/>
      <c r="BL288" s="130"/>
      <c r="BM288" s="130"/>
      <c r="BN288" s="130"/>
      <c r="BO288" s="130"/>
      <c r="BP288" s="130"/>
      <c r="BQ288" s="130"/>
    </row>
    <row r="289" s="614" customFormat="true" ht="15" customHeight="true" x14ac:dyDescent="0.2">
      <c r="A289" s="382"/>
      <c r="B289" s="383"/>
      <c r="C289" s="384"/>
      <c r="R289" s="208"/>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BA289" s="132"/>
      <c r="BB289" s="130"/>
      <c r="BC289" s="130"/>
      <c r="BD289" s="130"/>
      <c r="BE289" s="130"/>
      <c r="BF289" s="130"/>
      <c r="BG289" s="130"/>
      <c r="BH289" s="130"/>
      <c r="BI289" s="130"/>
      <c r="BJ289" s="130"/>
      <c r="BK289" s="130"/>
      <c r="BL289" s="130"/>
      <c r="BM289" s="130"/>
      <c r="BN289" s="130"/>
      <c r="BO289" s="130"/>
      <c r="BP289" s="130"/>
      <c r="BQ289" s="130"/>
    </row>
    <row r="290" s="614" customFormat="true" ht="15" customHeight="true" x14ac:dyDescent="0.2">
      <c r="A290" s="640"/>
      <c r="B290" s="641"/>
      <c r="C290" s="642"/>
      <c r="R290" s="208"/>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BA290" s="132"/>
      <c r="BB290" s="130"/>
      <c r="BC290" s="130"/>
      <c r="BD290" s="130"/>
      <c r="BE290" s="130"/>
      <c r="BF290" s="130"/>
      <c r="BG290" s="130"/>
      <c r="BH290" s="130"/>
      <c r="BI290" s="130"/>
      <c r="BJ290" s="130"/>
      <c r="BK290" s="130"/>
      <c r="BL290" s="130"/>
      <c r="BM290" s="130"/>
      <c r="BN290" s="130"/>
      <c r="BO290" s="130"/>
      <c r="BP290" s="130"/>
      <c r="BQ290" s="130"/>
    </row>
    <row r="291" s="614" customFormat="true" ht="15" customHeight="true" x14ac:dyDescent="0.2">
      <c r="A291" s="643"/>
      <c r="B291" s="644"/>
      <c r="C291" s="645"/>
      <c r="R291" s="208"/>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BA291" s="132"/>
      <c r="BB291" s="130"/>
      <c r="BC291" s="130"/>
      <c r="BD291" s="130"/>
      <c r="BE291" s="130"/>
      <c r="BF291" s="130"/>
      <c r="BG291" s="130"/>
      <c r="BH291" s="130"/>
      <c r="BI291" s="130"/>
      <c r="BJ291" s="130"/>
      <c r="BK291" s="130"/>
      <c r="BL291" s="130"/>
      <c r="BM291" s="130"/>
      <c r="BN291" s="130"/>
      <c r="BO291" s="130"/>
      <c r="BP291" s="130"/>
      <c r="BQ291" s="130"/>
    </row>
    <row r="292" s="614" customFormat="true" ht="15" customHeight="true" x14ac:dyDescent="0.2">
      <c r="A292" s="646"/>
      <c r="B292" s="647"/>
      <c r="C292" s="648"/>
      <c r="R292" s="208"/>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BA292" s="132"/>
      <c r="BB292" s="130"/>
      <c r="BC292" s="130"/>
      <c r="BD292" s="130"/>
      <c r="BE292" s="130"/>
      <c r="BF292" s="130"/>
      <c r="BG292" s="130"/>
      <c r="BH292" s="130"/>
      <c r="BI292" s="130"/>
      <c r="BJ292" s="130"/>
      <c r="BK292" s="130"/>
      <c r="BL292" s="130"/>
      <c r="BM292" s="130"/>
      <c r="BN292" s="130"/>
      <c r="BO292" s="130"/>
      <c r="BP292" s="130"/>
      <c r="BQ292" s="130"/>
    </row>
    <row r="293" s="614" customFormat="true" ht="15" customHeight="true" x14ac:dyDescent="0.2">
      <c r="A293" s="649"/>
      <c r="B293" s="650"/>
      <c r="C293" s="651"/>
      <c r="R293" s="208"/>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BA293" s="132"/>
      <c r="BB293" s="130"/>
      <c r="BC293" s="130"/>
      <c r="BD293" s="130"/>
      <c r="BE293" s="130"/>
      <c r="BF293" s="130"/>
      <c r="BG293" s="130"/>
      <c r="BH293" s="130"/>
      <c r="BI293" s="130"/>
      <c r="BJ293" s="130"/>
      <c r="BK293" s="130"/>
      <c r="BL293" s="130"/>
      <c r="BM293" s="130"/>
      <c r="BN293" s="130"/>
      <c r="BO293" s="130"/>
      <c r="BP293" s="130"/>
      <c r="BQ293" s="130"/>
    </row>
    <row r="294" s="614" customFormat="true" ht="15" customHeight="true" x14ac:dyDescent="0.2">
      <c r="A294" s="652"/>
      <c r="B294" s="653"/>
      <c r="C294" s="654"/>
      <c r="R294" s="208"/>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BA294" s="132"/>
      <c r="BB294" s="130"/>
      <c r="BC294" s="130"/>
      <c r="BD294" s="130"/>
      <c r="BE294" s="130"/>
      <c r="BF294" s="130"/>
      <c r="BG294" s="130"/>
      <c r="BH294" s="130"/>
      <c r="BI294" s="130"/>
      <c r="BJ294" s="130"/>
      <c r="BK294" s="130"/>
      <c r="BL294" s="130"/>
      <c r="BM294" s="130"/>
      <c r="BN294" s="130"/>
      <c r="BO294" s="130"/>
      <c r="BP294" s="130"/>
      <c r="BQ294" s="130"/>
    </row>
    <row r="295" s="614" customFormat="true" ht="15" customHeight="true" x14ac:dyDescent="0.2">
      <c r="A295" s="652"/>
      <c r="B295" s="653"/>
      <c r="C295" s="654"/>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BA295" s="132"/>
      <c r="BB295" s="130"/>
      <c r="BC295" s="130"/>
      <c r="BD295" s="130"/>
      <c r="BE295" s="130"/>
      <c r="BF295" s="130"/>
      <c r="BG295" s="130"/>
      <c r="BH295" s="130"/>
      <c r="BI295" s="130"/>
      <c r="BJ295" s="130"/>
      <c r="BK295" s="130"/>
      <c r="BL295" s="130"/>
      <c r="BM295" s="130"/>
      <c r="BN295" s="130"/>
      <c r="BO295" s="130"/>
      <c r="BP295" s="130"/>
      <c r="BQ295" s="130"/>
    </row>
    <row r="296" s="614" customFormat="true" ht="15" customHeight="true" x14ac:dyDescent="0.2">
      <c r="A296" s="652"/>
      <c r="B296" s="655"/>
      <c r="C296" s="654"/>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BA296" s="132"/>
      <c r="BB296" s="130"/>
      <c r="BC296" s="130"/>
      <c r="BD296" s="130"/>
      <c r="BE296" s="130"/>
      <c r="BF296" s="130"/>
      <c r="BG296" s="130"/>
      <c r="BH296" s="130"/>
      <c r="BI296" s="130"/>
      <c r="BJ296" s="130"/>
      <c r="BK296" s="130"/>
      <c r="BL296" s="130"/>
      <c r="BM296" s="130"/>
      <c r="BN296" s="130"/>
      <c r="BO296" s="130"/>
      <c r="BP296" s="130"/>
      <c r="BQ296" s="130"/>
    </row>
    <row r="297" s="614" customFormat="true" ht="15" customHeight="true" x14ac:dyDescent="0.2">
      <c r="A297" s="656"/>
      <c r="B297" s="657"/>
      <c r="C297" s="658"/>
      <c r="R297" s="208"/>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BA297" s="132"/>
      <c r="BB297" s="130"/>
      <c r="BC297" s="130"/>
      <c r="BD297" s="130"/>
      <c r="BE297" s="130"/>
      <c r="BF297" s="130"/>
      <c r="BG297" s="130"/>
      <c r="BH297" s="130"/>
      <c r="BI297" s="130"/>
      <c r="BJ297" s="130"/>
      <c r="BK297" s="130"/>
      <c r="BL297" s="130"/>
      <c r="BM297" s="130"/>
      <c r="BN297" s="130"/>
      <c r="BO297" s="130"/>
      <c r="BP297" s="130"/>
      <c r="BQ297" s="130"/>
    </row>
    <row r="298" s="614" customFormat="true" ht="15" customHeight="true" x14ac:dyDescent="0.2">
      <c r="B298" s="615"/>
      <c r="R298" s="208"/>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BA298" s="132"/>
      <c r="BB298" s="130"/>
      <c r="BC298" s="130"/>
      <c r="BD298" s="130"/>
      <c r="BE298" s="130"/>
      <c r="BF298" s="130"/>
      <c r="BG298" s="130"/>
      <c r="BH298" s="130"/>
      <c r="BI298" s="130"/>
      <c r="BJ298" s="130"/>
      <c r="BK298" s="130"/>
      <c r="BL298" s="130"/>
      <c r="BM298" s="130"/>
      <c r="BN298" s="130"/>
      <c r="BO298" s="130"/>
      <c r="BP298" s="130"/>
      <c r="BQ298" s="130"/>
    </row>
    <row r="299" s="614" customFormat="true" ht="15" customHeight="true" x14ac:dyDescent="0.2">
      <c r="A299" s="385"/>
      <c r="B299" s="386"/>
      <c r="C299" s="387"/>
      <c r="D299" s="388"/>
      <c r="R299" s="208"/>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BA299" s="132"/>
      <c r="BB299" s="130"/>
      <c r="BC299" s="130"/>
      <c r="BD299" s="130"/>
      <c r="BE299" s="130"/>
      <c r="BF299" s="130"/>
      <c r="BG299" s="130"/>
      <c r="BH299" s="130"/>
      <c r="BI299" s="130"/>
      <c r="BJ299" s="130"/>
      <c r="BK299" s="130"/>
      <c r="BL299" s="130"/>
      <c r="BM299" s="130"/>
      <c r="BN299" s="130"/>
      <c r="BO299" s="130"/>
      <c r="BP299" s="130"/>
      <c r="BQ299" s="130"/>
    </row>
    <row r="300" s="614" customFormat="true" ht="15" customHeight="true" x14ac:dyDescent="0.2">
      <c r="A300" s="659"/>
      <c r="B300" s="660"/>
      <c r="C300" s="661"/>
      <c r="D300" s="662"/>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BA300" s="132"/>
      <c r="BB300" s="130"/>
      <c r="BC300" s="130"/>
      <c r="BD300" s="130"/>
      <c r="BE300" s="130"/>
      <c r="BF300" s="130"/>
      <c r="BG300" s="130"/>
      <c r="BH300" s="130"/>
      <c r="BI300" s="130"/>
      <c r="BJ300" s="130"/>
      <c r="BK300" s="130"/>
      <c r="BL300" s="130"/>
      <c r="BM300" s="130"/>
      <c r="BN300" s="130"/>
      <c r="BO300" s="130"/>
      <c r="BP300" s="130"/>
      <c r="BQ300" s="130"/>
    </row>
    <row r="301" s="614" customFormat="true" ht="15" customHeight="true" x14ac:dyDescent="0.2">
      <c r="A301" s="663"/>
      <c r="B301" s="664"/>
      <c r="C301" s="665"/>
      <c r="D301" s="666"/>
      <c r="R301" s="208"/>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BA301" s="132"/>
      <c r="BB301" s="130"/>
      <c r="BC301" s="130"/>
      <c r="BD301" s="130"/>
      <c r="BE301" s="130"/>
      <c r="BF301" s="130"/>
      <c r="BG301" s="130"/>
      <c r="BH301" s="130"/>
      <c r="BI301" s="130"/>
      <c r="BJ301" s="130"/>
      <c r="BK301" s="130"/>
      <c r="BL301" s="130"/>
      <c r="BM301" s="130"/>
      <c r="BN301" s="130"/>
      <c r="BO301" s="130"/>
      <c r="BP301" s="130"/>
      <c r="BQ301" s="130"/>
    </row>
    <row r="302" s="614" customFormat="true" ht="15" customHeight="true" x14ac:dyDescent="0.2">
      <c r="A302" s="667"/>
      <c r="B302" s="668"/>
      <c r="C302" s="669"/>
      <c r="D302" s="670"/>
      <c r="R302" s="208"/>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BA302" s="132"/>
      <c r="BB302" s="130"/>
      <c r="BC302" s="130"/>
      <c r="BD302" s="130"/>
      <c r="BE302" s="130"/>
      <c r="BF302" s="130"/>
      <c r="BG302" s="130"/>
      <c r="BH302" s="130"/>
      <c r="BI302" s="130"/>
      <c r="BJ302" s="130"/>
      <c r="BK302" s="130"/>
      <c r="BL302" s="130"/>
      <c r="BM302" s="130"/>
      <c r="BN302" s="130"/>
      <c r="BO302" s="130"/>
      <c r="BP302" s="130"/>
      <c r="BQ302" s="130"/>
    </row>
    <row r="303" s="614" customFormat="true" ht="15" customHeight="true" x14ac:dyDescent="0.2">
      <c r="A303" s="671"/>
      <c r="B303" s="672"/>
      <c r="C303" s="673"/>
      <c r="D303" s="674"/>
      <c r="R303" s="208"/>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BA303" s="132"/>
      <c r="BB303" s="130"/>
      <c r="BC303" s="130"/>
      <c r="BD303" s="130"/>
      <c r="BE303" s="130"/>
      <c r="BF303" s="130"/>
      <c r="BG303" s="130"/>
      <c r="BH303" s="130"/>
      <c r="BI303" s="130"/>
      <c r="BJ303" s="130"/>
      <c r="BK303" s="130"/>
      <c r="BL303" s="130"/>
      <c r="BM303" s="130"/>
      <c r="BN303" s="130"/>
      <c r="BO303" s="130"/>
      <c r="BP303" s="130"/>
      <c r="BQ303" s="130"/>
    </row>
    <row r="304" s="614" customFormat="true" ht="15" customHeight="true" x14ac:dyDescent="0.2">
      <c r="A304" s="675"/>
      <c r="B304" s="676"/>
      <c r="C304" s="677"/>
      <c r="D304" s="678"/>
      <c r="R304" s="208"/>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BA304" s="132"/>
      <c r="BB304" s="130"/>
      <c r="BC304" s="130"/>
      <c r="BD304" s="130"/>
      <c r="BE304" s="130"/>
      <c r="BF304" s="130"/>
      <c r="BG304" s="130"/>
      <c r="BH304" s="130"/>
      <c r="BI304" s="130"/>
      <c r="BJ304" s="130"/>
      <c r="BK304" s="130"/>
      <c r="BL304" s="130"/>
      <c r="BM304" s="130"/>
      <c r="BN304" s="130"/>
      <c r="BO304" s="130"/>
      <c r="BP304" s="130"/>
      <c r="BQ304" s="130"/>
    </row>
    <row r="305" s="614" customFormat="true" ht="15" customHeight="true" x14ac:dyDescent="0.2">
      <c r="A305" s="679"/>
      <c r="B305" s="680"/>
      <c r="C305" s="681"/>
      <c r="D305" s="682"/>
      <c r="R305" s="208"/>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BA305" s="132"/>
      <c r="BB305" s="130"/>
      <c r="BC305" s="130"/>
      <c r="BD305" s="130"/>
      <c r="BE305" s="130"/>
      <c r="BF305" s="130"/>
      <c r="BG305" s="130"/>
      <c r="BH305" s="130"/>
      <c r="BI305" s="130"/>
      <c r="BJ305" s="130"/>
      <c r="BK305" s="130"/>
      <c r="BL305" s="130"/>
      <c r="BM305" s="130"/>
      <c r="BN305" s="130"/>
      <c r="BO305" s="130"/>
      <c r="BP305" s="130"/>
      <c r="BQ305" s="130"/>
    </row>
    <row r="306" s="614" customFormat="true" ht="15" customHeight="true" x14ac:dyDescent="0.2">
      <c r="B306" s="615"/>
      <c r="R306" s="208"/>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BA306" s="132"/>
      <c r="BB306" s="130"/>
      <c r="BC306" s="130"/>
      <c r="BD306" s="130"/>
      <c r="BE306" s="130"/>
      <c r="BF306" s="130"/>
      <c r="BG306" s="130"/>
      <c r="BH306" s="130"/>
      <c r="BI306" s="130"/>
      <c r="BJ306" s="130"/>
      <c r="BK306" s="130"/>
      <c r="BL306" s="130"/>
      <c r="BM306" s="130"/>
      <c r="BN306" s="130"/>
      <c r="BO306" s="130"/>
      <c r="BP306" s="130"/>
      <c r="BQ306" s="130"/>
    </row>
    <row r="307" s="614" customFormat="true" ht="15" customHeight="true" x14ac:dyDescent="0.2">
      <c r="B307" s="615"/>
      <c r="R307" s="208"/>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BA307" s="132"/>
      <c r="BB307" s="130"/>
      <c r="BC307" s="130"/>
      <c r="BD307" s="130"/>
      <c r="BE307" s="130"/>
      <c r="BF307" s="130"/>
      <c r="BG307" s="130"/>
      <c r="BH307" s="130"/>
      <c r="BI307" s="130"/>
      <c r="BJ307" s="130"/>
      <c r="BK307" s="130"/>
      <c r="BL307" s="130"/>
      <c r="BM307" s="130"/>
      <c r="BN307" s="130"/>
      <c r="BO307" s="130"/>
      <c r="BP307" s="130"/>
      <c r="BQ307" s="130"/>
    </row>
    <row r="308" s="614" customFormat="true" ht="15" customHeight="true" x14ac:dyDescent="0.2">
      <c r="B308" s="615"/>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BA308" s="132"/>
      <c r="BB308" s="130"/>
      <c r="BC308" s="130"/>
      <c r="BD308" s="130"/>
      <c r="BE308" s="130"/>
      <c r="BF308" s="130"/>
      <c r="BG308" s="130"/>
      <c r="BH308" s="130"/>
      <c r="BI308" s="130"/>
      <c r="BJ308" s="130"/>
      <c r="BK308" s="130"/>
      <c r="BL308" s="130"/>
      <c r="BM308" s="130"/>
      <c r="BN308" s="130"/>
      <c r="BO308" s="130"/>
      <c r="BP308" s="130"/>
      <c r="BQ308" s="130"/>
    </row>
    <row r="309" s="614" customFormat="true" ht="15" customHeight="true" x14ac:dyDescent="0.2">
      <c r="B309" s="615"/>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BA309" s="132"/>
      <c r="BB309" s="130"/>
      <c r="BC309" s="130"/>
      <c r="BD309" s="130"/>
      <c r="BE309" s="130"/>
      <c r="BF309" s="130"/>
      <c r="BG309" s="130"/>
      <c r="BH309" s="130"/>
      <c r="BI309" s="130"/>
      <c r="BJ309" s="130"/>
      <c r="BK309" s="130"/>
      <c r="BL309" s="130"/>
      <c r="BM309" s="130"/>
      <c r="BN309" s="130"/>
      <c r="BO309" s="130"/>
      <c r="BP309" s="130"/>
      <c r="BQ309" s="130"/>
    </row>
    <row r="310" s="614" customFormat="true" ht="15" customHeight="true" x14ac:dyDescent="0.2">
      <c r="B310" s="615"/>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BA310" s="132"/>
      <c r="BB310" s="130"/>
      <c r="BC310" s="130"/>
      <c r="BD310" s="130"/>
      <c r="BE310" s="130"/>
      <c r="BF310" s="130"/>
      <c r="BG310" s="130"/>
      <c r="BH310" s="130"/>
      <c r="BI310" s="130"/>
      <c r="BJ310" s="130"/>
      <c r="BK310" s="130"/>
      <c r="BL310" s="130"/>
      <c r="BM310" s="130"/>
      <c r="BN310" s="130"/>
      <c r="BO310" s="130"/>
      <c r="BP310" s="130"/>
      <c r="BQ310" s="130"/>
    </row>
    <row r="311" s="614" customFormat="true" ht="15" customHeight="true" x14ac:dyDescent="0.2">
      <c r="B311" s="615"/>
      <c r="R311" s="208"/>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BA311" s="132"/>
      <c r="BB311" s="130"/>
      <c r="BC311" s="130"/>
      <c r="BD311" s="130"/>
      <c r="BE311" s="130"/>
      <c r="BF311" s="130"/>
      <c r="BG311" s="130"/>
      <c r="BH311" s="130"/>
      <c r="BI311" s="130"/>
      <c r="BJ311" s="130"/>
      <c r="BK311" s="130"/>
      <c r="BL311" s="130"/>
      <c r="BM311" s="130"/>
      <c r="BN311" s="130"/>
      <c r="BO311" s="130"/>
      <c r="BP311" s="130"/>
      <c r="BQ311" s="130"/>
    </row>
    <row r="312" s="614" customFormat="true" ht="15" customHeight="true" x14ac:dyDescent="0.2">
      <c r="B312" s="615"/>
      <c r="R312" s="208"/>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BA312" s="132"/>
      <c r="BB312" s="130"/>
      <c r="BC312" s="130"/>
      <c r="BD312" s="130"/>
      <c r="BE312" s="130"/>
      <c r="BF312" s="130"/>
      <c r="BG312" s="130"/>
      <c r="BH312" s="130"/>
      <c r="BI312" s="130"/>
      <c r="BJ312" s="130"/>
      <c r="BK312" s="130"/>
      <c r="BL312" s="130"/>
      <c r="BM312" s="130"/>
      <c r="BN312" s="130"/>
      <c r="BO312" s="130"/>
      <c r="BP312" s="130"/>
      <c r="BQ312" s="130"/>
    </row>
    <row r="313" s="614" customFormat="true" ht="15" customHeight="true" x14ac:dyDescent="0.2">
      <c r="B313" s="615"/>
      <c r="R313" s="208"/>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BA313" s="132"/>
      <c r="BB313" s="130"/>
      <c r="BC313" s="130"/>
      <c r="BD313" s="130"/>
      <c r="BE313" s="130"/>
      <c r="BF313" s="130"/>
      <c r="BG313" s="130"/>
      <c r="BH313" s="130"/>
      <c r="BI313" s="130"/>
      <c r="BJ313" s="130"/>
      <c r="BK313" s="130"/>
      <c r="BL313" s="130"/>
      <c r="BM313" s="130"/>
      <c r="BN313" s="130"/>
      <c r="BO313" s="130"/>
      <c r="BP313" s="130"/>
      <c r="BQ313" s="130"/>
    </row>
    <row r="314" s="614" customFormat="true" ht="15" customHeight="true" x14ac:dyDescent="0.2">
      <c r="B314" s="615"/>
      <c r="R314" s="208"/>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BA314" s="132"/>
      <c r="BB314" s="130"/>
      <c r="BC314" s="130"/>
      <c r="BD314" s="130"/>
      <c r="BE314" s="130"/>
      <c r="BF314" s="130"/>
      <c r="BG314" s="130"/>
      <c r="BH314" s="130"/>
      <c r="BI314" s="130"/>
      <c r="BJ314" s="130"/>
      <c r="BK314" s="130"/>
      <c r="BL314" s="130"/>
      <c r="BM314" s="130"/>
      <c r="BN314" s="130"/>
      <c r="BO314" s="130"/>
      <c r="BP314" s="130"/>
      <c r="BQ314" s="130"/>
    </row>
    <row r="315" s="614" customFormat="true" ht="15" customHeight="true" x14ac:dyDescent="0.2">
      <c r="B315" s="615"/>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BA315" s="132"/>
      <c r="BB315" s="130"/>
      <c r="BC315" s="130"/>
      <c r="BD315" s="130"/>
      <c r="BE315" s="130"/>
      <c r="BF315" s="130"/>
      <c r="BG315" s="130"/>
      <c r="BH315" s="130"/>
      <c r="BI315" s="130"/>
      <c r="BJ315" s="130"/>
      <c r="BK315" s="130"/>
      <c r="BL315" s="130"/>
      <c r="BM315" s="130"/>
      <c r="BN315" s="130"/>
      <c r="BO315" s="130"/>
      <c r="BP315" s="130"/>
      <c r="BQ315" s="130"/>
    </row>
    <row r="316" s="614" customFormat="true" ht="15" customHeight="true" x14ac:dyDescent="0.2">
      <c r="B316" s="615"/>
      <c r="R316" s="208"/>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BA316" s="132"/>
      <c r="BB316" s="130"/>
      <c r="BC316" s="130"/>
      <c r="BD316" s="130"/>
      <c r="BE316" s="130"/>
      <c r="BF316" s="130"/>
      <c r="BG316" s="130"/>
      <c r="BH316" s="130"/>
      <c r="BI316" s="130"/>
      <c r="BJ316" s="130"/>
      <c r="BK316" s="130"/>
      <c r="BL316" s="130"/>
      <c r="BM316" s="130"/>
      <c r="BN316" s="130"/>
      <c r="BO316" s="130"/>
      <c r="BP316" s="130"/>
      <c r="BQ316" s="130"/>
    </row>
    <row r="317" s="614" customFormat="true" ht="15" customHeight="true" x14ac:dyDescent="0.2">
      <c r="B317" s="615"/>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BA317" s="132"/>
      <c r="BB317" s="130"/>
      <c r="BC317" s="130"/>
      <c r="BD317" s="130"/>
      <c r="BE317" s="130"/>
      <c r="BF317" s="130"/>
      <c r="BG317" s="130"/>
      <c r="BH317" s="130"/>
      <c r="BI317" s="130"/>
      <c r="BJ317" s="130"/>
      <c r="BK317" s="130"/>
      <c r="BL317" s="130"/>
      <c r="BM317" s="130"/>
      <c r="BN317" s="130"/>
      <c r="BO317" s="130"/>
      <c r="BP317" s="130"/>
      <c r="BQ317" s="130"/>
    </row>
    <row r="318" s="614" customFormat="true" ht="15" customHeight="true" x14ac:dyDescent="0.2">
      <c r="B318" s="615"/>
      <c r="R318" s="208"/>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BA318" s="132"/>
      <c r="BB318" s="130"/>
      <c r="BC318" s="130"/>
      <c r="BD318" s="130"/>
      <c r="BE318" s="130"/>
      <c r="BF318" s="130"/>
      <c r="BG318" s="130"/>
      <c r="BH318" s="130"/>
      <c r="BI318" s="130"/>
      <c r="BJ318" s="130"/>
      <c r="BK318" s="130"/>
      <c r="BL318" s="130"/>
      <c r="BM318" s="130"/>
      <c r="BN318" s="130"/>
      <c r="BO318" s="130"/>
      <c r="BP318" s="130"/>
      <c r="BQ318" s="130"/>
    </row>
    <row r="319" s="614" customFormat="true" ht="15" customHeight="true" x14ac:dyDescent="0.2">
      <c r="B319" s="615"/>
      <c r="R319" s="208"/>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BA319" s="132"/>
      <c r="BB319" s="130"/>
      <c r="BC319" s="130"/>
      <c r="BD319" s="130"/>
      <c r="BE319" s="130"/>
      <c r="BF319" s="130"/>
      <c r="BG319" s="130"/>
      <c r="BH319" s="130"/>
      <c r="BI319" s="130"/>
      <c r="BJ319" s="130"/>
      <c r="BK319" s="130"/>
      <c r="BL319" s="130"/>
      <c r="BM319" s="130"/>
      <c r="BN319" s="130"/>
      <c r="BO319" s="130"/>
      <c r="BP319" s="130"/>
      <c r="BQ319" s="130"/>
    </row>
    <row r="320" s="614" customFormat="true" ht="15" customHeight="true" x14ac:dyDescent="0.2">
      <c r="B320" s="615"/>
      <c r="R320" s="208"/>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BA320" s="132"/>
      <c r="BB320" s="130"/>
      <c r="BC320" s="130"/>
      <c r="BD320" s="130"/>
      <c r="BE320" s="130"/>
      <c r="BF320" s="130"/>
      <c r="BG320" s="130"/>
      <c r="BH320" s="130"/>
      <c r="BI320" s="130"/>
      <c r="BJ320" s="130"/>
      <c r="BK320" s="130"/>
      <c r="BL320" s="130"/>
      <c r="BM320" s="130"/>
      <c r="BN320" s="130"/>
      <c r="BO320" s="130"/>
      <c r="BP320" s="130"/>
      <c r="BQ320" s="130"/>
    </row>
    <row r="321" s="614" customFormat="true" ht="15" customHeight="true" x14ac:dyDescent="0.2">
      <c r="B321" s="615"/>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BA321" s="132"/>
      <c r="BB321" s="130"/>
      <c r="BC321" s="130"/>
      <c r="BD321" s="130"/>
      <c r="BE321" s="130"/>
      <c r="BF321" s="130"/>
      <c r="BG321" s="130"/>
      <c r="BH321" s="130"/>
      <c r="BI321" s="130"/>
      <c r="BJ321" s="130"/>
      <c r="BK321" s="130"/>
      <c r="BL321" s="130"/>
      <c r="BM321" s="130"/>
      <c r="BN321" s="130"/>
      <c r="BO321" s="130"/>
      <c r="BP321" s="130"/>
      <c r="BQ321" s="130"/>
    </row>
    <row r="322" s="614" customFormat="true" ht="15" customHeight="true" x14ac:dyDescent="0.2">
      <c r="B322" s="615"/>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BA322" s="132"/>
      <c r="BB322" s="130"/>
      <c r="BC322" s="130"/>
      <c r="BD322" s="130"/>
      <c r="BE322" s="130"/>
      <c r="BF322" s="130"/>
      <c r="BG322" s="130"/>
      <c r="BH322" s="130"/>
      <c r="BI322" s="130"/>
      <c r="BJ322" s="130"/>
      <c r="BK322" s="130"/>
      <c r="BL322" s="130"/>
      <c r="BM322" s="130"/>
      <c r="BN322" s="130"/>
      <c r="BO322" s="130"/>
      <c r="BP322" s="130"/>
      <c r="BQ322" s="130"/>
    </row>
    <row r="323" s="614" customFormat="true" ht="15" customHeight="true" x14ac:dyDescent="0.2">
      <c r="B323" s="615"/>
      <c r="R323" s="208"/>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BA323" s="132"/>
      <c r="BB323" s="130"/>
      <c r="BC323" s="130"/>
      <c r="BD323" s="130"/>
      <c r="BE323" s="130"/>
      <c r="BF323" s="130"/>
      <c r="BG323" s="130"/>
      <c r="BH323" s="130"/>
      <c r="BI323" s="130"/>
      <c r="BJ323" s="130"/>
      <c r="BK323" s="130"/>
      <c r="BL323" s="130"/>
      <c r="BM323" s="130"/>
      <c r="BN323" s="130"/>
      <c r="BO323" s="130"/>
      <c r="BP323" s="130"/>
      <c r="BQ323" s="130"/>
    </row>
    <row r="324" s="614" customFormat="true" ht="15" customHeight="true" x14ac:dyDescent="0.2">
      <c r="B324" s="615"/>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BA324" s="132"/>
      <c r="BB324" s="130"/>
      <c r="BC324" s="130"/>
      <c r="BD324" s="130"/>
      <c r="BE324" s="130"/>
      <c r="BF324" s="130"/>
      <c r="BG324" s="130"/>
      <c r="BH324" s="130"/>
      <c r="BI324" s="130"/>
      <c r="BJ324" s="130"/>
      <c r="BK324" s="130"/>
      <c r="BL324" s="130"/>
      <c r="BM324" s="130"/>
      <c r="BN324" s="130"/>
      <c r="BO324" s="130"/>
      <c r="BP324" s="130"/>
      <c r="BQ324" s="130"/>
    </row>
    <row r="325" s="614" customFormat="true" ht="15" customHeight="true" x14ac:dyDescent="0.2">
      <c r="B325" s="615"/>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BA325" s="132"/>
      <c r="BB325" s="130"/>
      <c r="BC325" s="130"/>
      <c r="BD325" s="130"/>
      <c r="BE325" s="130"/>
      <c r="BF325" s="130"/>
      <c r="BG325" s="130"/>
      <c r="BH325" s="130"/>
      <c r="BI325" s="130"/>
      <c r="BJ325" s="130"/>
      <c r="BK325" s="130"/>
      <c r="BL325" s="130"/>
      <c r="BM325" s="130"/>
      <c r="BN325" s="130"/>
      <c r="BO325" s="130"/>
      <c r="BP325" s="130"/>
      <c r="BQ325" s="130"/>
    </row>
    <row r="326" s="614" customFormat="true" ht="15" customHeight="true" x14ac:dyDescent="0.2">
      <c r="B326" s="615"/>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BA326" s="132"/>
      <c r="BB326" s="130"/>
      <c r="BC326" s="130"/>
      <c r="BD326" s="130"/>
      <c r="BE326" s="130"/>
      <c r="BF326" s="130"/>
      <c r="BG326" s="130"/>
      <c r="BH326" s="130"/>
      <c r="BI326" s="130"/>
      <c r="BJ326" s="130"/>
      <c r="BK326" s="130"/>
      <c r="BL326" s="130"/>
      <c r="BM326" s="130"/>
      <c r="BN326" s="130"/>
      <c r="BO326" s="130"/>
      <c r="BP326" s="130"/>
      <c r="BQ326" s="130"/>
    </row>
    <row r="327" s="614" customFormat="true" ht="15" customHeight="true" x14ac:dyDescent="0.2">
      <c r="B327" s="615"/>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BA327" s="132"/>
      <c r="BB327" s="130"/>
      <c r="BC327" s="130"/>
      <c r="BD327" s="130"/>
      <c r="BE327" s="130"/>
      <c r="BF327" s="130"/>
      <c r="BG327" s="130"/>
      <c r="BH327" s="130"/>
      <c r="BI327" s="130"/>
      <c r="BJ327" s="130"/>
      <c r="BK327" s="130"/>
      <c r="BL327" s="130"/>
      <c r="BM327" s="130"/>
      <c r="BN327" s="130"/>
      <c r="BO327" s="130"/>
      <c r="BP327" s="130"/>
      <c r="BQ327" s="130"/>
    </row>
    <row r="328" s="614" customFormat="true" ht="15" customHeight="true" x14ac:dyDescent="0.2">
      <c r="B328" s="615"/>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BA328" s="132"/>
      <c r="BB328" s="130"/>
      <c r="BC328" s="130"/>
      <c r="BD328" s="130"/>
      <c r="BE328" s="130"/>
      <c r="BF328" s="130"/>
      <c r="BG328" s="130"/>
      <c r="BH328" s="130"/>
      <c r="BI328" s="130"/>
      <c r="BJ328" s="130"/>
      <c r="BK328" s="130"/>
      <c r="BL328" s="130"/>
      <c r="BM328" s="130"/>
      <c r="BN328" s="130"/>
      <c r="BO328" s="130"/>
      <c r="BP328" s="130"/>
      <c r="BQ328" s="130"/>
    </row>
    <row r="329" s="614" customFormat="true" ht="250.15" customHeight="true" x14ac:dyDescent="0.2">
      <c r="B329" s="615"/>
      <c r="R329" s="208"/>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BA329" s="132"/>
      <c r="BB329" s="130"/>
      <c r="BC329" s="130"/>
      <c r="BD329" s="130"/>
      <c r="BE329" s="130"/>
      <c r="BF329" s="130"/>
      <c r="BG329" s="130"/>
      <c r="BH329" s="130"/>
      <c r="BI329" s="130"/>
      <c r="BJ329" s="130"/>
      <c r="BK329" s="130"/>
      <c r="BL329" s="130"/>
      <c r="BM329" s="130"/>
      <c r="BN329" s="130"/>
      <c r="BO329" s="130"/>
      <c r="BP329" s="130"/>
      <c r="BQ329" s="130"/>
    </row>
    <row r="330" s="210" customFormat="true" ht="19.15" customHeight="true" x14ac:dyDescent="0.2">
      <c r="B330" s="371"/>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BA330" s="135"/>
      <c r="BB330" s="135"/>
      <c r="BC330" s="432"/>
      <c r="BD330" s="432"/>
      <c r="BE330" s="432"/>
      <c r="BF330" s="432"/>
      <c r="BG330" s="432"/>
      <c r="BH330" s="432"/>
      <c r="BI330" s="432"/>
      <c r="BJ330" s="432"/>
      <c r="BK330" s="432"/>
      <c r="BL330" s="432"/>
      <c r="BM330" s="432"/>
      <c r="BN330" s="432"/>
      <c r="BO330" s="432"/>
      <c r="BP330" s="432"/>
      <c r="BQ330" s="432"/>
    </row>
    <row r="331" s="210" customFormat="true" ht="15" customHeight="true" x14ac:dyDescent="0.2">
      <c r="B331" s="371"/>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BA331" s="135"/>
      <c r="BB331" s="135"/>
      <c r="BC331" s="432"/>
      <c r="BD331" s="432"/>
      <c r="BE331" s="432"/>
      <c r="BF331" s="432"/>
      <c r="BG331" s="432"/>
      <c r="BH331" s="432"/>
      <c r="BI331" s="432"/>
      <c r="BJ331" s="432"/>
      <c r="BK331" s="432"/>
      <c r="BL331" s="432"/>
      <c r="BM331" s="432"/>
      <c r="BN331" s="432"/>
      <c r="BO331" s="432"/>
      <c r="BP331" s="432"/>
      <c r="BQ331" s="432"/>
    </row>
    <row r="332" s="210" customFormat="true" ht="15" customHeight="true" x14ac:dyDescent="0.2">
      <c r="B332" s="371"/>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BA332" s="135"/>
      <c r="BB332" s="135"/>
      <c r="BC332" s="432"/>
      <c r="BD332" s="432"/>
      <c r="BE332" s="432"/>
      <c r="BF332" s="432"/>
      <c r="BG332" s="432"/>
      <c r="BH332" s="432"/>
      <c r="BI332" s="432"/>
      <c r="BJ332" s="432"/>
      <c r="BK332" s="432"/>
      <c r="BL332" s="432"/>
      <c r="BM332" s="432"/>
      <c r="BN332" s="432"/>
      <c r="BO332" s="432"/>
      <c r="BP332" s="432"/>
      <c r="BQ332" s="432"/>
    </row>
    <row r="333" s="210" customFormat="true" ht="15" customHeight="true" x14ac:dyDescent="0.2">
      <c r="B333" s="371"/>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BA333" s="135"/>
      <c r="BB333" s="135"/>
      <c r="BC333" s="432"/>
      <c r="BD333" s="432"/>
      <c r="BE333" s="432"/>
      <c r="BF333" s="432"/>
      <c r="BG333" s="432"/>
      <c r="BH333" s="432"/>
      <c r="BI333" s="432"/>
      <c r="BJ333" s="432"/>
      <c r="BK333" s="432"/>
      <c r="BL333" s="432"/>
      <c r="BM333" s="432"/>
      <c r="BN333" s="432"/>
      <c r="BO333" s="432"/>
      <c r="BP333" s="432"/>
      <c r="BQ333" s="432"/>
    </row>
    <row r="334" s="210" customFormat="true" ht="15" customHeight="true" x14ac:dyDescent="0.2">
      <c r="B334" s="371"/>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BA334" s="135"/>
      <c r="BB334" s="135"/>
      <c r="BC334" s="432"/>
      <c r="BD334" s="432"/>
      <c r="BE334" s="432"/>
      <c r="BF334" s="432"/>
      <c r="BG334" s="432"/>
      <c r="BH334" s="432"/>
      <c r="BI334" s="432"/>
      <c r="BJ334" s="432"/>
      <c r="BK334" s="432"/>
      <c r="BL334" s="432"/>
      <c r="BM334" s="432"/>
      <c r="BN334" s="432"/>
      <c r="BO334" s="432"/>
      <c r="BP334" s="432"/>
      <c r="BQ334" s="432"/>
    </row>
    <row r="335" s="210" customFormat="true" ht="15" customHeight="true" x14ac:dyDescent="0.2">
      <c r="B335" s="371"/>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BA335" s="135"/>
      <c r="BB335" s="135"/>
      <c r="BC335" s="432"/>
      <c r="BD335" s="432"/>
      <c r="BE335" s="432"/>
      <c r="BF335" s="432"/>
      <c r="BG335" s="432"/>
      <c r="BH335" s="432"/>
      <c r="BI335" s="432"/>
      <c r="BJ335" s="432"/>
      <c r="BK335" s="432"/>
      <c r="BL335" s="432"/>
      <c r="BM335" s="432"/>
      <c r="BN335" s="432"/>
      <c r="BO335" s="432"/>
      <c r="BP335" s="432"/>
      <c r="BQ335" s="432"/>
    </row>
    <row r="336" s="210" customFormat="true" ht="15" customHeight="true" x14ac:dyDescent="0.2">
      <c r="B336" s="371"/>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BA336" s="135"/>
      <c r="BB336" s="135"/>
      <c r="BC336" s="432"/>
      <c r="BD336" s="432"/>
      <c r="BE336" s="432"/>
      <c r="BF336" s="432"/>
      <c r="BG336" s="432"/>
      <c r="BH336" s="432"/>
      <c r="BI336" s="432"/>
      <c r="BJ336" s="432"/>
      <c r="BK336" s="432"/>
      <c r="BL336" s="432"/>
      <c r="BM336" s="432"/>
      <c r="BN336" s="432"/>
      <c r="BO336" s="432"/>
      <c r="BP336" s="432"/>
      <c r="BQ336" s="432"/>
    </row>
    <row r="337" s="210" customFormat="true" ht="18" customHeight="true" x14ac:dyDescent="0.2">
      <c r="B337" s="371"/>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BA337" s="135"/>
      <c r="BB337" s="135"/>
      <c r="BC337" s="432"/>
      <c r="BD337" s="432"/>
      <c r="BE337" s="432"/>
      <c r="BF337" s="432"/>
      <c r="BG337" s="432"/>
      <c r="BH337" s="432"/>
      <c r="BI337" s="432"/>
      <c r="BJ337" s="432"/>
      <c r="BK337" s="432"/>
      <c r="BL337" s="432"/>
      <c r="BM337" s="432"/>
      <c r="BN337" s="432"/>
      <c r="BO337" s="432"/>
      <c r="BP337" s="432"/>
      <c r="BQ337" s="432"/>
    </row>
    <row r="338" s="210" customFormat="true" ht="18" customHeight="true" x14ac:dyDescent="0.2">
      <c r="B338" s="371"/>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BA338" s="135"/>
      <c r="BB338" s="135"/>
      <c r="BC338" s="432"/>
      <c r="BD338" s="432"/>
      <c r="BE338" s="432"/>
      <c r="BF338" s="432"/>
      <c r="BG338" s="432"/>
      <c r="BH338" s="432"/>
      <c r="BI338" s="432"/>
      <c r="BJ338" s="432"/>
      <c r="BK338" s="432"/>
      <c r="BL338" s="432"/>
      <c r="BM338" s="432"/>
      <c r="BN338" s="432"/>
      <c r="BO338" s="432"/>
      <c r="BP338" s="432"/>
      <c r="BQ338" s="432"/>
    </row>
    <row r="339" s="614" customFormat="true" ht="15" customHeight="true" x14ac:dyDescent="0.2">
      <c r="B339" s="615"/>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BA339" s="209" t="s">
        <v>127</v>
      </c>
      <c r="BB339" s="117" t="s">
        <v>126</v>
      </c>
      <c r="BC339" s="2117" t="s">
        <v>113</v>
      </c>
      <c r="BD339" s="2118"/>
      <c r="BE339" s="2118"/>
      <c r="BF339" s="2118"/>
      <c r="BG339" s="2119"/>
      <c r="BH339" s="2120" t="s">
        <v>38</v>
      </c>
      <c r="BI339" s="2118"/>
      <c r="BJ339" s="2118"/>
      <c r="BK339" s="2118"/>
      <c r="BL339" s="2119"/>
      <c r="BM339" s="2120" t="s">
        <v>37</v>
      </c>
      <c r="BN339" s="2118"/>
      <c r="BO339" s="2118"/>
      <c r="BP339" s="2118"/>
      <c r="BQ339" s="2121"/>
    </row>
    <row r="340" s="614" customFormat="true" ht="12.75" x14ac:dyDescent="0.2">
      <c r="B340" s="615"/>
      <c r="R340" s="208"/>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BA340" s="197" t="s">
        <v>125</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row>
    <row r="341" s="614" customFormat="true" ht="15" customHeight="true" x14ac:dyDescent="0.2">
      <c r="B341" s="615"/>
      <c r="R341" s="208"/>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BA341" s="2108" t="s">
        <v>143</v>
      </c>
      <c r="BB341" s="162" t="s">
        <v>49</v>
      </c>
      <c r="BC341" s="1068" t="s">
        <v>35</v>
      </c>
      <c r="BD341" s="1088" t="s">
        <v>35</v>
      </c>
      <c r="BE341" s="1088" t="s">
        <v>35</v>
      </c>
      <c r="BF341" s="1088" t="s">
        <v>35</v>
      </c>
      <c r="BG341" s="1108" t="s">
        <v>35</v>
      </c>
      <c r="BH341" s="1127" t="s">
        <v>35</v>
      </c>
      <c r="BI341" s="1088" t="s">
        <v>35</v>
      </c>
      <c r="BJ341" s="1088" t="s">
        <v>35</v>
      </c>
      <c r="BK341" s="1088" t="s">
        <v>35</v>
      </c>
      <c r="BL341" s="1108" t="s">
        <v>35</v>
      </c>
      <c r="BM341" s="1127" t="s">
        <v>35</v>
      </c>
      <c r="BN341" s="1088" t="s">
        <v>35</v>
      </c>
      <c r="BO341" s="1088" t="s">
        <v>35</v>
      </c>
      <c r="BP341" s="1088" t="s">
        <v>35</v>
      </c>
      <c r="BQ341" s="1108" t="s">
        <v>35</v>
      </c>
    </row>
    <row r="342" s="614" customFormat="true" ht="15" customHeight="true" x14ac:dyDescent="0.2">
      <c r="B342" s="615"/>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BA342" s="2109"/>
      <c r="BB342" s="163" t="s">
        <v>48</v>
      </c>
      <c r="BC342" s="1069" t="s">
        <v>35</v>
      </c>
      <c r="BD342" s="1089" t="s">
        <v>35</v>
      </c>
      <c r="BE342" s="1089" t="s">
        <v>35</v>
      </c>
      <c r="BF342" s="1089" t="s">
        <v>35</v>
      </c>
      <c r="BG342" s="1109" t="s">
        <v>35</v>
      </c>
      <c r="BH342" s="1128" t="s">
        <v>35</v>
      </c>
      <c r="BI342" s="1089" t="s">
        <v>35</v>
      </c>
      <c r="BJ342" s="1089" t="s">
        <v>35</v>
      </c>
      <c r="BK342" s="1089" t="s">
        <v>35</v>
      </c>
      <c r="BL342" s="1109" t="s">
        <v>35</v>
      </c>
      <c r="BM342" s="1128" t="s">
        <v>35</v>
      </c>
      <c r="BN342" s="1089" t="s">
        <v>35</v>
      </c>
      <c r="BO342" s="1089" t="s">
        <v>35</v>
      </c>
      <c r="BP342" s="1089" t="s">
        <v>35</v>
      </c>
      <c r="BQ342" s="1109" t="s">
        <v>35</v>
      </c>
    </row>
    <row r="343" s="614" customFormat="true" ht="15" customHeight="true" x14ac:dyDescent="0.2">
      <c r="B343" s="615"/>
      <c r="R343" s="208"/>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BA343" s="2110" t="s">
        <v>138</v>
      </c>
      <c r="BB343" s="163" t="s">
        <v>49</v>
      </c>
      <c r="BC343" s="1069" t="s">
        <v>35</v>
      </c>
      <c r="BD343" s="1089" t="s">
        <v>35</v>
      </c>
      <c r="BE343" s="1089" t="s">
        <v>35</v>
      </c>
      <c r="BF343" s="1089" t="s">
        <v>35</v>
      </c>
      <c r="BG343" s="1109" t="s">
        <v>35</v>
      </c>
      <c r="BH343" s="1128" t="s">
        <v>35</v>
      </c>
      <c r="BI343" s="1089" t="s">
        <v>35</v>
      </c>
      <c r="BJ343" s="1089" t="s">
        <v>35</v>
      </c>
      <c r="BK343" s="1089" t="s">
        <v>35</v>
      </c>
      <c r="BL343" s="1109" t="s">
        <v>35</v>
      </c>
      <c r="BM343" s="1128" t="s">
        <v>35</v>
      </c>
      <c r="BN343" s="1089" t="s">
        <v>35</v>
      </c>
      <c r="BO343" s="1089" t="s">
        <v>35</v>
      </c>
      <c r="BP343" s="1089" t="s">
        <v>35</v>
      </c>
      <c r="BQ343" s="1109" t="s">
        <v>35</v>
      </c>
    </row>
    <row r="344" s="614" customFormat="true" ht="15" customHeight="true" x14ac:dyDescent="0.2">
      <c r="B344" s="615"/>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BA344" s="2109"/>
      <c r="BB344" s="163" t="s">
        <v>48</v>
      </c>
      <c r="BC344" s="1069" t="s">
        <v>35</v>
      </c>
      <c r="BD344" s="1089" t="s">
        <v>35</v>
      </c>
      <c r="BE344" s="1089" t="s">
        <v>35</v>
      </c>
      <c r="BF344" s="1089" t="s">
        <v>35</v>
      </c>
      <c r="BG344" s="1109" t="s">
        <v>35</v>
      </c>
      <c r="BH344" s="1128" t="s">
        <v>35</v>
      </c>
      <c r="BI344" s="1089" t="s">
        <v>35</v>
      </c>
      <c r="BJ344" s="1089" t="s">
        <v>35</v>
      </c>
      <c r="BK344" s="1089" t="s">
        <v>35</v>
      </c>
      <c r="BL344" s="1109" t="s">
        <v>35</v>
      </c>
      <c r="BM344" s="1128" t="s">
        <v>35</v>
      </c>
      <c r="BN344" s="1089" t="s">
        <v>35</v>
      </c>
      <c r="BO344" s="1089" t="s">
        <v>35</v>
      </c>
      <c r="BP344" s="1089" t="s">
        <v>35</v>
      </c>
      <c r="BQ344" s="1109" t="s">
        <v>35</v>
      </c>
    </row>
    <row r="345" s="614" customFormat="true" ht="15" customHeight="true" x14ac:dyDescent="0.2">
      <c r="B345" s="615"/>
      <c r="R345" s="208"/>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BA345" s="2110" t="s">
        <v>139</v>
      </c>
      <c r="BB345" s="163" t="s">
        <v>49</v>
      </c>
      <c r="BC345" s="1069" t="s">
        <v>35</v>
      </c>
      <c r="BD345" s="1089" t="s">
        <v>35</v>
      </c>
      <c r="BE345" s="1089" t="s">
        <v>35</v>
      </c>
      <c r="BF345" s="1089" t="s">
        <v>35</v>
      </c>
      <c r="BG345" s="1109" t="s">
        <v>35</v>
      </c>
      <c r="BH345" s="1128" t="s">
        <v>35</v>
      </c>
      <c r="BI345" s="1089" t="s">
        <v>35</v>
      </c>
      <c r="BJ345" s="1089" t="s">
        <v>35</v>
      </c>
      <c r="BK345" s="1089" t="s">
        <v>35</v>
      </c>
      <c r="BL345" s="1109" t="s">
        <v>35</v>
      </c>
      <c r="BM345" s="1128" t="s">
        <v>35</v>
      </c>
      <c r="BN345" s="1089" t="s">
        <v>35</v>
      </c>
      <c r="BO345" s="1089" t="s">
        <v>35</v>
      </c>
      <c r="BP345" s="1089" t="s">
        <v>35</v>
      </c>
      <c r="BQ345" s="1109" t="s">
        <v>35</v>
      </c>
    </row>
    <row r="346" s="614" customFormat="true" ht="15" customHeight="true" x14ac:dyDescent="0.2">
      <c r="B346" s="615"/>
      <c r="R346" s="208"/>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BA346" s="2109"/>
      <c r="BB346" s="163" t="s">
        <v>48</v>
      </c>
      <c r="BC346" s="1069" t="s">
        <v>35</v>
      </c>
      <c r="BD346" s="1089" t="s">
        <v>35</v>
      </c>
      <c r="BE346" s="1089" t="s">
        <v>35</v>
      </c>
      <c r="BF346" s="1089" t="s">
        <v>35</v>
      </c>
      <c r="BG346" s="1109" t="s">
        <v>35</v>
      </c>
      <c r="BH346" s="1128" t="s">
        <v>35</v>
      </c>
      <c r="BI346" s="1089" t="s">
        <v>35</v>
      </c>
      <c r="BJ346" s="1089" t="s">
        <v>35</v>
      </c>
      <c r="BK346" s="1089" t="s">
        <v>35</v>
      </c>
      <c r="BL346" s="1109" t="s">
        <v>35</v>
      </c>
      <c r="BM346" s="1128" t="s">
        <v>35</v>
      </c>
      <c r="BN346" s="1089" t="s">
        <v>35</v>
      </c>
      <c r="BO346" s="1089" t="s">
        <v>35</v>
      </c>
      <c r="BP346" s="1089" t="s">
        <v>35</v>
      </c>
      <c r="BQ346" s="1109" t="s">
        <v>35</v>
      </c>
    </row>
    <row r="347" s="614" customFormat="true" ht="15" customHeight="true" x14ac:dyDescent="0.2">
      <c r="B347" s="615"/>
      <c r="R347" s="208"/>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BA347" s="2110" t="s">
        <v>140</v>
      </c>
      <c r="BB347" s="163" t="s">
        <v>49</v>
      </c>
      <c r="BC347" s="1069" t="s">
        <v>35</v>
      </c>
      <c r="BD347" s="1089" t="s">
        <v>35</v>
      </c>
      <c r="BE347" s="1089" t="s">
        <v>35</v>
      </c>
      <c r="BF347" s="1089" t="s">
        <v>35</v>
      </c>
      <c r="BG347" s="1109" t="s">
        <v>35</v>
      </c>
      <c r="BH347" s="1128" t="s">
        <v>35</v>
      </c>
      <c r="BI347" s="1089" t="s">
        <v>35</v>
      </c>
      <c r="BJ347" s="1089" t="s">
        <v>35</v>
      </c>
      <c r="BK347" s="1089" t="s">
        <v>35</v>
      </c>
      <c r="BL347" s="1109" t="s">
        <v>35</v>
      </c>
      <c r="BM347" s="1128" t="s">
        <v>35</v>
      </c>
      <c r="BN347" s="1089" t="s">
        <v>35</v>
      </c>
      <c r="BO347" s="1089" t="s">
        <v>35</v>
      </c>
      <c r="BP347" s="1089" t="s">
        <v>35</v>
      </c>
      <c r="BQ347" s="1109" t="s">
        <v>35</v>
      </c>
    </row>
    <row r="348" s="614" customFormat="true" ht="15" customHeight="true" x14ac:dyDescent="0.2">
      <c r="B348" s="615"/>
      <c r="R348" s="208"/>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BA348" s="2109"/>
      <c r="BB348" s="163" t="s">
        <v>48</v>
      </c>
      <c r="BC348" s="1069" t="s">
        <v>35</v>
      </c>
      <c r="BD348" s="1089" t="s">
        <v>35</v>
      </c>
      <c r="BE348" s="1089" t="s">
        <v>35</v>
      </c>
      <c r="BF348" s="1089" t="s">
        <v>35</v>
      </c>
      <c r="BG348" s="1109" t="s">
        <v>35</v>
      </c>
      <c r="BH348" s="1128" t="s">
        <v>35</v>
      </c>
      <c r="BI348" s="1089" t="s">
        <v>35</v>
      </c>
      <c r="BJ348" s="1089" t="s">
        <v>35</v>
      </c>
      <c r="BK348" s="1089" t="s">
        <v>35</v>
      </c>
      <c r="BL348" s="1109" t="s">
        <v>35</v>
      </c>
      <c r="BM348" s="1128" t="s">
        <v>35</v>
      </c>
      <c r="BN348" s="1089" t="s">
        <v>35</v>
      </c>
      <c r="BO348" s="1089" t="s">
        <v>35</v>
      </c>
      <c r="BP348" s="1089" t="s">
        <v>35</v>
      </c>
      <c r="BQ348" s="1109" t="s">
        <v>35</v>
      </c>
    </row>
    <row r="349" s="614" customFormat="true" ht="15" customHeight="true" x14ac:dyDescent="0.2">
      <c r="B349" s="615"/>
      <c r="R349" s="208"/>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BA349" s="2110" t="s">
        <v>141</v>
      </c>
      <c r="BB349" s="163" t="s">
        <v>49</v>
      </c>
      <c r="BC349" s="1069" t="s">
        <v>35</v>
      </c>
      <c r="BD349" s="1089" t="s">
        <v>35</v>
      </c>
      <c r="BE349" s="1089" t="s">
        <v>35</v>
      </c>
      <c r="BF349" s="1089" t="s">
        <v>35</v>
      </c>
      <c r="BG349" s="1109" t="s">
        <v>35</v>
      </c>
      <c r="BH349" s="1128" t="s">
        <v>35</v>
      </c>
      <c r="BI349" s="1089" t="s">
        <v>35</v>
      </c>
      <c r="BJ349" s="1089" t="s">
        <v>35</v>
      </c>
      <c r="BK349" s="1089" t="s">
        <v>35</v>
      </c>
      <c r="BL349" s="1109" t="s">
        <v>35</v>
      </c>
      <c r="BM349" s="1128" t="s">
        <v>35</v>
      </c>
      <c r="BN349" s="1089" t="s">
        <v>35</v>
      </c>
      <c r="BO349" s="1089" t="s">
        <v>35</v>
      </c>
      <c r="BP349" s="1089" t="s">
        <v>35</v>
      </c>
      <c r="BQ349" s="1109" t="s">
        <v>35</v>
      </c>
    </row>
    <row r="350" s="614" customFormat="true" ht="15" customHeight="true" x14ac:dyDescent="0.2">
      <c r="B350" s="615"/>
      <c r="R350" s="208"/>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BA350" s="2109"/>
      <c r="BB350" s="163" t="s">
        <v>48</v>
      </c>
      <c r="BC350" s="1069" t="s">
        <v>35</v>
      </c>
      <c r="BD350" s="1089" t="s">
        <v>35</v>
      </c>
      <c r="BE350" s="1089" t="s">
        <v>35</v>
      </c>
      <c r="BF350" s="1089" t="s">
        <v>35</v>
      </c>
      <c r="BG350" s="1109" t="s">
        <v>35</v>
      </c>
      <c r="BH350" s="1128" t="s">
        <v>35</v>
      </c>
      <c r="BI350" s="1089" t="s">
        <v>35</v>
      </c>
      <c r="BJ350" s="1089" t="s">
        <v>35</v>
      </c>
      <c r="BK350" s="1089" t="s">
        <v>35</v>
      </c>
      <c r="BL350" s="1109" t="s">
        <v>35</v>
      </c>
      <c r="BM350" s="1128" t="s">
        <v>35</v>
      </c>
      <c r="BN350" s="1089" t="s">
        <v>35</v>
      </c>
      <c r="BO350" s="1089" t="s">
        <v>35</v>
      </c>
      <c r="BP350" s="1089" t="s">
        <v>35</v>
      </c>
      <c r="BQ350" s="1109" t="s">
        <v>35</v>
      </c>
    </row>
    <row r="351" s="614" customFormat="true" ht="15" customHeight="true" x14ac:dyDescent="0.2">
      <c r="B351" s="615"/>
      <c r="R351" s="208"/>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BA351" s="2110" t="s">
        <v>142</v>
      </c>
      <c r="BB351" s="163" t="s">
        <v>49</v>
      </c>
      <c r="BC351" s="1069" t="s">
        <v>35</v>
      </c>
      <c r="BD351" s="1089" t="s">
        <v>35</v>
      </c>
      <c r="BE351" s="1089" t="s">
        <v>35</v>
      </c>
      <c r="BF351" s="1089" t="s">
        <v>35</v>
      </c>
      <c r="BG351" s="1109" t="s">
        <v>35</v>
      </c>
      <c r="BH351" s="1128" t="s">
        <v>35</v>
      </c>
      <c r="BI351" s="1089" t="s">
        <v>35</v>
      </c>
      <c r="BJ351" s="1089" t="s">
        <v>35</v>
      </c>
      <c r="BK351" s="1089" t="s">
        <v>35</v>
      </c>
      <c r="BL351" s="1109" t="s">
        <v>35</v>
      </c>
      <c r="BM351" s="1128" t="s">
        <v>35</v>
      </c>
      <c r="BN351" s="1089" t="s">
        <v>35</v>
      </c>
      <c r="BO351" s="1089" t="s">
        <v>35</v>
      </c>
      <c r="BP351" s="1089" t="s">
        <v>35</v>
      </c>
      <c r="BQ351" s="1109" t="s">
        <v>35</v>
      </c>
    </row>
    <row r="352" s="614" customFormat="true" ht="15" customHeight="true" x14ac:dyDescent="0.2">
      <c r="B352" s="615"/>
      <c r="R352" s="208"/>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BA352" s="2109"/>
      <c r="BB352" s="163" t="s">
        <v>48</v>
      </c>
      <c r="BC352" s="1069" t="s">
        <v>35</v>
      </c>
      <c r="BD352" s="1089" t="s">
        <v>35</v>
      </c>
      <c r="BE352" s="1089" t="s">
        <v>35</v>
      </c>
      <c r="BF352" s="1089" t="s">
        <v>35</v>
      </c>
      <c r="BG352" s="1109" t="s">
        <v>35</v>
      </c>
      <c r="BH352" s="1128" t="s">
        <v>35</v>
      </c>
      <c r="BI352" s="1089" t="s">
        <v>35</v>
      </c>
      <c r="BJ352" s="1089" t="s">
        <v>35</v>
      </c>
      <c r="BK352" s="1089" t="s">
        <v>35</v>
      </c>
      <c r="BL352" s="1109" t="s">
        <v>35</v>
      </c>
      <c r="BM352" s="1128" t="s">
        <v>35</v>
      </c>
      <c r="BN352" s="1089" t="s">
        <v>35</v>
      </c>
      <c r="BO352" s="1089" t="s">
        <v>35</v>
      </c>
      <c r="BP352" s="1089" t="s">
        <v>35</v>
      </c>
      <c r="BQ352" s="1109" t="s">
        <v>35</v>
      </c>
    </row>
    <row r="353" s="614" customFormat="true" ht="15" customHeight="true" x14ac:dyDescent="0.2">
      <c r="B353" s="615"/>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BA353" s="2110" t="s">
        <v>137</v>
      </c>
      <c r="BB353" s="163" t="s">
        <v>49</v>
      </c>
      <c r="BC353" s="1069" t="s">
        <v>35</v>
      </c>
      <c r="BD353" s="1089" t="s">
        <v>35</v>
      </c>
      <c r="BE353" s="1089" t="s">
        <v>35</v>
      </c>
      <c r="BF353" s="1089" t="s">
        <v>35</v>
      </c>
      <c r="BG353" s="1109" t="s">
        <v>35</v>
      </c>
      <c r="BH353" s="1128" t="s">
        <v>35</v>
      </c>
      <c r="BI353" s="1089" t="s">
        <v>35</v>
      </c>
      <c r="BJ353" s="1089" t="s">
        <v>35</v>
      </c>
      <c r="BK353" s="1089" t="s">
        <v>35</v>
      </c>
      <c r="BL353" s="1109" t="s">
        <v>35</v>
      </c>
      <c r="BM353" s="1128" t="s">
        <v>35</v>
      </c>
      <c r="BN353" s="1089" t="s">
        <v>35</v>
      </c>
      <c r="BO353" s="1089" t="s">
        <v>35</v>
      </c>
      <c r="BP353" s="1089" t="s">
        <v>35</v>
      </c>
      <c r="BQ353" s="1109" t="s">
        <v>35</v>
      </c>
    </row>
    <row r="354" s="614" customFormat="true" ht="15" customHeight="true" x14ac:dyDescent="0.2">
      <c r="B354" s="615"/>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BA354" s="2111"/>
      <c r="BB354" s="164" t="s">
        <v>48</v>
      </c>
      <c r="BC354" s="1070" t="s">
        <v>35</v>
      </c>
      <c r="BD354" s="1090" t="s">
        <v>35</v>
      </c>
      <c r="BE354" s="1090" t="s">
        <v>35</v>
      </c>
      <c r="BF354" s="1090" t="s">
        <v>35</v>
      </c>
      <c r="BG354" s="1110" t="s">
        <v>35</v>
      </c>
      <c r="BH354" s="1129" t="s">
        <v>35</v>
      </c>
      <c r="BI354" s="1090" t="s">
        <v>35</v>
      </c>
      <c r="BJ354" s="1090" t="s">
        <v>35</v>
      </c>
      <c r="BK354" s="1090" t="s">
        <v>35</v>
      </c>
      <c r="BL354" s="1110" t="s">
        <v>35</v>
      </c>
      <c r="BM354" s="1129" t="s">
        <v>35</v>
      </c>
      <c r="BN354" s="1090" t="s">
        <v>35</v>
      </c>
      <c r="BO354" s="1090" t="s">
        <v>35</v>
      </c>
      <c r="BP354" s="1090" t="s">
        <v>35</v>
      </c>
      <c r="BQ354" s="1110" t="s">
        <v>35</v>
      </c>
    </row>
    <row r="355" s="614" customFormat="true" ht="15" customHeight="true" x14ac:dyDescent="0.2">
      <c r="B355" s="615"/>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BA355" s="231"/>
      <c r="BB355" s="135"/>
      <c r="BC355" s="297"/>
      <c r="BD355" s="297"/>
      <c r="BE355" s="297"/>
      <c r="BF355" s="297"/>
      <c r="BG355" s="297"/>
      <c r="BH355" s="297"/>
      <c r="BI355" s="297"/>
      <c r="BJ355" s="297"/>
      <c r="BK355" s="297"/>
      <c r="BL355" s="297"/>
      <c r="BM355" s="297"/>
      <c r="BN355" s="297"/>
      <c r="BO355" s="297"/>
      <c r="BP355" s="297"/>
      <c r="BQ355" s="297"/>
    </row>
    <row r="356" s="614" customFormat="true" ht="15" customHeight="true" x14ac:dyDescent="0.2">
      <c r="B356" s="615"/>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BA356" s="231"/>
      <c r="BB356" s="135"/>
      <c r="BC356" s="231"/>
      <c r="BD356" s="231"/>
      <c r="BE356" s="231"/>
      <c r="BF356" s="231"/>
      <c r="BG356" s="231"/>
      <c r="BH356" s="231"/>
      <c r="BI356" s="231"/>
      <c r="BJ356" s="231"/>
      <c r="BK356" s="231"/>
      <c r="BL356" s="231"/>
      <c r="BM356" s="231"/>
      <c r="BN356" s="231"/>
      <c r="BO356" s="231"/>
      <c r="BP356" s="231"/>
      <c r="BQ356" s="231"/>
    </row>
    <row r="357" s="131" customFormat="true" ht="15" customHeight="true" x14ac:dyDescent="0.2">
      <c r="B357" s="133"/>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BA357" s="231"/>
      <c r="BB357" s="135"/>
      <c r="BC357" s="231"/>
      <c r="BD357" s="231"/>
      <c r="BE357" s="231"/>
      <c r="BF357" s="231"/>
      <c r="BG357" s="231"/>
      <c r="BH357" s="231"/>
      <c r="BI357" s="231"/>
      <c r="BJ357" s="231"/>
      <c r="BK357" s="231"/>
      <c r="BL357" s="231"/>
      <c r="BM357" s="231"/>
      <c r="BN357" s="231"/>
      <c r="BO357" s="231"/>
      <c r="BP357" s="231"/>
      <c r="BQ357" s="231"/>
    </row>
    <row r="358" s="131" customFormat="true" ht="15" customHeight="true" x14ac:dyDescent="0.2">
      <c r="B358" s="133"/>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BA358" s="231"/>
      <c r="BB358" s="135"/>
      <c r="BC358" s="231"/>
      <c r="BD358" s="231"/>
      <c r="BE358" s="231"/>
      <c r="BF358" s="231"/>
      <c r="BG358" s="231"/>
      <c r="BH358" s="231"/>
      <c r="BI358" s="231"/>
      <c r="BJ358" s="231"/>
      <c r="BK358" s="231"/>
      <c r="BL358" s="231"/>
      <c r="BM358" s="231"/>
      <c r="BN358" s="231"/>
      <c r="BO358" s="231"/>
      <c r="BP358" s="231"/>
      <c r="BQ358" s="231"/>
    </row>
    <row r="359" s="131" customFormat="true" ht="15" customHeight="true" x14ac:dyDescent="0.2">
      <c r="B359" s="133"/>
      <c r="R359" s="208"/>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BA359" s="231"/>
      <c r="BB359" s="135"/>
      <c r="BC359" s="231"/>
      <c r="BD359" s="231"/>
      <c r="BE359" s="231"/>
      <c r="BF359" s="231"/>
      <c r="BG359" s="231"/>
      <c r="BH359" s="231"/>
      <c r="BI359" s="231"/>
      <c r="BJ359" s="231"/>
      <c r="BK359" s="231"/>
      <c r="BL359" s="231"/>
      <c r="BM359" s="231"/>
      <c r="BN359" s="231"/>
      <c r="BO359" s="231"/>
      <c r="BP359" s="231"/>
      <c r="BQ359" s="231"/>
    </row>
    <row r="360" s="131" customFormat="true" ht="15" customHeight="true" x14ac:dyDescent="0.2">
      <c r="B360" s="133"/>
      <c r="R360" s="208"/>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BA360" s="231"/>
      <c r="BB360" s="135"/>
      <c r="BC360" s="231"/>
      <c r="BD360" s="231"/>
      <c r="BE360" s="231"/>
      <c r="BF360" s="231"/>
      <c r="BG360" s="231"/>
      <c r="BH360" s="231"/>
      <c r="BI360" s="231"/>
      <c r="BJ360" s="231"/>
      <c r="BK360" s="231"/>
      <c r="BL360" s="231"/>
      <c r="BM360" s="231"/>
      <c r="BN360" s="231"/>
      <c r="BO360" s="231"/>
      <c r="BP360" s="231"/>
      <c r="BQ360" s="231"/>
    </row>
    <row r="361" s="131" customFormat="true" ht="15" customHeight="true" x14ac:dyDescent="0.2">
      <c r="B361" s="133"/>
      <c r="R361" s="208"/>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BA361" s="231"/>
      <c r="BB361" s="135"/>
      <c r="BC361" s="231"/>
      <c r="BD361" s="231"/>
      <c r="BE361" s="231"/>
      <c r="BF361" s="231"/>
      <c r="BG361" s="231"/>
      <c r="BH361" s="231"/>
      <c r="BI361" s="231"/>
      <c r="BJ361" s="231"/>
      <c r="BK361" s="231"/>
      <c r="BL361" s="231"/>
      <c r="BM361" s="231"/>
      <c r="BN361" s="231"/>
      <c r="BO361" s="231"/>
      <c r="BP361" s="231"/>
      <c r="BQ361" s="231"/>
    </row>
    <row r="362" s="131" customFormat="true" ht="15" customHeight="true" x14ac:dyDescent="0.2">
      <c r="B362" s="133"/>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BA362" s="231"/>
      <c r="BB362" s="135"/>
      <c r="BC362" s="231"/>
      <c r="BD362" s="231"/>
      <c r="BE362" s="231"/>
      <c r="BF362" s="231"/>
      <c r="BG362" s="231"/>
      <c r="BH362" s="231"/>
      <c r="BI362" s="231"/>
      <c r="BJ362" s="231"/>
      <c r="BK362" s="231"/>
      <c r="BL362" s="231"/>
      <c r="BM362" s="231"/>
      <c r="BN362" s="231"/>
      <c r="BO362" s="231"/>
      <c r="BP362" s="231"/>
      <c r="BQ362" s="231"/>
    </row>
    <row r="363" s="131" customFormat="true" ht="15" customHeight="true" x14ac:dyDescent="0.2">
      <c r="B363" s="133"/>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BA363" s="231"/>
      <c r="BB363" s="135"/>
      <c r="BC363" s="231"/>
      <c r="BD363" s="231"/>
      <c r="BE363" s="231"/>
      <c r="BF363" s="231"/>
      <c r="BG363" s="231"/>
      <c r="BH363" s="231"/>
      <c r="BI363" s="231"/>
      <c r="BJ363" s="231"/>
      <c r="BK363" s="231"/>
      <c r="BL363" s="231"/>
      <c r="BM363" s="231"/>
      <c r="BN363" s="231"/>
      <c r="BO363" s="231"/>
      <c r="BP363" s="231"/>
      <c r="BQ363" s="231"/>
    </row>
    <row r="364" s="131" customFormat="true" ht="15" customHeight="true" x14ac:dyDescent="0.2">
      <c r="B364" s="133"/>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BA364" s="231"/>
      <c r="BB364" s="135"/>
      <c r="BC364" s="231"/>
      <c r="BD364" s="231"/>
      <c r="BE364" s="231"/>
      <c r="BF364" s="231"/>
      <c r="BG364" s="231"/>
      <c r="BH364" s="231"/>
      <c r="BI364" s="231"/>
      <c r="BJ364" s="231"/>
      <c r="BK364" s="231"/>
      <c r="BL364" s="231"/>
      <c r="BM364" s="231"/>
      <c r="BN364" s="231"/>
      <c r="BO364" s="231"/>
      <c r="BP364" s="231"/>
      <c r="BQ364" s="231"/>
    </row>
    <row r="365" s="131" customFormat="true" ht="15" customHeight="true" x14ac:dyDescent="0.2">
      <c r="B365" s="133"/>
      <c r="R365" s="208"/>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BA365" s="231"/>
      <c r="BB365" s="135"/>
      <c r="BC365" s="231"/>
      <c r="BD365" s="231"/>
      <c r="BE365" s="231"/>
      <c r="BF365" s="231"/>
      <c r="BG365" s="231"/>
      <c r="BH365" s="231"/>
      <c r="BI365" s="231"/>
      <c r="BJ365" s="231"/>
      <c r="BK365" s="231"/>
      <c r="BL365" s="231"/>
      <c r="BM365" s="231"/>
      <c r="BN365" s="231"/>
      <c r="BO365" s="231"/>
      <c r="BP365" s="231"/>
      <c r="BQ365" s="231"/>
    </row>
    <row r="366" s="131" customFormat="true" ht="15" customHeight="true" x14ac:dyDescent="0.2">
      <c r="B366" s="133"/>
      <c r="R366" s="208"/>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BA366" s="231"/>
      <c r="BB366" s="135"/>
      <c r="BC366" s="231"/>
      <c r="BD366" s="231"/>
      <c r="BE366" s="231"/>
      <c r="BF366" s="231"/>
      <c r="BG366" s="231"/>
      <c r="BH366" s="231"/>
      <c r="BI366" s="231"/>
      <c r="BJ366" s="231"/>
      <c r="BK366" s="231"/>
      <c r="BL366" s="231"/>
      <c r="BM366" s="231"/>
      <c r="BN366" s="231"/>
      <c r="BO366" s="231"/>
      <c r="BP366" s="231"/>
      <c r="BQ366" s="231"/>
    </row>
    <row r="367" s="131" customFormat="true" ht="15" customHeight="true" x14ac:dyDescent="0.2">
      <c r="B367" s="133"/>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BA367" s="231"/>
      <c r="BB367" s="135"/>
      <c r="BC367" s="231"/>
      <c r="BD367" s="231"/>
      <c r="BE367" s="231"/>
      <c r="BF367" s="231"/>
      <c r="BG367" s="231"/>
      <c r="BH367" s="231"/>
      <c r="BI367" s="231"/>
      <c r="BJ367" s="231"/>
      <c r="BK367" s="231"/>
      <c r="BL367" s="231"/>
      <c r="BM367" s="231"/>
      <c r="BN367" s="231"/>
      <c r="BO367" s="231"/>
      <c r="BP367" s="231"/>
      <c r="BQ367" s="231"/>
    </row>
    <row r="368" s="131" customFormat="true" ht="15" customHeight="true" x14ac:dyDescent="0.2">
      <c r="B368" s="133"/>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BA368" s="231"/>
      <c r="BB368" s="135"/>
      <c r="BC368" s="231"/>
      <c r="BD368" s="231"/>
      <c r="BE368" s="231"/>
      <c r="BF368" s="231"/>
      <c r="BG368" s="231"/>
      <c r="BH368" s="231"/>
      <c r="BI368" s="231"/>
      <c r="BJ368" s="231"/>
      <c r="BK368" s="231"/>
      <c r="BL368" s="231"/>
      <c r="BM368" s="231"/>
      <c r="BN368" s="231"/>
      <c r="BO368" s="231"/>
      <c r="BP368" s="231"/>
      <c r="BQ368" s="231"/>
    </row>
    <row r="369" s="131" customFormat="true" ht="15" customHeight="true" x14ac:dyDescent="0.2">
      <c r="B369" s="133"/>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BA369" s="231"/>
      <c r="BB369" s="135"/>
      <c r="BC369" s="231"/>
      <c r="BD369" s="231"/>
      <c r="BE369" s="231"/>
      <c r="BF369" s="231"/>
      <c r="BG369" s="231"/>
      <c r="BH369" s="231"/>
      <c r="BI369" s="231"/>
      <c r="BJ369" s="231"/>
      <c r="BK369" s="231"/>
      <c r="BL369" s="231"/>
      <c r="BM369" s="231"/>
      <c r="BN369" s="231"/>
      <c r="BO369" s="231"/>
      <c r="BP369" s="231"/>
      <c r="BQ369" s="231"/>
    </row>
    <row r="370" s="131" customFormat="true" ht="15" customHeight="true" x14ac:dyDescent="0.2">
      <c r="B370" s="133"/>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BA370" s="231"/>
      <c r="BB370" s="135"/>
      <c r="BC370" s="231"/>
      <c r="BD370" s="231"/>
      <c r="BE370" s="231"/>
      <c r="BF370" s="231"/>
      <c r="BG370" s="231"/>
      <c r="BH370" s="231"/>
      <c r="BI370" s="231"/>
      <c r="BJ370" s="231"/>
      <c r="BK370" s="231"/>
      <c r="BL370" s="231"/>
      <c r="BM370" s="231"/>
      <c r="BN370" s="231"/>
      <c r="BO370" s="231"/>
      <c r="BP370" s="231"/>
      <c r="BQ370" s="231"/>
    </row>
    <row r="371" s="131" customFormat="true" ht="15" customHeight="true" x14ac:dyDescent="0.2">
      <c r="B371" s="133"/>
      <c r="R371" s="208"/>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BA371" s="231"/>
      <c r="BB371" s="135"/>
      <c r="BC371" s="231"/>
      <c r="BD371" s="231"/>
      <c r="BE371" s="231"/>
      <c r="BF371" s="231"/>
      <c r="BG371" s="231"/>
      <c r="BH371" s="231"/>
      <c r="BI371" s="231"/>
      <c r="BJ371" s="231"/>
      <c r="BK371" s="231"/>
      <c r="BL371" s="231"/>
      <c r="BM371" s="231"/>
      <c r="BN371" s="231"/>
      <c r="BO371" s="231"/>
      <c r="BP371" s="231"/>
      <c r="BQ371" s="231"/>
    </row>
    <row r="372" s="131" customFormat="true" ht="15" customHeight="true" x14ac:dyDescent="0.2">
      <c r="B372" s="133"/>
      <c r="R372" s="208"/>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BA372" s="231"/>
      <c r="BB372" s="135"/>
      <c r="BC372" s="231"/>
      <c r="BD372" s="231"/>
      <c r="BE372" s="231"/>
      <c r="BF372" s="231"/>
      <c r="BG372" s="231"/>
      <c r="BH372" s="231"/>
      <c r="BI372" s="231"/>
      <c r="BJ372" s="231"/>
      <c r="BK372" s="231"/>
      <c r="BL372" s="231"/>
      <c r="BM372" s="231"/>
      <c r="BN372" s="231"/>
      <c r="BO372" s="231"/>
      <c r="BP372" s="231"/>
      <c r="BQ372" s="231"/>
    </row>
    <row r="373" s="131" customFormat="true" ht="15" customHeight="true" x14ac:dyDescent="0.2">
      <c r="B373" s="133"/>
      <c r="R373" s="208"/>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BA373" s="231"/>
      <c r="BB373" s="135"/>
      <c r="BC373" s="231"/>
      <c r="BD373" s="231"/>
      <c r="BE373" s="231"/>
      <c r="BF373" s="231"/>
      <c r="BG373" s="231"/>
      <c r="BH373" s="231"/>
      <c r="BI373" s="231"/>
      <c r="BJ373" s="231"/>
      <c r="BK373" s="231"/>
      <c r="BL373" s="231"/>
      <c r="BM373" s="231"/>
      <c r="BN373" s="231"/>
      <c r="BO373" s="231"/>
      <c r="BP373" s="231"/>
      <c r="BQ373" s="231"/>
    </row>
    <row r="374" s="131" customFormat="true" ht="15" customHeight="true" x14ac:dyDescent="0.2">
      <c r="B374" s="133"/>
      <c r="R374" s="208"/>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BA374" s="231"/>
      <c r="BB374" s="135"/>
      <c r="BC374" s="231"/>
      <c r="BD374" s="231"/>
      <c r="BE374" s="231"/>
      <c r="BF374" s="231"/>
      <c r="BG374" s="231"/>
      <c r="BH374" s="231"/>
      <c r="BI374" s="231"/>
      <c r="BJ374" s="231"/>
      <c r="BK374" s="231"/>
      <c r="BL374" s="231"/>
      <c r="BM374" s="231"/>
      <c r="BN374" s="231"/>
      <c r="BO374" s="231"/>
      <c r="BP374" s="231"/>
      <c r="BQ374" s="231"/>
    </row>
    <row r="375" s="131" customFormat="true" ht="15" customHeight="true" x14ac:dyDescent="0.2">
      <c r="B375" s="133"/>
      <c r="R375" s="208"/>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08"/>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08"/>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08"/>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08"/>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614" customFormat="true" ht="15" customHeight="true" x14ac:dyDescent="0.2">
      <c r="B390" s="615"/>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614" customFormat="true" ht="15" customHeight="true" x14ac:dyDescent="0.2">
      <c r="B391" s="615"/>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614"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614"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614"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614"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614"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614"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614"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431" customFormat="true" ht="15" customHeight="true" x14ac:dyDescent="0.25">
      <c r="A399" s="136"/>
      <c r="B399" s="136"/>
      <c r="C399" s="2044" t="s">
        <v>128</v>
      </c>
      <c r="D399" s="2045"/>
      <c r="E399" s="2045"/>
      <c r="F399" s="2045"/>
      <c r="G399" s="136"/>
      <c r="H399" s="2046" t="s">
        <v>129</v>
      </c>
      <c r="I399" s="2047"/>
      <c r="J399" s="2047"/>
      <c r="K399" s="2047"/>
      <c r="M399" s="2046" t="s">
        <v>130</v>
      </c>
      <c r="N399" s="2047"/>
      <c r="O399" s="2047"/>
      <c r="P399" s="2047"/>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15" customHeight="true" x14ac:dyDescent="0.2">
      <c r="C400" s="2048" t="s">
        <v>182</v>
      </c>
      <c r="D400" s="2049"/>
      <c r="E400" s="2049"/>
      <c r="F400" s="370"/>
      <c r="G400" s="370"/>
      <c r="H400" s="2050" t="s">
        <v>182</v>
      </c>
      <c r="I400" s="2050"/>
      <c r="J400" s="2050"/>
      <c r="K400" s="370"/>
      <c r="L400" s="370"/>
      <c r="M400" s="2050" t="s">
        <v>182</v>
      </c>
      <c r="N400" s="2050"/>
      <c r="O400" s="2050"/>
      <c r="P400" s="370"/>
      <c r="Q400" s="370"/>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431"/>
      <c r="BB400" s="136"/>
      <c r="BC400" s="431"/>
      <c r="BD400" s="431"/>
      <c r="BE400" s="431"/>
      <c r="BF400" s="431"/>
      <c r="BG400" s="431"/>
      <c r="BH400" s="431"/>
      <c r="BI400" s="431"/>
      <c r="BJ400" s="431"/>
      <c r="BK400" s="431"/>
      <c r="BL400" s="431"/>
      <c r="BM400" s="431"/>
      <c r="BN400" s="431"/>
      <c r="BO400" s="431"/>
      <c r="BP400" s="431"/>
      <c r="BQ400" s="431"/>
    </row>
    <row r="401" s="210" customFormat="true" ht="25.15" customHeight="true" x14ac:dyDescent="0.2">
      <c r="C401" s="2048"/>
      <c r="D401" s="2049"/>
      <c r="E401" s="389" t="s">
        <v>183</v>
      </c>
      <c r="F401" s="370"/>
      <c r="G401" s="370"/>
      <c r="H401" s="2050"/>
      <c r="I401" s="2050"/>
      <c r="J401" s="390" t="s">
        <v>183</v>
      </c>
      <c r="K401" s="370"/>
      <c r="L401" s="370"/>
      <c r="M401" s="2050"/>
      <c r="N401" s="2050"/>
      <c r="O401" s="391" t="s">
        <v>183</v>
      </c>
      <c r="P401" s="370"/>
      <c r="Q401" s="370"/>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431"/>
      <c r="BB401" s="136"/>
      <c r="BC401" s="431"/>
      <c r="BD401" s="431"/>
      <c r="BE401" s="431"/>
      <c r="BF401" s="431"/>
      <c r="BG401" s="431"/>
      <c r="BH401" s="431"/>
      <c r="BI401" s="431"/>
      <c r="BJ401" s="431"/>
      <c r="BK401" s="431"/>
      <c r="BL401" s="431"/>
      <c r="BM401" s="431"/>
      <c r="BN401" s="431"/>
      <c r="BO401" s="431"/>
      <c r="BP401" s="431"/>
      <c r="BQ401" s="431"/>
    </row>
    <row r="402" s="210" customFormat="true" ht="25.15" customHeight="true" x14ac:dyDescent="0.2">
      <c r="B402" s="2056" t="s">
        <v>134</v>
      </c>
      <c r="C402" s="2049"/>
      <c r="D402" s="2049"/>
      <c r="E402" s="392" t="s">
        <v>184</v>
      </c>
      <c r="F402" s="370"/>
      <c r="G402" s="370"/>
      <c r="H402" s="2050"/>
      <c r="I402" s="2050"/>
      <c r="J402" s="393" t="s">
        <v>184</v>
      </c>
      <c r="K402" s="370"/>
      <c r="L402" s="370"/>
      <c r="M402" s="2050"/>
      <c r="N402" s="2050"/>
      <c r="O402" s="394" t="s">
        <v>184</v>
      </c>
      <c r="P402" s="370"/>
      <c r="Q402" s="370"/>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431"/>
      <c r="BB402" s="136"/>
      <c r="BC402" s="431"/>
      <c r="BD402" s="431"/>
      <c r="BE402" s="431"/>
      <c r="BF402" s="431"/>
      <c r="BG402" s="431"/>
      <c r="BH402" s="431"/>
      <c r="BI402" s="431"/>
      <c r="BJ402" s="431"/>
      <c r="BK402" s="431"/>
      <c r="BL402" s="431"/>
      <c r="BM402" s="431"/>
      <c r="BN402" s="431"/>
      <c r="BO402" s="431"/>
      <c r="BP402" s="431"/>
      <c r="BQ402" s="431"/>
    </row>
    <row r="403" s="210" customFormat="true" ht="25.15" customHeight="true" x14ac:dyDescent="0.2">
      <c r="B403" s="2057"/>
      <c r="C403" s="2058" t="s">
        <v>185</v>
      </c>
      <c r="D403" s="2059"/>
      <c r="E403" s="454">
        <v>-0.81047442129750635</v>
      </c>
      <c r="F403" s="455"/>
      <c r="G403" s="455"/>
      <c r="H403" s="2059" t="s">
        <v>186</v>
      </c>
      <c r="I403" s="2059"/>
      <c r="J403" s="456">
        <v>0.70419616633169535</v>
      </c>
      <c r="K403" s="455"/>
      <c r="L403" s="455"/>
      <c r="M403" s="2059" t="s">
        <v>185</v>
      </c>
      <c r="N403" s="2059"/>
      <c r="O403" s="457">
        <v>-0.80796607853958879</v>
      </c>
      <c r="P403" s="455"/>
      <c r="Q403" s="455"/>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80"/>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2057"/>
      <c r="C404" s="2058" t="s">
        <v>186</v>
      </c>
      <c r="D404" s="2059"/>
      <c r="E404" s="458">
        <v>0.7867496908397511</v>
      </c>
      <c r="F404" s="455"/>
      <c r="G404" s="455"/>
      <c r="H404" s="2059" t="s">
        <v>185</v>
      </c>
      <c r="I404" s="2059"/>
      <c r="J404" s="459">
        <v>-0.70371961529473459</v>
      </c>
      <c r="K404" s="455"/>
      <c r="L404" s="455"/>
      <c r="M404" s="2059" t="s">
        <v>186</v>
      </c>
      <c r="N404" s="2059"/>
      <c r="O404" s="460">
        <v>0.76593966728452922</v>
      </c>
      <c r="P404" s="455"/>
      <c r="Q404" s="455"/>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80"/>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2057"/>
      <c r="C405" s="2058" t="s">
        <v>187</v>
      </c>
      <c r="D405" s="2059"/>
      <c r="E405" s="458">
        <v>0.68404176926087501</v>
      </c>
      <c r="F405" s="455"/>
      <c r="G405" s="455"/>
      <c r="H405" s="2059" t="s">
        <v>187</v>
      </c>
      <c r="I405" s="2059"/>
      <c r="J405" s="459">
        <v>0.63690021744128955</v>
      </c>
      <c r="K405" s="455"/>
      <c r="L405" s="455"/>
      <c r="M405" s="2059" t="s">
        <v>188</v>
      </c>
      <c r="N405" s="2059"/>
      <c r="O405" s="460">
        <v>-0.66842109316172493</v>
      </c>
      <c r="P405" s="455"/>
      <c r="Q405" s="455"/>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80"/>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2057"/>
      <c r="C406" s="2058" t="s">
        <v>188</v>
      </c>
      <c r="D406" s="2059"/>
      <c r="E406" s="458">
        <v>-0.66885413190073806</v>
      </c>
      <c r="F406" s="455"/>
      <c r="G406" s="455"/>
      <c r="H406" s="2059" t="s">
        <v>188</v>
      </c>
      <c r="I406" s="2059"/>
      <c r="J406" s="459">
        <v>-0.57462387444154261</v>
      </c>
      <c r="K406" s="455"/>
      <c r="L406" s="455"/>
      <c r="M406" s="2059" t="s">
        <v>189</v>
      </c>
      <c r="N406" s="2059"/>
      <c r="O406" s="460">
        <v>0.66842109316172493</v>
      </c>
      <c r="P406" s="455"/>
      <c r="Q406" s="455"/>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80"/>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2057"/>
      <c r="C407" s="2058" t="s">
        <v>189</v>
      </c>
      <c r="D407" s="2059"/>
      <c r="E407" s="458">
        <v>0.66885413190073806</v>
      </c>
      <c r="F407" s="455"/>
      <c r="G407" s="455"/>
      <c r="H407" s="2059" t="s">
        <v>189</v>
      </c>
      <c r="I407" s="2059"/>
      <c r="J407" s="459">
        <v>0.57462387444154261</v>
      </c>
      <c r="K407" s="455"/>
      <c r="L407" s="455"/>
      <c r="M407" s="2059" t="s">
        <v>190</v>
      </c>
      <c r="N407" s="2059"/>
      <c r="O407" s="460">
        <v>0.64445403123935885</v>
      </c>
      <c r="P407" s="455"/>
      <c r="Q407" s="455"/>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80"/>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2057"/>
      <c r="C408" s="2058" t="s">
        <v>190</v>
      </c>
      <c r="D408" s="2059"/>
      <c r="E408" s="458">
        <v>0.64433970816860131</v>
      </c>
      <c r="F408" s="455"/>
      <c r="G408" s="455"/>
      <c r="H408" s="2059" t="s">
        <v>190</v>
      </c>
      <c r="I408" s="2059"/>
      <c r="J408" s="459">
        <v>0.56901055379921806</v>
      </c>
      <c r="K408" s="455"/>
      <c r="L408" s="455"/>
      <c r="M408" s="2059" t="s">
        <v>187</v>
      </c>
      <c r="N408" s="2059"/>
      <c r="O408" s="460">
        <v>0.6346944304986526</v>
      </c>
      <c r="P408" s="455"/>
      <c r="Q408" s="455"/>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80"/>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2057"/>
      <c r="C409" s="2058" t="s">
        <v>191</v>
      </c>
      <c r="D409" s="2059"/>
      <c r="E409" s="458">
        <v>0.56881341259574414</v>
      </c>
      <c r="F409" s="455"/>
      <c r="G409" s="455"/>
      <c r="H409" s="2059" t="s">
        <v>192</v>
      </c>
      <c r="I409" s="2059"/>
      <c r="J409" s="459">
        <v>0.51705482218328458</v>
      </c>
      <c r="K409" s="455"/>
      <c r="L409" s="455"/>
      <c r="M409" s="2059" t="s">
        <v>191</v>
      </c>
      <c r="N409" s="2059"/>
      <c r="O409" s="460">
        <v>0.56919014203069529</v>
      </c>
      <c r="P409" s="455"/>
      <c r="Q409" s="455"/>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80"/>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2057"/>
      <c r="C410" s="2058" t="s">
        <v>193</v>
      </c>
      <c r="D410" s="2059"/>
      <c r="E410" s="458">
        <v>0.5605113612484256</v>
      </c>
      <c r="F410" s="455"/>
      <c r="G410" s="455"/>
      <c r="H410" s="2059" t="s">
        <v>191</v>
      </c>
      <c r="I410" s="2059"/>
      <c r="J410" s="459">
        <v>0.51140500562278224</v>
      </c>
      <c r="K410" s="455"/>
      <c r="L410" s="455"/>
      <c r="M410" s="2059" t="s">
        <v>193</v>
      </c>
      <c r="N410" s="2059"/>
      <c r="O410" s="460">
        <v>0.56786575667285266</v>
      </c>
      <c r="P410" s="455"/>
      <c r="Q410" s="455"/>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80"/>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2057"/>
      <c r="C411" s="2058" t="s">
        <v>194</v>
      </c>
      <c r="D411" s="2059"/>
      <c r="E411" s="458">
        <v>-0.48079530634732315</v>
      </c>
      <c r="F411" s="455"/>
      <c r="G411" s="455"/>
      <c r="H411" s="2059" t="s">
        <v>195</v>
      </c>
      <c r="I411" s="2059"/>
      <c r="J411" s="459">
        <v>-0.51016175947790388</v>
      </c>
      <c r="K411" s="455"/>
      <c r="L411" s="455"/>
      <c r="M411" s="2059" t="s">
        <v>192</v>
      </c>
      <c r="N411" s="2059"/>
      <c r="O411" s="460">
        <v>0.54523015726126889</v>
      </c>
      <c r="P411" s="455"/>
      <c r="Q411" s="455"/>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80"/>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2057"/>
      <c r="C412" s="2058" t="s">
        <v>196</v>
      </c>
      <c r="D412" s="2059"/>
      <c r="E412" s="458">
        <v>0.47017962153620996</v>
      </c>
      <c r="F412" s="455"/>
      <c r="G412" s="455"/>
      <c r="H412" s="2059" t="s">
        <v>196</v>
      </c>
      <c r="I412" s="2059"/>
      <c r="J412" s="459">
        <v>0.46975955188832003</v>
      </c>
      <c r="K412" s="455"/>
      <c r="L412" s="455"/>
      <c r="M412" s="2059" t="s">
        <v>197</v>
      </c>
      <c r="N412" s="2059"/>
      <c r="O412" s="460">
        <v>0.48192877280754493</v>
      </c>
      <c r="P412" s="455"/>
      <c r="Q412" s="455"/>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80"/>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2057"/>
      <c r="C413" s="2058" t="s">
        <v>195</v>
      </c>
      <c r="D413" s="2059"/>
      <c r="E413" s="458">
        <v>-0.46843850982136404</v>
      </c>
      <c r="F413" s="455"/>
      <c r="G413" s="455"/>
      <c r="H413" s="2059" t="s">
        <v>198</v>
      </c>
      <c r="I413" s="2059"/>
      <c r="J413" s="459">
        <v>0.42004982580096029</v>
      </c>
      <c r="K413" s="455"/>
      <c r="L413" s="455"/>
      <c r="M413" s="2059" t="s">
        <v>195</v>
      </c>
      <c r="N413" s="2059"/>
      <c r="O413" s="460">
        <v>-0.45224958859010689</v>
      </c>
      <c r="P413" s="455"/>
      <c r="Q413" s="455"/>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80"/>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2057"/>
      <c r="C414" s="2058" t="s">
        <v>197</v>
      </c>
      <c r="D414" s="2059"/>
      <c r="E414" s="458">
        <v>0.45692395746378683</v>
      </c>
      <c r="F414" s="455"/>
      <c r="G414" s="455"/>
      <c r="H414" s="2059" t="s">
        <v>193</v>
      </c>
      <c r="I414" s="2059"/>
      <c r="J414" s="459">
        <v>0.40519930802744869</v>
      </c>
      <c r="K414" s="455"/>
      <c r="L414" s="455"/>
      <c r="M414" s="2059" t="s">
        <v>194</v>
      </c>
      <c r="N414" s="2059"/>
      <c r="O414" s="460">
        <v>-0.44463424295401061</v>
      </c>
      <c r="P414" s="455"/>
      <c r="Q414" s="455"/>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80"/>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2057"/>
      <c r="C415" s="2058" t="s">
        <v>198</v>
      </c>
      <c r="D415" s="2059"/>
      <c r="E415" s="458">
        <v>0.39813208670037897</v>
      </c>
      <c r="F415" s="455"/>
      <c r="G415" s="455"/>
      <c r="H415" s="2059" t="s">
        <v>194</v>
      </c>
      <c r="I415" s="2059"/>
      <c r="J415" s="459">
        <v>-0.39804101961165833</v>
      </c>
      <c r="K415" s="455"/>
      <c r="L415" s="455"/>
      <c r="M415" s="2059" t="s">
        <v>198</v>
      </c>
      <c r="N415" s="2059"/>
      <c r="O415" s="460">
        <v>0.42539515336239714</v>
      </c>
      <c r="P415" s="455"/>
      <c r="Q415" s="455"/>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80"/>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2057"/>
      <c r="C416" s="2058" t="s">
        <v>199</v>
      </c>
      <c r="D416" s="2059"/>
      <c r="E416" s="458">
        <v>0.35059978044941353</v>
      </c>
      <c r="F416" s="455"/>
      <c r="G416" s="455"/>
      <c r="H416" s="2059" t="s">
        <v>200</v>
      </c>
      <c r="I416" s="2059"/>
      <c r="J416" s="459">
        <v>0.35821953211308299</v>
      </c>
      <c r="K416" s="455"/>
      <c r="L416" s="455"/>
      <c r="M416" s="2059" t="s">
        <v>196</v>
      </c>
      <c r="N416" s="2059"/>
      <c r="O416" s="460">
        <v>0.37124027490783629</v>
      </c>
      <c r="P416" s="455"/>
      <c r="Q416" s="455"/>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80"/>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2057"/>
      <c r="C417" s="2058" t="s">
        <v>201</v>
      </c>
      <c r="D417" s="2059"/>
      <c r="E417" s="458">
        <v>0.33679978211358524</v>
      </c>
      <c r="F417" s="455"/>
      <c r="G417" s="455"/>
      <c r="H417" s="2059" t="s">
        <v>197</v>
      </c>
      <c r="I417" s="2059"/>
      <c r="J417" s="459">
        <v>0.34381118104056113</v>
      </c>
      <c r="K417" s="455"/>
      <c r="L417" s="455"/>
      <c r="M417" s="2059" t="s">
        <v>201</v>
      </c>
      <c r="N417" s="2059"/>
      <c r="O417" s="460">
        <v>0.36649722743018842</v>
      </c>
      <c r="P417" s="455"/>
      <c r="Q417" s="455"/>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80"/>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2057"/>
      <c r="C418" s="2058" t="s">
        <v>200</v>
      </c>
      <c r="D418" s="2059"/>
      <c r="E418" s="458">
        <v>0.32865248316264362</v>
      </c>
      <c r="F418" s="455"/>
      <c r="G418" s="455"/>
      <c r="H418" s="2059" t="s">
        <v>199</v>
      </c>
      <c r="I418" s="2059"/>
      <c r="J418" s="459">
        <v>0.33878067748034624</v>
      </c>
      <c r="K418" s="455"/>
      <c r="L418" s="455"/>
      <c r="M418" s="2059" t="s">
        <v>202</v>
      </c>
      <c r="N418" s="2059"/>
      <c r="O418" s="460">
        <v>0.30029690424271843</v>
      </c>
      <c r="P418" s="455"/>
      <c r="Q418" s="455"/>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80"/>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2057"/>
      <c r="C419" s="2058" t="s">
        <v>203</v>
      </c>
      <c r="D419" s="2059"/>
      <c r="E419" s="458">
        <v>0.32625057235306587</v>
      </c>
      <c r="F419" s="455"/>
      <c r="G419" s="455"/>
      <c r="H419" s="2059" t="s">
        <v>204</v>
      </c>
      <c r="I419" s="2059"/>
      <c r="J419" s="459">
        <v>0.3369707469325206</v>
      </c>
      <c r="K419" s="455"/>
      <c r="L419" s="455"/>
      <c r="M419" s="2059" t="s">
        <v>203</v>
      </c>
      <c r="N419" s="2059"/>
      <c r="O419" s="460">
        <v>0.29177876488538185</v>
      </c>
      <c r="P419" s="455"/>
      <c r="Q419" s="455"/>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80"/>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2057"/>
      <c r="C420" s="2058" t="s">
        <v>205</v>
      </c>
      <c r="D420" s="2059"/>
      <c r="E420" s="458">
        <v>0.32595514226070005</v>
      </c>
      <c r="F420" s="455"/>
      <c r="G420" s="455"/>
      <c r="H420" s="2059" t="s">
        <v>206</v>
      </c>
      <c r="I420" s="2059"/>
      <c r="J420" s="459">
        <v>0.27644230820750781</v>
      </c>
      <c r="K420" s="455"/>
      <c r="L420" s="455"/>
      <c r="M420" s="2059" t="s">
        <v>199</v>
      </c>
      <c r="N420" s="2059"/>
      <c r="O420" s="460">
        <v>0.28131106124827143</v>
      </c>
      <c r="P420" s="455"/>
      <c r="Q420" s="455"/>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80"/>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2057"/>
      <c r="C421" s="2058" t="s">
        <v>204</v>
      </c>
      <c r="D421" s="2059"/>
      <c r="E421" s="458">
        <v>0.30853949541274639</v>
      </c>
      <c r="F421" s="455"/>
      <c r="G421" s="455"/>
      <c r="H421" s="2059" t="s">
        <v>207</v>
      </c>
      <c r="I421" s="2059"/>
      <c r="J421" s="459">
        <v>0.27489444234485033</v>
      </c>
      <c r="K421" s="455"/>
      <c r="L421" s="455"/>
      <c r="M421" s="2059" t="s">
        <v>200</v>
      </c>
      <c r="N421" s="2059"/>
      <c r="O421" s="460">
        <v>0.28085492179758254</v>
      </c>
      <c r="P421" s="455"/>
      <c r="Q421" s="455"/>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80"/>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2057"/>
      <c r="C422" s="2058" t="s">
        <v>207</v>
      </c>
      <c r="D422" s="2059"/>
      <c r="E422" s="458">
        <v>0.30616178030847746</v>
      </c>
      <c r="F422" s="455"/>
      <c r="G422" s="455"/>
      <c r="H422" s="2059" t="s">
        <v>205</v>
      </c>
      <c r="I422" s="2059"/>
      <c r="J422" s="459">
        <v>0.25840069123361081</v>
      </c>
      <c r="K422" s="455"/>
      <c r="L422" s="455"/>
      <c r="M422" s="2059" t="s">
        <v>207</v>
      </c>
      <c r="N422" s="2059"/>
      <c r="O422" s="460">
        <v>0.27912819617534051</v>
      </c>
      <c r="P422" s="455"/>
      <c r="Q422" s="455"/>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80"/>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2057"/>
      <c r="C423" s="2058" t="s">
        <v>208</v>
      </c>
      <c r="D423" s="2059"/>
      <c r="E423" s="458">
        <v>0.25659912758734654</v>
      </c>
      <c r="F423" s="455"/>
      <c r="G423" s="455"/>
      <c r="H423" s="2059" t="s">
        <v>208</v>
      </c>
      <c r="I423" s="2059"/>
      <c r="J423" s="459">
        <v>0.22573584393731472</v>
      </c>
      <c r="K423" s="455"/>
      <c r="L423" s="455"/>
      <c r="M423" s="2059" t="s">
        <v>205</v>
      </c>
      <c r="N423" s="2059"/>
      <c r="O423" s="460">
        <v>0.25385788390131192</v>
      </c>
      <c r="P423" s="455"/>
      <c r="Q423" s="455"/>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80"/>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2057"/>
      <c r="C424" s="2058" t="s">
        <v>202</v>
      </c>
      <c r="D424" s="2059"/>
      <c r="E424" s="458">
        <v>0.20983345560597186</v>
      </c>
      <c r="F424" s="455"/>
      <c r="G424" s="455"/>
      <c r="H424" s="2059" t="s">
        <v>203</v>
      </c>
      <c r="I424" s="2059"/>
      <c r="J424" s="459">
        <v>0.21735393899408875</v>
      </c>
      <c r="K424" s="455"/>
      <c r="L424" s="455"/>
      <c r="M424" s="2059" t="s">
        <v>208</v>
      </c>
      <c r="N424" s="2059"/>
      <c r="O424" s="460">
        <v>0.23463076621353599</v>
      </c>
      <c r="P424" s="455"/>
      <c r="Q424" s="455"/>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80"/>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2057"/>
      <c r="C425" s="2058" t="s">
        <v>206</v>
      </c>
      <c r="D425" s="2059"/>
      <c r="E425" s="458">
        <v>0.19464277525035506</v>
      </c>
      <c r="F425" s="455"/>
      <c r="G425" s="455"/>
      <c r="H425" s="2059" t="s">
        <v>209</v>
      </c>
      <c r="I425" s="2059"/>
      <c r="J425" s="459">
        <v>-0.18699046627864577</v>
      </c>
      <c r="K425" s="455"/>
      <c r="L425" s="455"/>
      <c r="M425" s="2059" t="s">
        <v>210</v>
      </c>
      <c r="N425" s="2059"/>
      <c r="O425" s="460">
        <v>0.19616276980414377</v>
      </c>
      <c r="P425" s="455"/>
      <c r="Q425" s="455"/>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80"/>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2057"/>
      <c r="C426" s="2058" t="s">
        <v>210</v>
      </c>
      <c r="D426" s="2059"/>
      <c r="E426" s="458">
        <v>0.16990611726367139</v>
      </c>
      <c r="F426" s="455"/>
      <c r="G426" s="455"/>
      <c r="H426" s="2059" t="s">
        <v>211</v>
      </c>
      <c r="I426" s="2059"/>
      <c r="J426" s="459">
        <v>0.17073041119560142</v>
      </c>
      <c r="K426" s="455"/>
      <c r="L426" s="455"/>
      <c r="M426" s="2059" t="s">
        <v>204</v>
      </c>
      <c r="N426" s="2059"/>
      <c r="O426" s="460">
        <v>0.19120520386793891</v>
      </c>
      <c r="P426" s="455"/>
      <c r="Q426" s="455"/>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80"/>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2057"/>
      <c r="C427" s="2058" t="s">
        <v>212</v>
      </c>
      <c r="D427" s="2059"/>
      <c r="E427" s="458">
        <v>0.14881370069389072</v>
      </c>
      <c r="F427" s="455"/>
      <c r="G427" s="455"/>
      <c r="H427" s="2059" t="s">
        <v>201</v>
      </c>
      <c r="I427" s="2059"/>
      <c r="J427" s="459">
        <v>0.16051382509107393</v>
      </c>
      <c r="K427" s="455"/>
      <c r="L427" s="455"/>
      <c r="M427" s="2059" t="s">
        <v>212</v>
      </c>
      <c r="N427" s="2059"/>
      <c r="O427" s="460">
        <v>0.17299820489437692</v>
      </c>
      <c r="P427" s="455"/>
      <c r="Q427" s="455"/>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80"/>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2057"/>
      <c r="C428" s="2058" t="s">
        <v>213</v>
      </c>
      <c r="D428" s="2059"/>
      <c r="E428" s="458">
        <v>0.14403466513074445</v>
      </c>
      <c r="F428" s="455"/>
      <c r="G428" s="455"/>
      <c r="H428" s="2059" t="s">
        <v>214</v>
      </c>
      <c r="I428" s="2059"/>
      <c r="J428" s="459">
        <v>-0.15254419868483471</v>
      </c>
      <c r="K428" s="455"/>
      <c r="L428" s="455"/>
      <c r="M428" s="2059" t="s">
        <v>206</v>
      </c>
      <c r="N428" s="2059"/>
      <c r="O428" s="460">
        <v>0.17251340931322867</v>
      </c>
      <c r="P428" s="455"/>
      <c r="Q428" s="455"/>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80"/>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2057"/>
      <c r="C429" s="2058" t="s">
        <v>215</v>
      </c>
      <c r="D429" s="2059"/>
      <c r="E429" s="458">
        <v>0.14126238171677513</v>
      </c>
      <c r="F429" s="455"/>
      <c r="G429" s="455"/>
      <c r="H429" s="2059" t="s">
        <v>202</v>
      </c>
      <c r="I429" s="2059"/>
      <c r="J429" s="459">
        <v>0.14856407021527368</v>
      </c>
      <c r="K429" s="455"/>
      <c r="L429" s="455"/>
      <c r="M429" s="2059" t="s">
        <v>215</v>
      </c>
      <c r="N429" s="2059"/>
      <c r="O429" s="460">
        <v>0.16714027175765619</v>
      </c>
      <c r="P429" s="455"/>
      <c r="Q429" s="455"/>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80"/>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2057"/>
      <c r="C430" s="2058" t="s">
        <v>216</v>
      </c>
      <c r="D430" s="2059"/>
      <c r="E430" s="458">
        <v>0.13509423380703875</v>
      </c>
      <c r="F430" s="455"/>
      <c r="G430" s="455"/>
      <c r="H430" s="2059" t="s">
        <v>212</v>
      </c>
      <c r="I430" s="2059"/>
      <c r="J430" s="459">
        <v>0.13777700622603728</v>
      </c>
      <c r="K430" s="455"/>
      <c r="L430" s="455"/>
      <c r="M430" s="2059" t="s">
        <v>213</v>
      </c>
      <c r="N430" s="2059"/>
      <c r="O430" s="460">
        <v>0.12654623294963233</v>
      </c>
      <c r="P430" s="455"/>
      <c r="Q430" s="455"/>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80"/>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2057"/>
      <c r="C431" s="2058" t="s">
        <v>214</v>
      </c>
      <c r="D431" s="2059"/>
      <c r="E431" s="458">
        <v>-0.13165953507177777</v>
      </c>
      <c r="F431" s="455"/>
      <c r="G431" s="455"/>
      <c r="H431" s="2059" t="s">
        <v>215</v>
      </c>
      <c r="I431" s="2059"/>
      <c r="J431" s="459">
        <v>0.13360472378616711</v>
      </c>
      <c r="K431" s="455"/>
      <c r="L431" s="455"/>
      <c r="M431" s="2059" t="s">
        <v>217</v>
      </c>
      <c r="N431" s="2059"/>
      <c r="O431" s="460">
        <v>0.10948119841202678</v>
      </c>
      <c r="P431" s="455"/>
      <c r="Q431" s="455"/>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80"/>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2057"/>
      <c r="C432" s="2058" t="s">
        <v>218</v>
      </c>
      <c r="D432" s="2059"/>
      <c r="E432" s="458">
        <v>-0.1218443511953043</v>
      </c>
      <c r="F432" s="455"/>
      <c r="G432" s="455"/>
      <c r="H432" s="2059" t="s">
        <v>218</v>
      </c>
      <c r="I432" s="2059"/>
      <c r="J432" s="459">
        <v>-0.1332111101732327</v>
      </c>
      <c r="K432" s="455"/>
      <c r="L432" s="455"/>
      <c r="M432" s="2059" t="s">
        <v>216</v>
      </c>
      <c r="N432" s="2059"/>
      <c r="O432" s="460">
        <v>0.10185929575134056</v>
      </c>
      <c r="P432" s="455"/>
      <c r="Q432" s="455"/>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80"/>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2057"/>
      <c r="C433" s="2058" t="s">
        <v>211</v>
      </c>
      <c r="D433" s="2059"/>
      <c r="E433" s="458">
        <v>0.11638283867335902</v>
      </c>
      <c r="F433" s="455"/>
      <c r="G433" s="455"/>
      <c r="H433" s="2059" t="s">
        <v>210</v>
      </c>
      <c r="I433" s="2059"/>
      <c r="J433" s="459">
        <v>0.1137519746387804</v>
      </c>
      <c r="K433" s="455"/>
      <c r="L433" s="455"/>
      <c r="M433" s="2059" t="s">
        <v>214</v>
      </c>
      <c r="N433" s="2059"/>
      <c r="O433" s="460">
        <v>-0.1008490611722775</v>
      </c>
      <c r="P433" s="455"/>
      <c r="Q433" s="455"/>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80"/>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2057"/>
      <c r="C434" s="2058" t="s">
        <v>209</v>
      </c>
      <c r="D434" s="2059"/>
      <c r="E434" s="458">
        <v>-0.11190070606489173</v>
      </c>
      <c r="F434" s="455"/>
      <c r="G434" s="455"/>
      <c r="H434" s="2059" t="s">
        <v>219</v>
      </c>
      <c r="I434" s="2059"/>
      <c r="J434" s="459">
        <v>0.11285844252363153</v>
      </c>
      <c r="K434" s="455"/>
      <c r="L434" s="455"/>
      <c r="M434" s="2059" t="s">
        <v>218</v>
      </c>
      <c r="N434" s="2059"/>
      <c r="O434" s="460">
        <v>-9.3657303388761937E-2</v>
      </c>
      <c r="P434" s="455"/>
      <c r="Q434" s="455"/>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80"/>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2057"/>
      <c r="C435" s="2058" t="s">
        <v>220</v>
      </c>
      <c r="D435" s="2059"/>
      <c r="E435" s="458">
        <v>0.10866383883025296</v>
      </c>
      <c r="F435" s="455"/>
      <c r="G435" s="455"/>
      <c r="H435" s="2059" t="s">
        <v>220</v>
      </c>
      <c r="I435" s="2059"/>
      <c r="J435" s="459">
        <v>0.11244721708584006</v>
      </c>
      <c r="K435" s="455"/>
      <c r="L435" s="455"/>
      <c r="M435" s="2059" t="s">
        <v>205</v>
      </c>
      <c r="N435" s="2059"/>
      <c r="O435" s="460">
        <v>9.1182015325833157E-2</v>
      </c>
      <c r="P435" s="455"/>
      <c r="Q435" s="455"/>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80"/>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2057"/>
      <c r="C436" s="2058" t="s">
        <v>221</v>
      </c>
      <c r="D436" s="2059"/>
      <c r="E436" s="458">
        <v>0.10390955169837685</v>
      </c>
      <c r="F436" s="455"/>
      <c r="G436" s="455"/>
      <c r="H436" s="2059" t="s">
        <v>216</v>
      </c>
      <c r="I436" s="2059"/>
      <c r="J436" s="459">
        <v>0.10975303197915649</v>
      </c>
      <c r="K436" s="455"/>
      <c r="L436" s="455"/>
      <c r="M436" s="2059" t="s">
        <v>219</v>
      </c>
      <c r="N436" s="2059"/>
      <c r="O436" s="460">
        <v>8.7157758399759172E-2</v>
      </c>
      <c r="P436" s="455"/>
      <c r="Q436" s="455"/>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80"/>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2057"/>
      <c r="C437" s="2058" t="s">
        <v>219</v>
      </c>
      <c r="D437" s="2059"/>
      <c r="E437" s="458">
        <v>8.9307947742024663E-2</v>
      </c>
      <c r="F437" s="455"/>
      <c r="G437" s="455"/>
      <c r="H437" s="2059" t="s">
        <v>222</v>
      </c>
      <c r="I437" s="2059"/>
      <c r="J437" s="459">
        <v>9.034607167498411E-2</v>
      </c>
      <c r="K437" s="455"/>
      <c r="L437" s="455"/>
      <c r="M437" s="2059" t="s">
        <v>220</v>
      </c>
      <c r="N437" s="2059"/>
      <c r="O437" s="460">
        <v>8.3929899473297778E-2</v>
      </c>
      <c r="P437" s="455"/>
      <c r="Q437" s="455"/>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80"/>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2057"/>
      <c r="C438" s="2058" t="s">
        <v>223</v>
      </c>
      <c r="D438" s="2059"/>
      <c r="E438" s="458">
        <v>8.9061323782048438E-2</v>
      </c>
      <c r="F438" s="455"/>
      <c r="G438" s="455"/>
      <c r="H438" s="2059" t="s">
        <v>216</v>
      </c>
      <c r="I438" s="2059"/>
      <c r="J438" s="459">
        <v>3.4769319983845352E-2</v>
      </c>
      <c r="K438" s="455"/>
      <c r="L438" s="455"/>
      <c r="M438" s="2059" t="s">
        <v>211</v>
      </c>
      <c r="N438" s="2059"/>
      <c r="O438" s="460">
        <v>8.2023493253293348E-2</v>
      </c>
      <c r="P438" s="455"/>
      <c r="Q438" s="455"/>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80"/>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2057"/>
      <c r="C439" s="2058" t="s">
        <v>217</v>
      </c>
      <c r="D439" s="2059"/>
      <c r="E439" s="458">
        <v>8.7236093993248623E-2</v>
      </c>
      <c r="F439" s="455"/>
      <c r="G439" s="455"/>
      <c r="H439" s="2059" t="s">
        <v>224</v>
      </c>
      <c r="I439" s="2059"/>
      <c r="J439" s="459">
        <v>2.6369312205543945E-2</v>
      </c>
      <c r="K439" s="455"/>
      <c r="L439" s="455"/>
      <c r="M439" s="2059" t="s">
        <v>223</v>
      </c>
      <c r="N439" s="2059"/>
      <c r="O439" s="460">
        <v>6.5011713763690498E-2</v>
      </c>
      <c r="P439" s="455"/>
      <c r="Q439" s="455"/>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80"/>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2057"/>
      <c r="C440" s="2058" t="s">
        <v>216</v>
      </c>
      <c r="D440" s="2059"/>
      <c r="E440" s="458">
        <v>6.9431468853178593E-2</v>
      </c>
      <c r="F440" s="455"/>
      <c r="G440" s="455"/>
      <c r="H440" s="2059" t="s">
        <v>225</v>
      </c>
      <c r="I440" s="2059"/>
      <c r="J440" s="459">
        <v>-1.5246041181020051E-2</v>
      </c>
      <c r="K440" s="455"/>
      <c r="L440" s="455"/>
      <c r="M440" s="2059" t="s">
        <v>221</v>
      </c>
      <c r="N440" s="2059"/>
      <c r="O440" s="460">
        <v>6.047019889634464E-2</v>
      </c>
      <c r="P440" s="455"/>
      <c r="Q440" s="455"/>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80"/>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2057"/>
      <c r="C441" s="2058" t="s">
        <v>205</v>
      </c>
      <c r="D441" s="2059"/>
      <c r="E441" s="458">
        <v>6.1525342335808114E-2</v>
      </c>
      <c r="F441" s="455"/>
      <c r="G441" s="455"/>
      <c r="H441" s="2059" t="s">
        <v>205</v>
      </c>
      <c r="I441" s="2059"/>
      <c r="J441" s="459">
        <v>-1.263426773166299E-2</v>
      </c>
      <c r="K441" s="455"/>
      <c r="L441" s="455"/>
      <c r="M441" s="2059" t="s">
        <v>226</v>
      </c>
      <c r="N441" s="2059"/>
      <c r="O441" s="460">
        <v>4.8241447072282152E-2</v>
      </c>
      <c r="P441" s="455"/>
      <c r="Q441" s="455"/>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80"/>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2057"/>
      <c r="C442" s="2058" t="s">
        <v>227</v>
      </c>
      <c r="D442" s="2059"/>
      <c r="E442" s="458">
        <v>4.765741875696021E-2</v>
      </c>
      <c r="F442" s="455"/>
      <c r="G442" s="455"/>
      <c r="H442" s="2059" t="s">
        <v>226</v>
      </c>
      <c r="I442" s="2059"/>
      <c r="J442" s="459">
        <v>-5.5409453976333258E-3</v>
      </c>
      <c r="K442" s="455"/>
      <c r="L442" s="455"/>
      <c r="M442" s="2059" t="s">
        <v>216</v>
      </c>
      <c r="N442" s="2059"/>
      <c r="O442" s="460">
        <v>4.6178018202553614E-2</v>
      </c>
      <c r="P442" s="455"/>
      <c r="Q442" s="455"/>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80"/>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2057"/>
      <c r="C443" s="2058" t="s">
        <v>226</v>
      </c>
      <c r="D443" s="2059"/>
      <c r="E443" s="458">
        <v>3.0887076148156375E-2</v>
      </c>
      <c r="F443" s="455"/>
      <c r="G443" s="455"/>
      <c r="H443" s="2059" t="s">
        <v>187</v>
      </c>
      <c r="I443" s="2059"/>
      <c r="J443" s="459">
        <v>-4.8895849833725654E-3</v>
      </c>
      <c r="K443" s="455"/>
      <c r="L443" s="455"/>
      <c r="M443" s="2059" t="s">
        <v>227</v>
      </c>
      <c r="N443" s="2059"/>
      <c r="O443" s="460">
        <v>4.340933112187751E-2</v>
      </c>
      <c r="P443" s="455"/>
      <c r="Q443" s="455"/>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80"/>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2057"/>
      <c r="C444" s="2058" t="s">
        <v>224</v>
      </c>
      <c r="D444" s="2059"/>
      <c r="E444" s="458">
        <v>3.0832904791758604E-2</v>
      </c>
      <c r="F444" s="455"/>
      <c r="G444" s="455"/>
      <c r="H444" s="2059" t="s">
        <v>217</v>
      </c>
      <c r="I444" s="2059"/>
      <c r="J444" s="461">
        <v>5.3744828059444291E-4</v>
      </c>
      <c r="K444" s="455"/>
      <c r="L444" s="455"/>
      <c r="M444" s="2059" t="s">
        <v>225</v>
      </c>
      <c r="N444" s="2059"/>
      <c r="O444" s="460">
        <v>-3.476304631674363E-2</v>
      </c>
      <c r="P444" s="455"/>
      <c r="Q444" s="455"/>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80"/>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2057"/>
      <c r="C445" s="2058" t="s">
        <v>222</v>
      </c>
      <c r="D445" s="2059"/>
      <c r="E445" s="458">
        <v>3.0162236413347834E-2</v>
      </c>
      <c r="F445" s="455"/>
      <c r="G445" s="455"/>
      <c r="H445" s="2059"/>
      <c r="I445" s="2059"/>
      <c r="J445" s="455"/>
      <c r="K445" s="455"/>
      <c r="L445" s="455"/>
      <c r="M445" s="2059" t="s">
        <v>209</v>
      </c>
      <c r="N445" s="2059"/>
      <c r="O445" s="460">
        <v>1.6517679992490521E-2</v>
      </c>
      <c r="P445" s="455"/>
      <c r="Q445" s="455"/>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80"/>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2058" t="s">
        <v>228</v>
      </c>
      <c r="D446" s="2059"/>
      <c r="E446" s="458">
        <v>2.5111656414269455E-2</v>
      </c>
      <c r="F446" s="455"/>
      <c r="G446" s="455"/>
      <c r="H446" s="2059"/>
      <c r="I446" s="2059"/>
      <c r="J446" s="455"/>
      <c r="K446" s="455"/>
      <c r="L446" s="455"/>
      <c r="M446" s="2059" t="s">
        <v>224</v>
      </c>
      <c r="N446" s="2059"/>
      <c r="O446" s="460">
        <v>1.2763601661740853E-2</v>
      </c>
      <c r="P446" s="455"/>
      <c r="Q446" s="455"/>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80"/>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2058" t="s">
        <v>229</v>
      </c>
      <c r="D447" s="2059"/>
      <c r="E447" s="458">
        <v>1.8021023484393387E-2</v>
      </c>
      <c r="F447" s="455"/>
      <c r="G447" s="455"/>
      <c r="H447" s="2059"/>
      <c r="I447" s="2059"/>
      <c r="J447" s="455"/>
      <c r="K447" s="455"/>
      <c r="L447" s="455"/>
      <c r="M447" s="2059" t="s">
        <v>222</v>
      </c>
      <c r="N447" s="2059"/>
      <c r="O447" s="460">
        <v>-1.2647123278394306E-2</v>
      </c>
      <c r="P447" s="455"/>
      <c r="Q447" s="455"/>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80"/>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2058" t="s">
        <v>225</v>
      </c>
      <c r="D448" s="2059"/>
      <c r="E448" s="458">
        <v>-1.0761158943154438E-2</v>
      </c>
      <c r="F448" s="455"/>
      <c r="G448" s="455"/>
      <c r="H448" s="2059" t="s">
        <v>230</v>
      </c>
      <c r="I448" s="2059"/>
      <c r="J448" s="2059"/>
      <c r="K448" s="455"/>
      <c r="L448" s="455"/>
      <c r="M448" s="2059" t="s">
        <v>231</v>
      </c>
      <c r="N448" s="2059"/>
      <c r="O448" s="460">
        <v>-1.2023489320949583E-2</v>
      </c>
      <c r="P448" s="455"/>
      <c r="Q448" s="455"/>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80"/>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2058" t="s">
        <v>231</v>
      </c>
      <c r="D449" s="2059"/>
      <c r="E449" s="458">
        <v>5.3327351282567428E-3</v>
      </c>
      <c r="F449" s="455"/>
      <c r="G449" s="455"/>
      <c r="H449" s="2059"/>
      <c r="I449" s="2059"/>
      <c r="J449" s="437" t="s">
        <v>232</v>
      </c>
      <c r="K449" s="455"/>
      <c r="L449" s="455"/>
      <c r="M449" s="2059" t="s">
        <v>187</v>
      </c>
      <c r="N449" s="2059"/>
      <c r="O449" s="460">
        <v>5.3550588914947897E-3</v>
      </c>
      <c r="P449" s="455"/>
      <c r="Q449" s="455"/>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80"/>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2058" t="s">
        <v>233</v>
      </c>
      <c r="D450" s="2059"/>
      <c r="E450" s="458">
        <v>4.5466144595170807E-3</v>
      </c>
      <c r="F450" s="455"/>
      <c r="G450" s="455"/>
      <c r="H450" s="2059" t="s">
        <v>188</v>
      </c>
      <c r="I450" s="2059"/>
      <c r="J450" s="456">
        <v>0.33019259707820975</v>
      </c>
      <c r="K450" s="455"/>
      <c r="L450" s="455"/>
      <c r="M450" s="2059" t="s">
        <v>233</v>
      </c>
      <c r="N450" s="2059"/>
      <c r="O450" s="462">
        <v>8.8302400890541064E-4</v>
      </c>
      <c r="P450" s="455"/>
      <c r="Q450" s="455"/>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80"/>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2058" t="s">
        <v>187</v>
      </c>
      <c r="D451" s="2059"/>
      <c r="E451" s="463">
        <v>-3.863100934782926E-4</v>
      </c>
      <c r="F451" s="455"/>
      <c r="G451" s="455"/>
      <c r="H451" s="2059" t="s">
        <v>189</v>
      </c>
      <c r="I451" s="2059"/>
      <c r="J451" s="459">
        <v>0.33019259707820975</v>
      </c>
      <c r="K451" s="455"/>
      <c r="L451" s="455"/>
      <c r="M451" s="2059"/>
      <c r="N451" s="2059"/>
      <c r="O451" s="455"/>
      <c r="P451" s="455"/>
      <c r="Q451" s="455"/>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80"/>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2058"/>
      <c r="D452" s="2059"/>
      <c r="E452" s="455"/>
      <c r="F452" s="455"/>
      <c r="G452" s="455"/>
      <c r="H452" s="2059" t="s">
        <v>194</v>
      </c>
      <c r="I452" s="2059"/>
      <c r="J452" s="459">
        <v>0.15843665329348858</v>
      </c>
      <c r="K452" s="455"/>
      <c r="L452" s="455"/>
      <c r="M452" s="2059"/>
      <c r="N452" s="2059"/>
      <c r="O452" s="455"/>
      <c r="P452" s="455"/>
      <c r="Q452" s="455"/>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80"/>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2058"/>
      <c r="D453" s="2059"/>
      <c r="E453" s="455"/>
      <c r="F453" s="455"/>
      <c r="G453" s="455"/>
      <c r="H453" s="2059" t="s">
        <v>203</v>
      </c>
      <c r="I453" s="2059"/>
      <c r="J453" s="459">
        <v>4.7242734796246057E-2</v>
      </c>
      <c r="K453" s="455"/>
      <c r="L453" s="455"/>
      <c r="M453" s="2059"/>
      <c r="N453" s="2059"/>
      <c r="O453" s="455"/>
      <c r="P453" s="455"/>
      <c r="Q453" s="455"/>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80"/>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2058"/>
      <c r="D454" s="2059"/>
      <c r="E454" s="455"/>
      <c r="F454" s="455"/>
      <c r="G454" s="455"/>
      <c r="H454" s="2059" t="s">
        <v>207</v>
      </c>
      <c r="I454" s="2059"/>
      <c r="J454" s="459">
        <v>7.5566954432086247E-2</v>
      </c>
      <c r="K454" s="455"/>
      <c r="L454" s="455"/>
      <c r="M454" s="2059" t="s">
        <v>230</v>
      </c>
      <c r="N454" s="2059"/>
      <c r="O454" s="2059"/>
      <c r="P454" s="455"/>
      <c r="Q454" s="455"/>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80"/>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2058" t="s">
        <v>230</v>
      </c>
      <c r="D455" s="2059"/>
      <c r="E455" s="2059"/>
      <c r="F455" s="455"/>
      <c r="G455" s="455"/>
      <c r="H455" s="2059" t="s">
        <v>211</v>
      </c>
      <c r="I455" s="2059"/>
      <c r="J455" s="459">
        <v>2.9148873307019145E-2</v>
      </c>
      <c r="K455" s="455"/>
      <c r="L455" s="455"/>
      <c r="M455" s="2059"/>
      <c r="N455" s="2059"/>
      <c r="O455" s="438" t="s">
        <v>232</v>
      </c>
      <c r="P455" s="455"/>
      <c r="Q455" s="455"/>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80"/>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2058"/>
      <c r="D456" s="2059"/>
      <c r="E456" s="439" t="s">
        <v>232</v>
      </c>
      <c r="F456" s="455"/>
      <c r="G456" s="455"/>
      <c r="H456" s="2059" t="s">
        <v>219</v>
      </c>
      <c r="I456" s="2059"/>
      <c r="J456" s="459">
        <v>1.2737028048859842E-2</v>
      </c>
      <c r="K456" s="455"/>
      <c r="L456" s="455"/>
      <c r="M456" s="2059" t="s">
        <v>188</v>
      </c>
      <c r="N456" s="2059"/>
      <c r="O456" s="457">
        <v>0.44678675778351534</v>
      </c>
      <c r="P456" s="455"/>
      <c r="Q456" s="455"/>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80"/>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2058" t="s">
        <v>188</v>
      </c>
      <c r="D457" s="2059"/>
      <c r="E457" s="454">
        <v>0.44736584976068988</v>
      </c>
      <c r="F457" s="455"/>
      <c r="G457" s="455"/>
      <c r="H457" s="2059" t="s">
        <v>185</v>
      </c>
      <c r="I457" s="2059"/>
      <c r="J457" s="459">
        <v>0.49522129695056927</v>
      </c>
      <c r="K457" s="455"/>
      <c r="L457" s="455"/>
      <c r="M457" s="2059" t="s">
        <v>189</v>
      </c>
      <c r="N457" s="2059"/>
      <c r="O457" s="460">
        <v>0.44678675778351534</v>
      </c>
      <c r="P457" s="455"/>
      <c r="Q457" s="455"/>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80"/>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2058" t="s">
        <v>189</v>
      </c>
      <c r="D458" s="2059"/>
      <c r="E458" s="458">
        <v>0.44736584976068988</v>
      </c>
      <c r="F458" s="455"/>
      <c r="G458" s="455"/>
      <c r="H458" s="2059" t="s">
        <v>222</v>
      </c>
      <c r="I458" s="2059"/>
      <c r="J458" s="459">
        <v>8.1624126671013663E-3</v>
      </c>
      <c r="K458" s="455"/>
      <c r="L458" s="455"/>
      <c r="M458" s="2059" t="s">
        <v>194</v>
      </c>
      <c r="N458" s="2059"/>
      <c r="O458" s="460">
        <v>0.19769961000728614</v>
      </c>
      <c r="P458" s="455"/>
      <c r="Q458" s="455"/>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80"/>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2058" t="s">
        <v>194</v>
      </c>
      <c r="D459" s="2059"/>
      <c r="E459" s="458">
        <v>0.2311641266056163</v>
      </c>
      <c r="F459" s="455"/>
      <c r="G459" s="455"/>
      <c r="H459" s="2059" t="s">
        <v>186</v>
      </c>
      <c r="I459" s="2059"/>
      <c r="J459" s="459">
        <v>0.49589224067625676</v>
      </c>
      <c r="K459" s="455"/>
      <c r="L459" s="455"/>
      <c r="M459" s="2059" t="s">
        <v>203</v>
      </c>
      <c r="N459" s="2059"/>
      <c r="O459" s="460">
        <v>8.5134847638038941E-2</v>
      </c>
      <c r="P459" s="455"/>
      <c r="Q459" s="455"/>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80"/>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2058" t="s">
        <v>203</v>
      </c>
      <c r="D460" s="2059"/>
      <c r="E460" s="458">
        <v>0.10643943596070307</v>
      </c>
      <c r="F460" s="455"/>
      <c r="G460" s="455"/>
      <c r="H460" s="2059" t="s">
        <v>187</v>
      </c>
      <c r="I460" s="2059"/>
      <c r="J460" s="459">
        <v>0.4056418869767619</v>
      </c>
      <c r="K460" s="455"/>
      <c r="L460" s="455"/>
      <c r="M460" s="2059" t="s">
        <v>207</v>
      </c>
      <c r="N460" s="2059"/>
      <c r="O460" s="460">
        <v>7.7912549900099382E-2</v>
      </c>
      <c r="P460" s="455"/>
      <c r="Q460" s="455"/>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80"/>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2058" t="s">
        <v>207</v>
      </c>
      <c r="D461" s="2059"/>
      <c r="E461" s="458">
        <v>9.3735035721656423E-2</v>
      </c>
      <c r="F461" s="455"/>
      <c r="G461" s="455"/>
      <c r="H461" s="2059" t="s">
        <v>205</v>
      </c>
      <c r="I461" s="2059"/>
      <c r="J461" s="459">
        <v>6.6770917230007873E-2</v>
      </c>
      <c r="K461" s="455"/>
      <c r="L461" s="455"/>
      <c r="M461" s="2059" t="s">
        <v>211</v>
      </c>
      <c r="N461" s="2059"/>
      <c r="O461" s="460">
        <v>6.7278534454730593E-3</v>
      </c>
      <c r="P461" s="455"/>
      <c r="Q461" s="455"/>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80"/>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2058" t="s">
        <v>211</v>
      </c>
      <c r="D462" s="2059"/>
      <c r="E462" s="458">
        <v>1.3544965137669113E-2</v>
      </c>
      <c r="F462" s="455"/>
      <c r="G462" s="455"/>
      <c r="H462" s="2059" t="s">
        <v>216</v>
      </c>
      <c r="I462" s="2059"/>
      <c r="J462" s="459">
        <v>1.2045728028617747E-2</v>
      </c>
      <c r="K462" s="455"/>
      <c r="L462" s="455"/>
      <c r="M462" s="2059" t="s">
        <v>219</v>
      </c>
      <c r="N462" s="2059"/>
      <c r="O462" s="460">
        <v>7.5964748492707906E-3</v>
      </c>
      <c r="P462" s="455"/>
      <c r="Q462" s="455"/>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80"/>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2058" t="s">
        <v>219</v>
      </c>
      <c r="D463" s="2059"/>
      <c r="E463" s="458">
        <v>7.975909529892208E-3</v>
      </c>
      <c r="F463" s="455"/>
      <c r="G463" s="455"/>
      <c r="H463" s="2059" t="s">
        <v>206</v>
      </c>
      <c r="I463" s="2059"/>
      <c r="J463" s="459">
        <v>7.6420349767094747E-2</v>
      </c>
      <c r="K463" s="455"/>
      <c r="L463" s="455"/>
      <c r="M463" s="2059" t="s">
        <v>185</v>
      </c>
      <c r="N463" s="2059"/>
      <c r="O463" s="460">
        <v>0.65280918407064092</v>
      </c>
      <c r="P463" s="455"/>
      <c r="Q463" s="455"/>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80"/>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2058" t="s">
        <v>185</v>
      </c>
      <c r="D464" s="2059"/>
      <c r="E464" s="458">
        <v>0.65686878757752787</v>
      </c>
      <c r="F464" s="455"/>
      <c r="G464" s="455"/>
      <c r="H464" s="2059" t="s">
        <v>195</v>
      </c>
      <c r="I464" s="2059"/>
      <c r="J464" s="459">
        <v>0.26026502083359065</v>
      </c>
      <c r="K464" s="455"/>
      <c r="L464" s="455"/>
      <c r="M464" s="2059" t="s">
        <v>222</v>
      </c>
      <c r="N464" s="2059"/>
      <c r="O464" s="460">
        <v>1.5994972721890312E-4</v>
      </c>
      <c r="P464" s="455"/>
      <c r="Q464" s="455"/>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80"/>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2058" t="s">
        <v>222</v>
      </c>
      <c r="D465" s="2059"/>
      <c r="E465" s="458">
        <v>9.0976050545468594E-4</v>
      </c>
      <c r="F465" s="455"/>
      <c r="G465" s="455"/>
      <c r="H465" s="2059" t="s">
        <v>208</v>
      </c>
      <c r="I465" s="2059"/>
      <c r="J465" s="459">
        <v>5.0956671238091708E-2</v>
      </c>
      <c r="K465" s="455"/>
      <c r="L465" s="455"/>
      <c r="M465" s="2059" t="s">
        <v>221</v>
      </c>
      <c r="N465" s="2059"/>
      <c r="O465" s="460">
        <v>3.6566449545634805E-3</v>
      </c>
      <c r="P465" s="455"/>
      <c r="Q465" s="455"/>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80"/>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2058" t="s">
        <v>228</v>
      </c>
      <c r="D466" s="2059"/>
      <c r="E466" s="458">
        <v>6.3059528786832029E-4</v>
      </c>
      <c r="F466" s="455"/>
      <c r="G466" s="455"/>
      <c r="H466" s="2059" t="s">
        <v>200</v>
      </c>
      <c r="I466" s="2059"/>
      <c r="J466" s="459">
        <v>0.12832123318731609</v>
      </c>
      <c r="K466" s="455"/>
      <c r="L466" s="455"/>
      <c r="M466" s="2059" t="s">
        <v>213</v>
      </c>
      <c r="N466" s="2059"/>
      <c r="O466" s="460">
        <v>1.6013949073742609E-2</v>
      </c>
      <c r="P466" s="455"/>
      <c r="Q466" s="455"/>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80"/>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2058" t="s">
        <v>221</v>
      </c>
      <c r="D467" s="2059"/>
      <c r="E467" s="458">
        <v>1.079719493415765E-2</v>
      </c>
      <c r="F467" s="455"/>
      <c r="G467" s="455"/>
      <c r="H467" s="2059" t="s">
        <v>209</v>
      </c>
      <c r="I467" s="2059"/>
      <c r="J467" s="459">
        <v>3.4965434479105363E-2</v>
      </c>
      <c r="K467" s="455"/>
      <c r="L467" s="455"/>
      <c r="M467" s="2059" t="s">
        <v>186</v>
      </c>
      <c r="N467" s="2059"/>
      <c r="O467" s="460">
        <v>0.58666357391993529</v>
      </c>
      <c r="P467" s="455"/>
      <c r="Q467" s="455"/>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80"/>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2058" t="s">
        <v>213</v>
      </c>
      <c r="D468" s="2059"/>
      <c r="E468" s="458">
        <v>2.0745984759325691E-2</v>
      </c>
      <c r="F468" s="455"/>
      <c r="G468" s="455"/>
      <c r="H468" s="2059" t="s">
        <v>214</v>
      </c>
      <c r="I468" s="2059"/>
      <c r="J468" s="459">
        <v>2.3269732552398326E-2</v>
      </c>
      <c r="K468" s="455"/>
      <c r="L468" s="455"/>
      <c r="M468" s="2059" t="s">
        <v>223</v>
      </c>
      <c r="N468" s="2059"/>
      <c r="O468" s="460">
        <v>4.2265229264920245E-3</v>
      </c>
      <c r="P468" s="455"/>
      <c r="Q468" s="455"/>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80"/>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2058" t="s">
        <v>186</v>
      </c>
      <c r="D469" s="2059"/>
      <c r="E469" s="458">
        <v>0.61897507603644397</v>
      </c>
      <c r="F469" s="455"/>
      <c r="G469" s="455"/>
      <c r="H469" s="2059" t="s">
        <v>218</v>
      </c>
      <c r="I469" s="2059"/>
      <c r="J469" s="459">
        <v>1.7745199873585141E-2</v>
      </c>
      <c r="K469" s="455"/>
      <c r="L469" s="455"/>
      <c r="M469" s="2059" t="s">
        <v>233</v>
      </c>
      <c r="N469" s="2059"/>
      <c r="O469" s="460">
        <v>7.7973140030338275E-7</v>
      </c>
      <c r="P469" s="455"/>
      <c r="Q469" s="455"/>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80"/>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2058" t="s">
        <v>223</v>
      </c>
      <c r="D470" s="2059"/>
      <c r="E470" s="458">
        <v>7.9319193938108667E-3</v>
      </c>
      <c r="F470" s="455"/>
      <c r="G470" s="455"/>
      <c r="H470" s="2059" t="s">
        <v>225</v>
      </c>
      <c r="I470" s="2059"/>
      <c r="J470" s="459">
        <v>2.3244177169335929E-4</v>
      </c>
      <c r="K470" s="455"/>
      <c r="L470" s="455"/>
      <c r="M470" s="2059" t="s">
        <v>227</v>
      </c>
      <c r="N470" s="2059"/>
      <c r="O470" s="460">
        <v>1.8843700284488034E-3</v>
      </c>
      <c r="P470" s="455"/>
      <c r="Q470" s="455"/>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80"/>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2058" t="s">
        <v>233</v>
      </c>
      <c r="D471" s="2059"/>
      <c r="E471" s="458">
        <v>2.0671703043489794E-5</v>
      </c>
      <c r="F471" s="455"/>
      <c r="G471" s="455"/>
      <c r="H471" s="2059" t="s">
        <v>224</v>
      </c>
      <c r="I471" s="2059"/>
      <c r="J471" s="459">
        <v>6.9534062619344889E-4</v>
      </c>
      <c r="K471" s="455"/>
      <c r="L471" s="455"/>
      <c r="M471" s="2059" t="s">
        <v>187</v>
      </c>
      <c r="N471" s="2059"/>
      <c r="O471" s="460">
        <v>0.40283702010600897</v>
      </c>
      <c r="P471" s="455"/>
      <c r="Q471" s="455"/>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80"/>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2058" t="s">
        <v>227</v>
      </c>
      <c r="D472" s="2059"/>
      <c r="E472" s="458">
        <v>2.271229562576263E-3</v>
      </c>
      <c r="F472" s="455"/>
      <c r="G472" s="455"/>
      <c r="H472" s="2059" t="s">
        <v>217</v>
      </c>
      <c r="I472" s="2059"/>
      <c r="J472" s="459">
        <v>2.8885065431392305E-7</v>
      </c>
      <c r="K472" s="455"/>
      <c r="L472" s="455"/>
      <c r="M472" s="2059" t="s">
        <v>205</v>
      </c>
      <c r="N472" s="2059"/>
      <c r="O472" s="460">
        <v>6.4443825218851961E-2</v>
      </c>
      <c r="P472" s="455"/>
      <c r="Q472" s="455"/>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80"/>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2058" t="s">
        <v>187</v>
      </c>
      <c r="D473" s="2059"/>
      <c r="E473" s="458">
        <v>0.46791314209354817</v>
      </c>
      <c r="F473" s="455"/>
      <c r="G473" s="455"/>
      <c r="H473" s="2059" t="s">
        <v>226</v>
      </c>
      <c r="I473" s="2059"/>
      <c r="J473" s="459">
        <v>3.0702075899553934E-5</v>
      </c>
      <c r="K473" s="455"/>
      <c r="L473" s="455"/>
      <c r="M473" s="2059" t="s">
        <v>216</v>
      </c>
      <c r="N473" s="2059"/>
      <c r="O473" s="460">
        <v>1.0375316130959066E-2</v>
      </c>
      <c r="P473" s="455"/>
      <c r="Q473" s="455"/>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80"/>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2058" t="s">
        <v>205</v>
      </c>
      <c r="D474" s="2059"/>
      <c r="E474" s="458">
        <v>0.1062467547661932</v>
      </c>
      <c r="F474" s="455"/>
      <c r="G474" s="455"/>
      <c r="H474" s="2059" t="s">
        <v>187</v>
      </c>
      <c r="I474" s="2059"/>
      <c r="J474" s="459">
        <v>2.390804130962249E-5</v>
      </c>
      <c r="K474" s="455"/>
      <c r="L474" s="455"/>
      <c r="M474" s="2059" t="s">
        <v>206</v>
      </c>
      <c r="N474" s="2059"/>
      <c r="O474" s="460">
        <v>2.9760876392873573E-2</v>
      </c>
      <c r="P474" s="455"/>
      <c r="Q474" s="455"/>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80"/>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2058" t="s">
        <v>216</v>
      </c>
      <c r="D475" s="2059"/>
      <c r="E475" s="458">
        <v>1.8250452007910853E-2</v>
      </c>
      <c r="F475" s="455"/>
      <c r="G475" s="455"/>
      <c r="H475" s="2059" t="s">
        <v>205</v>
      </c>
      <c r="I475" s="2059"/>
      <c r="J475" s="459">
        <v>1.5962472111534067E-4</v>
      </c>
      <c r="K475" s="455"/>
      <c r="L475" s="455"/>
      <c r="M475" s="2059" t="s">
        <v>195</v>
      </c>
      <c r="N475" s="2059"/>
      <c r="O475" s="460">
        <v>0.20452969037992094</v>
      </c>
      <c r="P475" s="455"/>
      <c r="Q475" s="455"/>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80"/>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2058" t="s">
        <v>206</v>
      </c>
      <c r="D476" s="2059"/>
      <c r="E476" s="458">
        <v>3.7885809957160232E-2</v>
      </c>
      <c r="F476" s="455"/>
      <c r="G476" s="455"/>
      <c r="H476" s="2059" t="s">
        <v>216</v>
      </c>
      <c r="I476" s="2059"/>
      <c r="J476" s="459">
        <v>1.2089056121390278E-3</v>
      </c>
      <c r="K476" s="455"/>
      <c r="L476" s="455"/>
      <c r="M476" s="2059" t="s">
        <v>208</v>
      </c>
      <c r="N476" s="2059"/>
      <c r="O476" s="460">
        <v>5.5051596453950982E-2</v>
      </c>
      <c r="P476" s="455"/>
      <c r="Q476" s="455"/>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80"/>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2058" t="s">
        <v>195</v>
      </c>
      <c r="D477" s="2059"/>
      <c r="E477" s="458">
        <v>0.21943463748366018</v>
      </c>
      <c r="F477" s="455"/>
      <c r="G477" s="455"/>
      <c r="H477" s="2059" t="s">
        <v>192</v>
      </c>
      <c r="I477" s="2059"/>
      <c r="J477" s="459">
        <v>0.26734568914298801</v>
      </c>
      <c r="K477" s="455"/>
      <c r="L477" s="455"/>
      <c r="M477" s="2059" t="s">
        <v>200</v>
      </c>
      <c r="N477" s="2059"/>
      <c r="O477" s="460">
        <v>7.8879487097926207E-2</v>
      </c>
      <c r="P477" s="455"/>
      <c r="Q477" s="455"/>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80"/>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2058" t="s">
        <v>208</v>
      </c>
      <c r="D478" s="2059"/>
      <c r="E478" s="458">
        <v>6.5843112278587343E-2</v>
      </c>
      <c r="F478" s="455"/>
      <c r="G478" s="455"/>
      <c r="H478" s="2059" t="s">
        <v>215</v>
      </c>
      <c r="I478" s="2059"/>
      <c r="J478" s="459">
        <v>1.785022221797801E-2</v>
      </c>
      <c r="K478" s="455"/>
      <c r="L478" s="455"/>
      <c r="M478" s="2059" t="s">
        <v>209</v>
      </c>
      <c r="N478" s="2059"/>
      <c r="O478" s="460">
        <v>2.7283375233432163E-4</v>
      </c>
      <c r="P478" s="455"/>
      <c r="Q478" s="455"/>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80"/>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2058" t="s">
        <v>200</v>
      </c>
      <c r="D479" s="2059"/>
      <c r="E479" s="458">
        <v>0.10801245468897175</v>
      </c>
      <c r="F479" s="455"/>
      <c r="G479" s="455"/>
      <c r="H479" s="2059" t="s">
        <v>212</v>
      </c>
      <c r="I479" s="2059"/>
      <c r="J479" s="459">
        <v>1.8982503444609514E-2</v>
      </c>
      <c r="K479" s="455"/>
      <c r="L479" s="455"/>
      <c r="M479" s="2059" t="s">
        <v>214</v>
      </c>
      <c r="N479" s="2059"/>
      <c r="O479" s="460">
        <v>1.0170533139329769E-2</v>
      </c>
      <c r="P479" s="455"/>
      <c r="Q479" s="455"/>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80"/>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2058" t="s">
        <v>209</v>
      </c>
      <c r="D480" s="2059"/>
      <c r="E480" s="458">
        <v>1.2521768017821297E-2</v>
      </c>
      <c r="F480" s="455"/>
      <c r="G480" s="455"/>
      <c r="H480" s="2059" t="s">
        <v>198</v>
      </c>
      <c r="I480" s="2059"/>
      <c r="J480" s="459">
        <v>0.17644185615541708</v>
      </c>
      <c r="K480" s="455"/>
      <c r="L480" s="455"/>
      <c r="M480" s="2059" t="s">
        <v>218</v>
      </c>
      <c r="N480" s="2059"/>
      <c r="O480" s="460">
        <v>8.771690478054598E-3</v>
      </c>
      <c r="P480" s="455"/>
      <c r="Q480" s="455"/>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80"/>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2058" t="s">
        <v>214</v>
      </c>
      <c r="D481" s="2059"/>
      <c r="E481" s="458">
        <v>1.7334233175316682E-2</v>
      </c>
      <c r="F481" s="455"/>
      <c r="G481" s="455"/>
      <c r="H481" s="2059" t="s">
        <v>201</v>
      </c>
      <c r="I481" s="2059"/>
      <c r="J481" s="459">
        <v>2.5764688045367874E-2</v>
      </c>
      <c r="K481" s="455"/>
      <c r="L481" s="455"/>
      <c r="M481" s="2059" t="s">
        <v>225</v>
      </c>
      <c r="N481" s="2059"/>
      <c r="O481" s="460">
        <v>1.2084693892200629E-3</v>
      </c>
      <c r="P481" s="455"/>
      <c r="Q481" s="455"/>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80"/>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2058" t="s">
        <v>218</v>
      </c>
      <c r="D482" s="2059"/>
      <c r="E482" s="458">
        <v>1.4846045918204653E-2</v>
      </c>
      <c r="F482" s="455"/>
      <c r="G482" s="455"/>
      <c r="H482" s="2059" t="s">
        <v>202</v>
      </c>
      <c r="I482" s="2059"/>
      <c r="J482" s="459">
        <v>2.2071282958928767E-2</v>
      </c>
      <c r="K482" s="455"/>
      <c r="L482" s="455"/>
      <c r="M482" s="2059" t="s">
        <v>224</v>
      </c>
      <c r="N482" s="2059"/>
      <c r="O482" s="460">
        <v>1.6290952737959386E-4</v>
      </c>
      <c r="P482" s="455"/>
      <c r="Q482" s="455"/>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80"/>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2058" t="s">
        <v>225</v>
      </c>
      <c r="D483" s="2059"/>
      <c r="E483" s="458">
        <v>1.1580254179983274E-4</v>
      </c>
      <c r="F483" s="455"/>
      <c r="G483" s="455"/>
      <c r="H483" s="2059" t="s">
        <v>197</v>
      </c>
      <c r="I483" s="2059"/>
      <c r="J483" s="459">
        <v>0.1182061282085055</v>
      </c>
      <c r="K483" s="455"/>
      <c r="L483" s="455"/>
      <c r="M483" s="2059" t="s">
        <v>231</v>
      </c>
      <c r="N483" s="2059"/>
      <c r="O483" s="460">
        <v>1.4456429545098867E-4</v>
      </c>
      <c r="P483" s="455"/>
      <c r="Q483" s="455"/>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80"/>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2058" t="s">
        <v>224</v>
      </c>
      <c r="D484" s="2059"/>
      <c r="E484" s="458">
        <v>9.506680178976507E-4</v>
      </c>
      <c r="F484" s="455"/>
      <c r="G484" s="455"/>
      <c r="H484" s="2059" t="s">
        <v>210</v>
      </c>
      <c r="I484" s="2059"/>
      <c r="J484" s="459">
        <v>1.2939511734221738E-2</v>
      </c>
      <c r="K484" s="455"/>
      <c r="L484" s="455"/>
      <c r="M484" s="2059" t="s">
        <v>217</v>
      </c>
      <c r="N484" s="2059"/>
      <c r="O484" s="460">
        <v>1.1986132805733574E-2</v>
      </c>
      <c r="P484" s="455"/>
      <c r="Q484" s="455"/>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80"/>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2058" t="s">
        <v>231</v>
      </c>
      <c r="D485" s="2059"/>
      <c r="E485" s="458">
        <v>2.843806394814346E-5</v>
      </c>
      <c r="F485" s="455"/>
      <c r="G485" s="455"/>
      <c r="H485" s="2059" t="s">
        <v>191</v>
      </c>
      <c r="I485" s="2059"/>
      <c r="J485" s="459">
        <v>0.26153507977603796</v>
      </c>
      <c r="K485" s="455"/>
      <c r="L485" s="455"/>
      <c r="M485" s="2059" t="s">
        <v>226</v>
      </c>
      <c r="N485" s="2059"/>
      <c r="O485" s="460">
        <v>2.3272372156278001E-3</v>
      </c>
      <c r="P485" s="455"/>
      <c r="Q485" s="455"/>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80"/>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2058" t="s">
        <v>217</v>
      </c>
      <c r="D486" s="2059"/>
      <c r="E486" s="458">
        <v>7.6101360951989086E-3</v>
      </c>
      <c r="F486" s="455"/>
      <c r="G486" s="455"/>
      <c r="H486" s="2059" t="s">
        <v>220</v>
      </c>
      <c r="I486" s="2059"/>
      <c r="J486" s="459">
        <v>1.264437663035004E-2</v>
      </c>
      <c r="K486" s="455"/>
      <c r="L486" s="455"/>
      <c r="M486" s="2059" t="s">
        <v>187</v>
      </c>
      <c r="N486" s="2059"/>
      <c r="O486" s="460">
        <v>2.8676655731377405E-5</v>
      </c>
      <c r="P486" s="455"/>
      <c r="Q486" s="455"/>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80"/>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2058" t="s">
        <v>226</v>
      </c>
      <c r="D487" s="2059"/>
      <c r="E487" s="458">
        <v>9.5401147298201049E-4</v>
      </c>
      <c r="F487" s="455"/>
      <c r="G487" s="455"/>
      <c r="H487" s="2059" t="s">
        <v>190</v>
      </c>
      <c r="I487" s="2059"/>
      <c r="J487" s="459">
        <v>0.32377301033489281</v>
      </c>
      <c r="K487" s="455"/>
      <c r="L487" s="455"/>
      <c r="M487" s="2059" t="s">
        <v>205</v>
      </c>
      <c r="N487" s="2059"/>
      <c r="O487" s="460">
        <v>8.3141599188804732E-3</v>
      </c>
      <c r="P487" s="455"/>
      <c r="Q487" s="455"/>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80"/>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2058" t="s">
        <v>229</v>
      </c>
      <c r="D488" s="2059"/>
      <c r="E488" s="458">
        <v>3.2475728742505799E-4</v>
      </c>
      <c r="F488" s="455"/>
      <c r="G488" s="455"/>
      <c r="H488" s="2059" t="s">
        <v>196</v>
      </c>
      <c r="I488" s="2059"/>
      <c r="J488" s="459">
        <v>0.22067403659031523</v>
      </c>
      <c r="K488" s="455"/>
      <c r="L488" s="455"/>
      <c r="M488" s="2059" t="s">
        <v>216</v>
      </c>
      <c r="N488" s="2059"/>
      <c r="O488" s="460">
        <v>2.1324093651153729E-3</v>
      </c>
      <c r="P488" s="455"/>
      <c r="Q488" s="455"/>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80"/>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2058" t="s">
        <v>187</v>
      </c>
      <c r="D489" s="2059"/>
      <c r="E489" s="458">
        <v>1.4923548832320718E-7</v>
      </c>
      <c r="F489" s="455"/>
      <c r="G489" s="455"/>
      <c r="H489" s="2059" t="s">
        <v>199</v>
      </c>
      <c r="I489" s="2059"/>
      <c r="J489" s="459">
        <v>0.11477234743404238</v>
      </c>
      <c r="K489" s="455"/>
      <c r="L489" s="455"/>
      <c r="M489" s="2059" t="s">
        <v>192</v>
      </c>
      <c r="N489" s="2059"/>
      <c r="O489" s="460">
        <v>0.29727592438714801</v>
      </c>
      <c r="P489" s="455"/>
      <c r="Q489" s="455"/>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80"/>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2058" t="s">
        <v>205</v>
      </c>
      <c r="D490" s="2059"/>
      <c r="E490" s="458">
        <v>3.7853677495383823E-3</v>
      </c>
      <c r="F490" s="455"/>
      <c r="G490" s="455"/>
      <c r="H490" s="2059" t="s">
        <v>193</v>
      </c>
      <c r="I490" s="2059"/>
      <c r="J490" s="459">
        <v>0.16418647922592325</v>
      </c>
      <c r="K490" s="455"/>
      <c r="L490" s="455"/>
      <c r="M490" s="2059" t="s">
        <v>215</v>
      </c>
      <c r="N490" s="2059"/>
      <c r="O490" s="460">
        <v>2.7935870443223165E-2</v>
      </c>
      <c r="P490" s="455"/>
      <c r="Q490" s="455"/>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80"/>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2058" t="s">
        <v>216</v>
      </c>
      <c r="D491" s="2059"/>
      <c r="E491" s="458">
        <v>4.8207288671099089E-3</v>
      </c>
      <c r="F491" s="455"/>
      <c r="G491" s="455"/>
      <c r="H491" s="2059" t="s">
        <v>204</v>
      </c>
      <c r="I491" s="2059"/>
      <c r="J491" s="461">
        <v>0.11354928428826085</v>
      </c>
      <c r="K491" s="455"/>
      <c r="L491" s="455"/>
      <c r="M491" s="2059" t="s">
        <v>212</v>
      </c>
      <c r="N491" s="2059"/>
      <c r="O491" s="460">
        <v>2.9928378896676818E-2</v>
      </c>
      <c r="P491" s="455"/>
      <c r="Q491" s="455"/>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80"/>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2058" t="s">
        <v>215</v>
      </c>
      <c r="D492" s="2059"/>
      <c r="E492" s="458">
        <v>1.9955060488295887E-2</v>
      </c>
      <c r="F492" s="455"/>
      <c r="G492" s="455"/>
      <c r="H492" s="2059"/>
      <c r="I492" s="2059"/>
      <c r="J492" s="455"/>
      <c r="K492" s="455"/>
      <c r="L492" s="455"/>
      <c r="M492" s="2059" t="s">
        <v>198</v>
      </c>
      <c r="N492" s="2059"/>
      <c r="O492" s="460">
        <v>0.18096103650421738</v>
      </c>
      <c r="P492" s="455"/>
      <c r="Q492" s="455"/>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80"/>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2058" t="s">
        <v>212</v>
      </c>
      <c r="D493" s="2059"/>
      <c r="E493" s="458">
        <v>2.2145517514210889E-2</v>
      </c>
      <c r="F493" s="455"/>
      <c r="G493" s="455"/>
      <c r="H493" s="2059"/>
      <c r="I493" s="2059"/>
      <c r="J493" s="455"/>
      <c r="K493" s="455"/>
      <c r="L493" s="455"/>
      <c r="M493" s="2059" t="s">
        <v>201</v>
      </c>
      <c r="N493" s="2059"/>
      <c r="O493" s="460">
        <v>0.13432021771401526</v>
      </c>
      <c r="P493" s="455"/>
      <c r="Q493" s="455"/>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80"/>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2058" t="s">
        <v>198</v>
      </c>
      <c r="D494" s="2059"/>
      <c r="E494" s="458">
        <v>0.15850915846039809</v>
      </c>
      <c r="F494" s="455"/>
      <c r="G494" s="455"/>
      <c r="H494" s="2059" t="s">
        <v>234</v>
      </c>
      <c r="I494" s="2059"/>
      <c r="J494" s="2059"/>
      <c r="K494" s="2059"/>
      <c r="L494" s="2059"/>
      <c r="M494" s="2059" t="s">
        <v>202</v>
      </c>
      <c r="N494" s="2059"/>
      <c r="O494" s="460">
        <v>9.0178230697760403E-2</v>
      </c>
      <c r="P494" s="455"/>
      <c r="Q494" s="455"/>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80"/>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2058" t="s">
        <v>201</v>
      </c>
      <c r="D495" s="2059"/>
      <c r="E495" s="458">
        <v>0.1134340932317585</v>
      </c>
      <c r="F495" s="455"/>
      <c r="G495" s="455"/>
      <c r="H495" s="2059" t="s">
        <v>183</v>
      </c>
      <c r="I495" s="2059"/>
      <c r="J495" s="2060" t="s">
        <v>235</v>
      </c>
      <c r="K495" s="2061"/>
      <c r="L495" s="2062"/>
      <c r="M495" s="2059" t="s">
        <v>197</v>
      </c>
      <c r="N495" s="2059"/>
      <c r="O495" s="460">
        <v>0.23225534205978626</v>
      </c>
      <c r="P495" s="455"/>
      <c r="Q495" s="455"/>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80"/>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2058" t="s">
        <v>202</v>
      </c>
      <c r="D496" s="2059"/>
      <c r="E496" s="458">
        <v>4.4030079091543363E-2</v>
      </c>
      <c r="F496" s="455"/>
      <c r="G496" s="455"/>
      <c r="H496" s="2059"/>
      <c r="I496" s="2059"/>
      <c r="J496" s="440" t="s">
        <v>169</v>
      </c>
      <c r="K496" s="441" t="s">
        <v>236</v>
      </c>
      <c r="L496" s="442" t="s">
        <v>237</v>
      </c>
      <c r="M496" s="2059" t="s">
        <v>210</v>
      </c>
      <c r="N496" s="2059"/>
      <c r="O496" s="460">
        <v>3.8479832257233497E-2</v>
      </c>
      <c r="P496" s="455"/>
      <c r="Q496" s="455"/>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80"/>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2058" t="s">
        <v>197</v>
      </c>
      <c r="D497" s="2059"/>
      <c r="E497" s="458">
        <v>0.20877950290436847</v>
      </c>
      <c r="F497" s="455"/>
      <c r="G497" s="455"/>
      <c r="H497" s="2059" t="s">
        <v>184</v>
      </c>
      <c r="I497" s="2059"/>
      <c r="J497" s="464">
        <v>4.9322832703814594</v>
      </c>
      <c r="K497" s="465">
        <v>11.743531596146333</v>
      </c>
      <c r="L497" s="466">
        <v>11.743531596146333</v>
      </c>
      <c r="M497" s="2059" t="s">
        <v>191</v>
      </c>
      <c r="N497" s="2059"/>
      <c r="O497" s="460">
        <v>0.32397741778492306</v>
      </c>
      <c r="P497" s="455"/>
      <c r="Q497" s="455"/>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80"/>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2058" t="s">
        <v>210</v>
      </c>
      <c r="D498" s="2059"/>
      <c r="E498" s="458">
        <v>2.8868088683616452E-2</v>
      </c>
      <c r="F498" s="455"/>
      <c r="G498" s="455"/>
      <c r="H498" s="2059"/>
      <c r="I498" s="2059"/>
      <c r="J498" s="455"/>
      <c r="K498" s="455"/>
      <c r="L498" s="455"/>
      <c r="M498" s="2059" t="s">
        <v>220</v>
      </c>
      <c r="N498" s="2059"/>
      <c r="O498" s="460">
        <v>7.0442280255978706E-3</v>
      </c>
      <c r="P498" s="455"/>
      <c r="Q498" s="455"/>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80"/>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2058" t="s">
        <v>191</v>
      </c>
      <c r="D499" s="2059"/>
      <c r="E499" s="458">
        <v>0.32354869834881628</v>
      </c>
      <c r="F499" s="455"/>
      <c r="G499" s="455"/>
      <c r="H499" s="2059"/>
      <c r="I499" s="2059"/>
      <c r="J499" s="455"/>
      <c r="K499" s="455"/>
      <c r="L499" s="455"/>
      <c r="M499" s="2059" t="s">
        <v>190</v>
      </c>
      <c r="N499" s="2059"/>
      <c r="O499" s="460">
        <v>0.4153209983806605</v>
      </c>
      <c r="P499" s="455"/>
      <c r="Q499" s="455"/>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80"/>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2058" t="s">
        <v>220</v>
      </c>
      <c r="D500" s="2059"/>
      <c r="E500" s="458">
        <v>1.1807829869327191E-2</v>
      </c>
      <c r="F500" s="455"/>
      <c r="G500" s="455"/>
      <c r="H500" s="2059" t="s">
        <v>238</v>
      </c>
      <c r="I500" s="2059"/>
      <c r="J500" s="2059"/>
      <c r="K500" s="455"/>
      <c r="L500" s="455"/>
      <c r="M500" s="2059" t="s">
        <v>196</v>
      </c>
      <c r="N500" s="2059"/>
      <c r="O500" s="460">
        <v>0.13781934171364585</v>
      </c>
      <c r="P500" s="455"/>
      <c r="Q500" s="455"/>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80"/>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2058" t="s">
        <v>190</v>
      </c>
      <c r="D501" s="2059"/>
      <c r="E501" s="458">
        <v>0.41517365952279828</v>
      </c>
      <c r="F501" s="455"/>
      <c r="G501" s="455"/>
      <c r="H501" s="2059"/>
      <c r="I501" s="2059"/>
      <c r="J501" s="443" t="s">
        <v>183</v>
      </c>
      <c r="K501" s="455"/>
      <c r="L501" s="455"/>
      <c r="M501" s="2059" t="s">
        <v>199</v>
      </c>
      <c r="N501" s="2059"/>
      <c r="O501" s="460">
        <v>7.9135913180628722E-2</v>
      </c>
      <c r="P501" s="455"/>
      <c r="Q501" s="455"/>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80"/>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2058" t="s">
        <v>196</v>
      </c>
      <c r="D502" s="2059"/>
      <c r="E502" s="458">
        <v>0.22106887650793364</v>
      </c>
      <c r="F502" s="455"/>
      <c r="G502" s="455"/>
      <c r="H502" s="2059"/>
      <c r="I502" s="2059"/>
      <c r="J502" s="467" t="s">
        <v>184</v>
      </c>
      <c r="K502" s="455"/>
      <c r="L502" s="455"/>
      <c r="M502" s="2059" t="s">
        <v>193</v>
      </c>
      <c r="N502" s="2059"/>
      <c r="O502" s="460">
        <v>0.32247151760163151</v>
      </c>
      <c r="P502" s="455"/>
      <c r="Q502" s="455"/>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80"/>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2058" t="s">
        <v>199</v>
      </c>
      <c r="D503" s="2059"/>
      <c r="E503" s="458">
        <v>0.12292020605117697</v>
      </c>
      <c r="F503" s="455"/>
      <c r="G503" s="455"/>
      <c r="H503" s="2059" t="s">
        <v>188</v>
      </c>
      <c r="I503" s="2059"/>
      <c r="J503" s="456">
        <v>-0.11650261003705524</v>
      </c>
      <c r="K503" s="455"/>
      <c r="L503" s="455"/>
      <c r="M503" s="2059" t="s">
        <v>204</v>
      </c>
      <c r="N503" s="2059"/>
      <c r="O503" s="462">
        <v>3.6559429986180079E-2</v>
      </c>
      <c r="P503" s="455"/>
      <c r="Q503" s="455"/>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80"/>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2058" t="s">
        <v>193</v>
      </c>
      <c r="D504" s="2059"/>
      <c r="E504" s="458">
        <v>0.31417298608856309</v>
      </c>
      <c r="F504" s="455"/>
      <c r="G504" s="455"/>
      <c r="H504" s="2059" t="s">
        <v>189</v>
      </c>
      <c r="I504" s="2059"/>
      <c r="J504" s="459">
        <v>0.11650261003705524</v>
      </c>
      <c r="K504" s="455"/>
      <c r="L504" s="455"/>
      <c r="M504" s="2059"/>
      <c r="N504" s="2059"/>
      <c r="O504" s="455"/>
      <c r="P504" s="455"/>
      <c r="Q504" s="455"/>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80"/>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2058" t="s">
        <v>204</v>
      </c>
      <c r="D505" s="2059"/>
      <c r="E505" s="463">
        <v>9.5196620229552151E-2</v>
      </c>
      <c r="F505" s="455"/>
      <c r="G505" s="455"/>
      <c r="H505" s="2059" t="s">
        <v>194</v>
      </c>
      <c r="I505" s="2059"/>
      <c r="J505" s="459">
        <v>-8.0701167753666772E-2</v>
      </c>
      <c r="K505" s="455"/>
      <c r="L505" s="455"/>
      <c r="M505" s="2059"/>
      <c r="N505" s="2059"/>
      <c r="O505" s="455"/>
      <c r="P505" s="455"/>
      <c r="Q505" s="455"/>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80"/>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2058"/>
      <c r="D506" s="2059"/>
      <c r="E506" s="455"/>
      <c r="F506" s="455"/>
      <c r="G506" s="455"/>
      <c r="H506" s="2059" t="s">
        <v>203</v>
      </c>
      <c r="I506" s="2059"/>
      <c r="J506" s="459">
        <v>4.4067610694484456E-2</v>
      </c>
      <c r="K506" s="455"/>
      <c r="L506" s="455"/>
      <c r="M506" s="2059" t="s">
        <v>234</v>
      </c>
      <c r="N506" s="2059"/>
      <c r="O506" s="2059"/>
      <c r="P506" s="2059"/>
      <c r="Q506" s="2059"/>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80"/>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2058"/>
      <c r="D507" s="2059"/>
      <c r="E507" s="455"/>
      <c r="F507" s="455"/>
      <c r="G507" s="455"/>
      <c r="H507" s="2059" t="s">
        <v>207</v>
      </c>
      <c r="I507" s="2059"/>
      <c r="J507" s="459">
        <v>5.5733709374642261E-2</v>
      </c>
      <c r="K507" s="455"/>
      <c r="L507" s="455"/>
      <c r="M507" s="2059" t="s">
        <v>183</v>
      </c>
      <c r="N507" s="2059"/>
      <c r="O507" s="2066" t="s">
        <v>235</v>
      </c>
      <c r="P507" s="2067"/>
      <c r="Q507" s="2068"/>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80"/>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2058" t="s">
        <v>234</v>
      </c>
      <c r="D508" s="2059"/>
      <c r="E508" s="2059"/>
      <c r="F508" s="2059"/>
      <c r="G508" s="2059"/>
      <c r="H508" s="2059" t="s">
        <v>211</v>
      </c>
      <c r="I508" s="2059"/>
      <c r="J508" s="459">
        <v>3.4614883581574434E-2</v>
      </c>
      <c r="K508" s="455"/>
      <c r="L508" s="455"/>
      <c r="M508" s="2059"/>
      <c r="N508" s="2059"/>
      <c r="O508" s="444" t="s">
        <v>169</v>
      </c>
      <c r="P508" s="445" t="s">
        <v>236</v>
      </c>
      <c r="Q508" s="446" t="s">
        <v>237</v>
      </c>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80"/>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2058" t="s">
        <v>183</v>
      </c>
      <c r="D509" s="2059"/>
      <c r="E509" s="2063" t="s">
        <v>235</v>
      </c>
      <c r="F509" s="2064"/>
      <c r="G509" s="2065"/>
      <c r="H509" s="2059" t="s">
        <v>219</v>
      </c>
      <c r="I509" s="2059"/>
      <c r="J509" s="459">
        <v>2.2881581680709744E-2</v>
      </c>
      <c r="K509" s="455"/>
      <c r="L509" s="455"/>
      <c r="M509" s="2059" t="s">
        <v>184</v>
      </c>
      <c r="N509" s="2059"/>
      <c r="O509" s="468">
        <v>5.7791209337963192</v>
      </c>
      <c r="P509" s="469">
        <v>12.039835278742332</v>
      </c>
      <c r="Q509" s="470">
        <v>12.039835278742332</v>
      </c>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80"/>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2059"/>
      <c r="D510" s="2059"/>
      <c r="E510" s="447" t="s">
        <v>169</v>
      </c>
      <c r="F510" s="448" t="s">
        <v>236</v>
      </c>
      <c r="G510" s="449" t="s">
        <v>237</v>
      </c>
      <c r="H510" s="2059" t="s">
        <v>185</v>
      </c>
      <c r="I510" s="2059"/>
      <c r="J510" s="459">
        <v>-0.14267623668749857</v>
      </c>
      <c r="K510" s="455"/>
      <c r="L510" s="455"/>
      <c r="M510" s="2059"/>
      <c r="N510" s="2059"/>
      <c r="O510" s="455"/>
      <c r="P510" s="455"/>
      <c r="Q510" s="455"/>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80"/>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2058" t="s">
        <v>184</v>
      </c>
      <c r="D511" s="2059"/>
      <c r="E511" s="471">
        <v>5.8532312389482479</v>
      </c>
      <c r="F511" s="472">
        <v>11.945369875404587</v>
      </c>
      <c r="G511" s="473">
        <v>11.945369875404587</v>
      </c>
      <c r="H511" s="2059" t="s">
        <v>222</v>
      </c>
      <c r="I511" s="2059"/>
      <c r="J511" s="459">
        <v>1.8317291753601334E-2</v>
      </c>
      <c r="K511" s="455"/>
      <c r="L511" s="455"/>
      <c r="M511" s="2059"/>
      <c r="N511" s="2059"/>
      <c r="O511" s="455"/>
      <c r="P511" s="455"/>
      <c r="Q511" s="455"/>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80"/>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2058"/>
      <c r="D512" s="2059"/>
      <c r="E512" s="455"/>
      <c r="F512" s="455"/>
      <c r="G512" s="455"/>
      <c r="H512" s="2059" t="s">
        <v>186</v>
      </c>
      <c r="I512" s="2059"/>
      <c r="J512" s="459">
        <v>0.14277285543602472</v>
      </c>
      <c r="K512" s="455"/>
      <c r="L512" s="455"/>
      <c r="M512" s="2059" t="s">
        <v>238</v>
      </c>
      <c r="N512" s="2059"/>
      <c r="O512" s="2059"/>
      <c r="P512" s="455"/>
      <c r="Q512" s="455"/>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80"/>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2058"/>
      <c r="D513" s="2059"/>
      <c r="E513" s="455"/>
      <c r="F513" s="455"/>
      <c r="G513" s="455"/>
      <c r="H513" s="2059" t="s">
        <v>187</v>
      </c>
      <c r="I513" s="2059"/>
      <c r="J513" s="459">
        <v>0.12912888058678595</v>
      </c>
      <c r="K513" s="455"/>
      <c r="L513" s="455"/>
      <c r="M513" s="2059"/>
      <c r="N513" s="2059"/>
      <c r="O513" s="450" t="s">
        <v>183</v>
      </c>
      <c r="P513" s="455"/>
      <c r="Q513" s="455"/>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80"/>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2058" t="s">
        <v>238</v>
      </c>
      <c r="D514" s="2059"/>
      <c r="E514" s="2059"/>
      <c r="F514" s="455"/>
      <c r="G514" s="455"/>
      <c r="H514" s="2059" t="s">
        <v>205</v>
      </c>
      <c r="I514" s="2059"/>
      <c r="J514" s="459">
        <v>5.2389669665835373E-2</v>
      </c>
      <c r="K514" s="455"/>
      <c r="L514" s="455"/>
      <c r="M514" s="2059"/>
      <c r="N514" s="2059"/>
      <c r="O514" s="474" t="s">
        <v>184</v>
      </c>
      <c r="P514" s="455"/>
      <c r="Q514" s="455"/>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80"/>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2058"/>
      <c r="D515" s="2059"/>
      <c r="E515" s="451" t="s">
        <v>183</v>
      </c>
      <c r="F515" s="455"/>
      <c r="G515" s="455"/>
      <c r="H515" s="2059" t="s">
        <v>216</v>
      </c>
      <c r="I515" s="2059"/>
      <c r="J515" s="459">
        <v>2.2251972557664611E-2</v>
      </c>
      <c r="K515" s="455"/>
      <c r="L515" s="455"/>
      <c r="M515" s="2059" t="s">
        <v>188</v>
      </c>
      <c r="N515" s="2059"/>
      <c r="O515" s="457">
        <v>-0.11566137840320941</v>
      </c>
      <c r="P515" s="455"/>
      <c r="Q515" s="455"/>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80"/>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2059"/>
      <c r="D516" s="2059"/>
      <c r="E516" s="475" t="s">
        <v>184</v>
      </c>
      <c r="F516" s="455"/>
      <c r="G516" s="455"/>
      <c r="H516" s="2059" t="s">
        <v>206</v>
      </c>
      <c r="I516" s="2059"/>
      <c r="J516" s="459">
        <v>5.6047532765920796E-2</v>
      </c>
      <c r="K516" s="455"/>
      <c r="L516" s="455"/>
      <c r="M516" s="2059" t="s">
        <v>189</v>
      </c>
      <c r="N516" s="2059"/>
      <c r="O516" s="460">
        <v>0.11566137840320941</v>
      </c>
      <c r="P516" s="455"/>
      <c r="Q516" s="455"/>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80"/>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2058" t="s">
        <v>188</v>
      </c>
      <c r="D517" s="2059"/>
      <c r="E517" s="454">
        <v>-0.1142709222642847</v>
      </c>
      <c r="F517" s="455"/>
      <c r="G517" s="455"/>
      <c r="H517" s="2059" t="s">
        <v>195</v>
      </c>
      <c r="I517" s="2059"/>
      <c r="J517" s="459">
        <v>-0.10343318327668725</v>
      </c>
      <c r="K517" s="455"/>
      <c r="L517" s="455"/>
      <c r="M517" s="2059" t="s">
        <v>194</v>
      </c>
      <c r="N517" s="2059"/>
      <c r="O517" s="460">
        <v>-7.693804093175971E-2</v>
      </c>
      <c r="P517" s="455"/>
      <c r="Q517" s="455"/>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80"/>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2058" t="s">
        <v>189</v>
      </c>
      <c r="D518" s="2059"/>
      <c r="E518" s="458">
        <v>0.1142709222642847</v>
      </c>
      <c r="F518" s="455"/>
      <c r="G518" s="455"/>
      <c r="H518" s="2059" t="s">
        <v>208</v>
      </c>
      <c r="I518" s="2059"/>
      <c r="J518" s="459">
        <v>4.5767007197836079E-2</v>
      </c>
      <c r="K518" s="455"/>
      <c r="L518" s="455"/>
      <c r="M518" s="2059" t="s">
        <v>203</v>
      </c>
      <c r="N518" s="2059"/>
      <c r="O518" s="460">
        <v>5.0488433834124949E-2</v>
      </c>
      <c r="P518" s="455"/>
      <c r="Q518" s="455"/>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80"/>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2058" t="s">
        <v>194</v>
      </c>
      <c r="D519" s="2059"/>
      <c r="E519" s="458">
        <v>-8.2141860917443618E-2</v>
      </c>
      <c r="F519" s="455"/>
      <c r="G519" s="455"/>
      <c r="H519" s="2059" t="s">
        <v>200</v>
      </c>
      <c r="I519" s="2059"/>
      <c r="J519" s="459">
        <v>7.2627526132613737E-2</v>
      </c>
      <c r="K519" s="455"/>
      <c r="L519" s="455"/>
      <c r="M519" s="2059" t="s">
        <v>207</v>
      </c>
      <c r="N519" s="2059"/>
      <c r="O519" s="460">
        <v>4.8299421204875272E-2</v>
      </c>
      <c r="P519" s="455"/>
      <c r="Q519" s="455"/>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80"/>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2058" t="s">
        <v>203</v>
      </c>
      <c r="D520" s="2059"/>
      <c r="E520" s="458">
        <v>5.5738541505441871E-2</v>
      </c>
      <c r="F520" s="455"/>
      <c r="G520" s="455"/>
      <c r="H520" s="2059" t="s">
        <v>209</v>
      </c>
      <c r="I520" s="2059"/>
      <c r="J520" s="459">
        <v>-3.7911542388802025E-2</v>
      </c>
      <c r="K520" s="455"/>
      <c r="L520" s="455"/>
      <c r="M520" s="2059" t="s">
        <v>211</v>
      </c>
      <c r="N520" s="2059"/>
      <c r="O520" s="460">
        <v>1.4193074378080527E-2</v>
      </c>
      <c r="P520" s="455"/>
      <c r="Q520" s="455"/>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80"/>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2058" t="s">
        <v>207</v>
      </c>
      <c r="D521" s="2059"/>
      <c r="E521" s="458">
        <v>5.2306455666954119E-2</v>
      </c>
      <c r="F521" s="455"/>
      <c r="G521" s="455"/>
      <c r="H521" s="2059" t="s">
        <v>214</v>
      </c>
      <c r="I521" s="2059"/>
      <c r="J521" s="459">
        <v>-3.0927704335407535E-2</v>
      </c>
      <c r="K521" s="455"/>
      <c r="L521" s="455"/>
      <c r="M521" s="2059" t="s">
        <v>219</v>
      </c>
      <c r="N521" s="2059"/>
      <c r="O521" s="460">
        <v>1.5081490662370517E-2</v>
      </c>
      <c r="P521" s="455"/>
      <c r="Q521" s="455"/>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80"/>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2058" t="s">
        <v>211</v>
      </c>
      <c r="D522" s="2059"/>
      <c r="E522" s="458">
        <v>1.9883519704284151E-2</v>
      </c>
      <c r="F522" s="455"/>
      <c r="G522" s="455"/>
      <c r="H522" s="2059" t="s">
        <v>218</v>
      </c>
      <c r="I522" s="2059"/>
      <c r="J522" s="459">
        <v>-2.7008000731257725E-2</v>
      </c>
      <c r="K522" s="455"/>
      <c r="L522" s="455"/>
      <c r="M522" s="2059" t="s">
        <v>185</v>
      </c>
      <c r="N522" s="2059"/>
      <c r="O522" s="460">
        <v>-0.13980778180546463</v>
      </c>
      <c r="P522" s="455"/>
      <c r="Q522" s="455"/>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80"/>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2058" t="s">
        <v>219</v>
      </c>
      <c r="D523" s="2059"/>
      <c r="E523" s="458">
        <v>1.5257888181105276E-2</v>
      </c>
      <c r="F523" s="455"/>
      <c r="G523" s="455"/>
      <c r="H523" s="2059" t="s">
        <v>225</v>
      </c>
      <c r="I523" s="2059"/>
      <c r="J523" s="459">
        <v>-3.0910716893681033E-3</v>
      </c>
      <c r="K523" s="455"/>
      <c r="L523" s="455"/>
      <c r="M523" s="2059" t="s">
        <v>222</v>
      </c>
      <c r="N523" s="2059"/>
      <c r="O523" s="460">
        <v>-2.188416443136513E-3</v>
      </c>
      <c r="P523" s="455"/>
      <c r="Q523" s="455"/>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80"/>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2058" t="s">
        <v>185</v>
      </c>
      <c r="D524" s="2059"/>
      <c r="E524" s="458">
        <v>-0.1384661545411861</v>
      </c>
      <c r="F524" s="455"/>
      <c r="G524" s="455"/>
      <c r="H524" s="2059" t="s">
        <v>224</v>
      </c>
      <c r="I524" s="2059"/>
      <c r="J524" s="459">
        <v>5.3462688089900732E-3</v>
      </c>
      <c r="K524" s="455"/>
      <c r="L524" s="455"/>
      <c r="M524" s="2059" t="s">
        <v>221</v>
      </c>
      <c r="N524" s="2059"/>
      <c r="O524" s="460">
        <v>1.0463563505431199E-2</v>
      </c>
      <c r="P524" s="455"/>
      <c r="Q524" s="455"/>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80"/>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2058" t="s">
        <v>222</v>
      </c>
      <c r="D525" s="2059"/>
      <c r="E525" s="458">
        <v>5.1530915458531598E-3</v>
      </c>
      <c r="F525" s="455"/>
      <c r="G525" s="455"/>
      <c r="H525" s="2059" t="s">
        <v>217</v>
      </c>
      <c r="I525" s="2059"/>
      <c r="J525" s="459">
        <v>1.0896541239264164E-4</v>
      </c>
      <c r="K525" s="455"/>
      <c r="L525" s="455"/>
      <c r="M525" s="2059" t="s">
        <v>213</v>
      </c>
      <c r="N525" s="2059"/>
      <c r="O525" s="460">
        <v>2.189714221233709E-2</v>
      </c>
      <c r="P525" s="455"/>
      <c r="Q525" s="455"/>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80"/>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2058" t="s">
        <v>228</v>
      </c>
      <c r="D526" s="2059"/>
      <c r="E526" s="458">
        <v>4.2902211426695154E-3</v>
      </c>
      <c r="F526" s="455"/>
      <c r="G526" s="455"/>
      <c r="H526" s="2059" t="s">
        <v>226</v>
      </c>
      <c r="I526" s="2059"/>
      <c r="J526" s="459">
        <v>-1.1234037247833889E-3</v>
      </c>
      <c r="K526" s="455"/>
      <c r="L526" s="455"/>
      <c r="M526" s="2059" t="s">
        <v>186</v>
      </c>
      <c r="N526" s="2059"/>
      <c r="O526" s="460">
        <v>0.13253567040020073</v>
      </c>
      <c r="P526" s="455"/>
      <c r="Q526" s="455"/>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80"/>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2058" t="s">
        <v>221</v>
      </c>
      <c r="D527" s="2059"/>
      <c r="E527" s="458">
        <v>1.7752510956161725E-2</v>
      </c>
      <c r="F527" s="455"/>
      <c r="G527" s="455"/>
      <c r="H527" s="2059" t="s">
        <v>187</v>
      </c>
      <c r="I527" s="2059"/>
      <c r="J527" s="459">
        <v>-9.9134309919600557E-4</v>
      </c>
      <c r="K527" s="455"/>
      <c r="L527" s="455"/>
      <c r="M527" s="2059" t="s">
        <v>223</v>
      </c>
      <c r="N527" s="2059"/>
      <c r="O527" s="460">
        <v>1.1249412239065941E-2</v>
      </c>
      <c r="P527" s="455"/>
      <c r="Q527" s="455"/>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80"/>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2058" t="s">
        <v>213</v>
      </c>
      <c r="D528" s="2059"/>
      <c r="E528" s="458">
        <v>2.4607718241561504E-2</v>
      </c>
      <c r="F528" s="455"/>
      <c r="G528" s="455"/>
      <c r="H528" s="2059" t="s">
        <v>205</v>
      </c>
      <c r="I528" s="2059"/>
      <c r="J528" s="459">
        <v>-2.5615454423577469E-3</v>
      </c>
      <c r="K528" s="455"/>
      <c r="L528" s="455"/>
      <c r="M528" s="2059" t="s">
        <v>233</v>
      </c>
      <c r="N528" s="2059"/>
      <c r="O528" s="460">
        <v>1.5279555818627764E-4</v>
      </c>
      <c r="P528" s="455"/>
      <c r="Q528" s="455"/>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80"/>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2058" t="s">
        <v>186</v>
      </c>
      <c r="D529" s="2059"/>
      <c r="E529" s="458">
        <v>0.1344128838793528</v>
      </c>
      <c r="F529" s="455"/>
      <c r="G529" s="455"/>
      <c r="H529" s="2059" t="s">
        <v>216</v>
      </c>
      <c r="I529" s="2059"/>
      <c r="J529" s="459">
        <v>7.0493355871582616E-3</v>
      </c>
      <c r="K529" s="455"/>
      <c r="L529" s="455"/>
      <c r="M529" s="2059" t="s">
        <v>227</v>
      </c>
      <c r="N529" s="2059"/>
      <c r="O529" s="460">
        <v>7.5114072917248694E-3</v>
      </c>
      <c r="P529" s="455"/>
      <c r="Q529" s="455"/>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80"/>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2058" t="s">
        <v>223</v>
      </c>
      <c r="D530" s="2059"/>
      <c r="E530" s="458">
        <v>1.5215753512251745E-2</v>
      </c>
      <c r="F530" s="455"/>
      <c r="G530" s="455"/>
      <c r="H530" s="2059" t="s">
        <v>192</v>
      </c>
      <c r="I530" s="2059"/>
      <c r="J530" s="459">
        <v>0.10483072318417266</v>
      </c>
      <c r="K530" s="455"/>
      <c r="L530" s="455"/>
      <c r="M530" s="2059" t="s">
        <v>187</v>
      </c>
      <c r="N530" s="2059"/>
      <c r="O530" s="460">
        <v>0.10982542808318085</v>
      </c>
      <c r="P530" s="455"/>
      <c r="Q530" s="455"/>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80"/>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2058" t="s">
        <v>233</v>
      </c>
      <c r="D531" s="2059"/>
      <c r="E531" s="458">
        <v>7.7677000513207985E-4</v>
      </c>
      <c r="F531" s="455"/>
      <c r="G531" s="455"/>
      <c r="H531" s="2059" t="s">
        <v>215</v>
      </c>
      <c r="I531" s="2059"/>
      <c r="J531" s="459">
        <v>2.7087804260649089E-2</v>
      </c>
      <c r="K531" s="455"/>
      <c r="L531" s="455"/>
      <c r="M531" s="2059" t="s">
        <v>205</v>
      </c>
      <c r="N531" s="2059"/>
      <c r="O531" s="460">
        <v>4.3926729827844603E-2</v>
      </c>
      <c r="P531" s="455"/>
      <c r="Q531" s="455"/>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80"/>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2058" t="s">
        <v>227</v>
      </c>
      <c r="D532" s="2059"/>
      <c r="E532" s="458">
        <v>8.1420700483932438E-3</v>
      </c>
      <c r="F532" s="455"/>
      <c r="G532" s="455"/>
      <c r="H532" s="2059" t="s">
        <v>212</v>
      </c>
      <c r="I532" s="2059"/>
      <c r="J532" s="459">
        <v>2.7933717240733763E-2</v>
      </c>
      <c r="K532" s="455"/>
      <c r="L532" s="455"/>
      <c r="M532" s="2059" t="s">
        <v>216</v>
      </c>
      <c r="N532" s="2059"/>
      <c r="O532" s="460">
        <v>1.7625396131731221E-2</v>
      </c>
      <c r="P532" s="455"/>
      <c r="Q532" s="455"/>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80"/>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2058" t="s">
        <v>187</v>
      </c>
      <c r="D533" s="2059"/>
      <c r="E533" s="458">
        <v>0.11686566638768037</v>
      </c>
      <c r="F533" s="455"/>
      <c r="G533" s="455"/>
      <c r="H533" s="2059" t="s">
        <v>198</v>
      </c>
      <c r="I533" s="2059"/>
      <c r="J533" s="459">
        <v>8.5163362032220413E-2</v>
      </c>
      <c r="K533" s="455"/>
      <c r="L533" s="455"/>
      <c r="M533" s="2059" t="s">
        <v>206</v>
      </c>
      <c r="N533" s="2059"/>
      <c r="O533" s="460">
        <v>2.9851150597034519E-2</v>
      </c>
      <c r="P533" s="455"/>
      <c r="Q533" s="455"/>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80"/>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2058" t="s">
        <v>205</v>
      </c>
      <c r="D534" s="2059"/>
      <c r="E534" s="458">
        <v>5.5688068513635225E-2</v>
      </c>
      <c r="F534" s="455"/>
      <c r="G534" s="455"/>
      <c r="H534" s="2059" t="s">
        <v>201</v>
      </c>
      <c r="I534" s="2059"/>
      <c r="J534" s="459">
        <v>3.2543513073339747E-2</v>
      </c>
      <c r="K534" s="455"/>
      <c r="L534" s="455"/>
      <c r="M534" s="2059" t="s">
        <v>195</v>
      </c>
      <c r="N534" s="2059"/>
      <c r="O534" s="460">
        <v>-7.8255775189847596E-2</v>
      </c>
      <c r="P534" s="455"/>
      <c r="Q534" s="455"/>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80"/>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2058" t="s">
        <v>216</v>
      </c>
      <c r="D535" s="2059"/>
      <c r="E535" s="458">
        <v>2.3080283059398399E-2</v>
      </c>
      <c r="F535" s="455"/>
      <c r="G535" s="455"/>
      <c r="H535" s="2059" t="s">
        <v>202</v>
      </c>
      <c r="I535" s="2059"/>
      <c r="J535" s="459">
        <v>3.0120749776762892E-2</v>
      </c>
      <c r="K535" s="455"/>
      <c r="L535" s="455"/>
      <c r="M535" s="2059" t="s">
        <v>208</v>
      </c>
      <c r="N535" s="2059"/>
      <c r="O535" s="460">
        <v>4.0599732883493486E-2</v>
      </c>
      <c r="P535" s="455"/>
      <c r="Q535" s="455"/>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80"/>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2058" t="s">
        <v>206</v>
      </c>
      <c r="D536" s="2059"/>
      <c r="E536" s="458">
        <v>3.3253901529666868E-2</v>
      </c>
      <c r="F536" s="455"/>
      <c r="G536" s="455"/>
      <c r="H536" s="2059" t="s">
        <v>197</v>
      </c>
      <c r="I536" s="2059"/>
      <c r="J536" s="459">
        <v>6.9706292642427864E-2</v>
      </c>
      <c r="K536" s="455"/>
      <c r="L536" s="455"/>
      <c r="M536" s="2059" t="s">
        <v>200</v>
      </c>
      <c r="N536" s="2059"/>
      <c r="O536" s="460">
        <v>4.8598208103786511E-2</v>
      </c>
      <c r="P536" s="455"/>
      <c r="Q536" s="455"/>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80"/>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2058" t="s">
        <v>195</v>
      </c>
      <c r="D537" s="2059"/>
      <c r="E537" s="458">
        <v>-8.0030754073802238E-2</v>
      </c>
      <c r="F537" s="455"/>
      <c r="G537" s="455"/>
      <c r="H537" s="2059" t="s">
        <v>210</v>
      </c>
      <c r="I537" s="2059"/>
      <c r="J537" s="459">
        <v>2.3062741615402577E-2</v>
      </c>
      <c r="K537" s="455"/>
      <c r="L537" s="455"/>
      <c r="M537" s="2059" t="s">
        <v>209</v>
      </c>
      <c r="N537" s="2059"/>
      <c r="O537" s="460">
        <v>2.8581647938694396E-3</v>
      </c>
      <c r="P537" s="455"/>
      <c r="Q537" s="455"/>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80"/>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2058" t="s">
        <v>208</v>
      </c>
      <c r="D538" s="2059"/>
      <c r="E538" s="458">
        <v>4.3838884389172737E-2</v>
      </c>
      <c r="F538" s="455"/>
      <c r="G538" s="455"/>
      <c r="H538" s="2059" t="s">
        <v>191</v>
      </c>
      <c r="I538" s="2059"/>
      <c r="J538" s="459">
        <v>0.10368524628214035</v>
      </c>
      <c r="K538" s="455"/>
      <c r="L538" s="455"/>
      <c r="M538" s="2059" t="s">
        <v>214</v>
      </c>
      <c r="N538" s="2059"/>
      <c r="O538" s="460">
        <v>-1.7450588476616201E-2</v>
      </c>
      <c r="P538" s="455"/>
      <c r="Q538" s="455"/>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80"/>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2058" t="s">
        <v>200</v>
      </c>
      <c r="D539" s="2059"/>
      <c r="E539" s="458">
        <v>5.6148897890064962E-2</v>
      </c>
      <c r="F539" s="455"/>
      <c r="G539" s="455"/>
      <c r="H539" s="2059" t="s">
        <v>220</v>
      </c>
      <c r="I539" s="2059"/>
      <c r="J539" s="459">
        <v>2.2798207426789476E-2</v>
      </c>
      <c r="K539" s="455"/>
      <c r="L539" s="455"/>
      <c r="M539" s="2059" t="s">
        <v>218</v>
      </c>
      <c r="N539" s="2059"/>
      <c r="O539" s="460">
        <v>-1.6206150461578629E-2</v>
      </c>
      <c r="P539" s="455"/>
      <c r="Q539" s="455"/>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80"/>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2058" t="s">
        <v>209</v>
      </c>
      <c r="D540" s="2059"/>
      <c r="E540" s="458">
        <v>-1.9117766152870953E-2</v>
      </c>
      <c r="F540" s="455"/>
      <c r="G540" s="455"/>
      <c r="H540" s="2059" t="s">
        <v>190</v>
      </c>
      <c r="I540" s="2059"/>
      <c r="J540" s="459">
        <v>0.1153645325312411</v>
      </c>
      <c r="K540" s="455"/>
      <c r="L540" s="455"/>
      <c r="M540" s="2059" t="s">
        <v>225</v>
      </c>
      <c r="N540" s="2059"/>
      <c r="O540" s="460">
        <v>-6.0152827246526741E-3</v>
      </c>
      <c r="P540" s="455"/>
      <c r="Q540" s="455"/>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80"/>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2058" t="s">
        <v>214</v>
      </c>
      <c r="D541" s="2059"/>
      <c r="E541" s="458">
        <v>-2.2493479190723947E-2</v>
      </c>
      <c r="F541" s="455"/>
      <c r="G541" s="455"/>
      <c r="H541" s="2059" t="s">
        <v>196</v>
      </c>
      <c r="I541" s="2059"/>
      <c r="J541" s="459">
        <v>9.5241803062943137E-2</v>
      </c>
      <c r="K541" s="455"/>
      <c r="L541" s="455"/>
      <c r="M541" s="2059" t="s">
        <v>224</v>
      </c>
      <c r="N541" s="2059"/>
      <c r="O541" s="460">
        <v>2.2085714779040643E-3</v>
      </c>
      <c r="P541" s="455"/>
      <c r="Q541" s="455"/>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80"/>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2058" t="s">
        <v>218</v>
      </c>
      <c r="D542" s="2059"/>
      <c r="E542" s="458">
        <v>-2.0816596204936234E-2</v>
      </c>
      <c r="F542" s="455"/>
      <c r="G542" s="455"/>
      <c r="H542" s="2059" t="s">
        <v>199</v>
      </c>
      <c r="I542" s="2059"/>
      <c r="J542" s="459">
        <v>6.868637888556331E-2</v>
      </c>
      <c r="K542" s="455"/>
      <c r="L542" s="455"/>
      <c r="M542" s="2059" t="s">
        <v>231</v>
      </c>
      <c r="N542" s="2059"/>
      <c r="O542" s="460">
        <v>-2.0805048827817699E-3</v>
      </c>
      <c r="P542" s="455"/>
      <c r="Q542" s="455"/>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80"/>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2058" t="s">
        <v>225</v>
      </c>
      <c r="D543" s="2059"/>
      <c r="E543" s="458">
        <v>-1.8384988571010365E-3</v>
      </c>
      <c r="F543" s="455"/>
      <c r="G543" s="455"/>
      <c r="H543" s="2059" t="s">
        <v>193</v>
      </c>
      <c r="I543" s="2059"/>
      <c r="J543" s="459">
        <v>8.2152481075181819E-2</v>
      </c>
      <c r="K543" s="455"/>
      <c r="L543" s="455"/>
      <c r="M543" s="2059" t="s">
        <v>217</v>
      </c>
      <c r="N543" s="2059"/>
      <c r="O543" s="460">
        <v>1.8944264995698627E-2</v>
      </c>
      <c r="P543" s="455"/>
      <c r="Q543" s="455"/>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80"/>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2058" t="s">
        <v>224</v>
      </c>
      <c r="D544" s="2059"/>
      <c r="E544" s="458">
        <v>5.2676724245220305E-3</v>
      </c>
      <c r="F544" s="455"/>
      <c r="G544" s="455"/>
      <c r="H544" s="2059" t="s">
        <v>204</v>
      </c>
      <c r="I544" s="2059"/>
      <c r="J544" s="461">
        <v>6.8319422965027618E-2</v>
      </c>
      <c r="K544" s="455"/>
      <c r="L544" s="455"/>
      <c r="M544" s="2059" t="s">
        <v>226</v>
      </c>
      <c r="N544" s="2059"/>
      <c r="O544" s="460">
        <v>8.347540677019925E-3</v>
      </c>
      <c r="P544" s="455"/>
      <c r="Q544" s="455"/>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80"/>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2058" t="s">
        <v>231</v>
      </c>
      <c r="D545" s="2059"/>
      <c r="E545" s="458">
        <v>9.1107542322468849E-4</v>
      </c>
      <c r="F545" s="455"/>
      <c r="G545" s="455"/>
      <c r="H545" s="2059"/>
      <c r="I545" s="2059"/>
      <c r="J545" s="455"/>
      <c r="K545" s="455"/>
      <c r="L545" s="455"/>
      <c r="M545" s="2059" t="s">
        <v>187</v>
      </c>
      <c r="N545" s="2059"/>
      <c r="O545" s="460">
        <v>9.2662170472647268E-4</v>
      </c>
      <c r="P545" s="455"/>
      <c r="Q545" s="455"/>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80"/>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2058" t="s">
        <v>217</v>
      </c>
      <c r="D546" s="2059"/>
      <c r="E546" s="458">
        <v>1.4903920660568991E-2</v>
      </c>
      <c r="F546" s="455"/>
      <c r="G546" s="455"/>
      <c r="H546" s="2059"/>
      <c r="I546" s="2059"/>
      <c r="J546" s="455"/>
      <c r="K546" s="455"/>
      <c r="L546" s="455"/>
      <c r="M546" s="2059" t="s">
        <v>205</v>
      </c>
      <c r="N546" s="2059"/>
      <c r="O546" s="460">
        <v>1.577783479016686E-2</v>
      </c>
      <c r="P546" s="455"/>
      <c r="Q546" s="455"/>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80"/>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2058" t="s">
        <v>226</v>
      </c>
      <c r="D547" s="2059"/>
      <c r="E547" s="458">
        <v>5.2769273734871941E-3</v>
      </c>
      <c r="F547" s="455"/>
      <c r="G547" s="455"/>
      <c r="H547" s="2059" t="s">
        <v>239</v>
      </c>
      <c r="I547" s="2059"/>
      <c r="J547" s="2059"/>
      <c r="K547" s="455"/>
      <c r="L547" s="455"/>
      <c r="M547" s="2059" t="s">
        <v>216</v>
      </c>
      <c r="N547" s="2059"/>
      <c r="O547" s="460">
        <v>7.990491760174875E-3</v>
      </c>
      <c r="P547" s="455"/>
      <c r="Q547" s="455"/>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80"/>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2058" t="s">
        <v>229</v>
      </c>
      <c r="D548" s="2059"/>
      <c r="E548" s="458">
        <v>3.0788162552811663E-3</v>
      </c>
      <c r="F548" s="455"/>
      <c r="G548" s="455"/>
      <c r="H548" s="2059" t="s">
        <v>183</v>
      </c>
      <c r="I548" s="2059"/>
      <c r="J548" s="476" t="s">
        <v>184</v>
      </c>
      <c r="K548" s="455"/>
      <c r="L548" s="455"/>
      <c r="M548" s="2059" t="s">
        <v>192</v>
      </c>
      <c r="N548" s="2059"/>
      <c r="O548" s="460">
        <v>9.4344825710907187E-2</v>
      </c>
      <c r="P548" s="455"/>
      <c r="Q548" s="455"/>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80"/>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2058" t="s">
        <v>187</v>
      </c>
      <c r="D549" s="2059"/>
      <c r="E549" s="458">
        <v>-6.5999458710554488E-5</v>
      </c>
      <c r="F549" s="455"/>
      <c r="G549" s="455"/>
      <c r="H549" s="2059" t="s">
        <v>184</v>
      </c>
      <c r="I549" s="2059"/>
      <c r="J549" s="477">
        <v>1</v>
      </c>
      <c r="K549" s="455"/>
      <c r="L549" s="455"/>
      <c r="M549" s="2059" t="s">
        <v>215</v>
      </c>
      <c r="N549" s="2059"/>
      <c r="O549" s="460">
        <v>2.892140061998345E-2</v>
      </c>
      <c r="P549" s="455"/>
      <c r="Q549" s="455"/>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80"/>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2058" t="s">
        <v>205</v>
      </c>
      <c r="D550" s="2059"/>
      <c r="E550" s="458">
        <v>1.0511346609101923E-2</v>
      </c>
      <c r="F550" s="455"/>
      <c r="G550" s="455"/>
      <c r="H550" s="2059"/>
      <c r="I550" s="2059"/>
      <c r="J550" s="455"/>
      <c r="K550" s="455"/>
      <c r="L550" s="455"/>
      <c r="M550" s="2059" t="s">
        <v>212</v>
      </c>
      <c r="N550" s="2059"/>
      <c r="O550" s="460">
        <v>2.9935038023288771E-2</v>
      </c>
      <c r="P550" s="455"/>
      <c r="Q550" s="455"/>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80"/>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2058" t="s">
        <v>216</v>
      </c>
      <c r="D551" s="2059"/>
      <c r="E551" s="458">
        <v>1.1862075154518337E-2</v>
      </c>
      <c r="F551" s="455"/>
      <c r="G551" s="455"/>
      <c r="H551" s="2059"/>
      <c r="I551" s="2059"/>
      <c r="J551" s="455"/>
      <c r="K551" s="455"/>
      <c r="L551" s="455"/>
      <c r="M551" s="2059" t="s">
        <v>198</v>
      </c>
      <c r="N551" s="2059"/>
      <c r="O551" s="460">
        <v>7.3608972408707493E-2</v>
      </c>
      <c r="P551" s="455"/>
      <c r="Q551" s="455"/>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80"/>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2058" t="s">
        <v>215</v>
      </c>
      <c r="D552" s="2059"/>
      <c r="E552" s="458">
        <v>2.4134085251372745E-2</v>
      </c>
      <c r="F552" s="455"/>
      <c r="G552" s="455"/>
      <c r="H552" s="2059"/>
      <c r="I552" s="2059"/>
      <c r="J552" s="455"/>
      <c r="K552" s="455"/>
      <c r="L552" s="455"/>
      <c r="M552" s="2059" t="s">
        <v>201</v>
      </c>
      <c r="N552" s="2059"/>
      <c r="O552" s="460">
        <v>6.3417469824331135E-2</v>
      </c>
      <c r="P552" s="455"/>
      <c r="Q552" s="455"/>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80"/>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2058" t="s">
        <v>212</v>
      </c>
      <c r="D553" s="2059"/>
      <c r="E553" s="458">
        <v>2.5424196417128168E-2</v>
      </c>
      <c r="F553" s="455"/>
      <c r="G553" s="455"/>
      <c r="H553" s="2059"/>
      <c r="I553" s="2059"/>
      <c r="J553" s="455"/>
      <c r="K553" s="455"/>
      <c r="L553" s="455"/>
      <c r="M553" s="2059" t="s">
        <v>202</v>
      </c>
      <c r="N553" s="2059"/>
      <c r="O553" s="460">
        <v>5.1962384536129204E-2</v>
      </c>
      <c r="P553" s="455"/>
      <c r="Q553" s="455"/>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80"/>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2058" t="s">
        <v>198</v>
      </c>
      <c r="D554" s="2059"/>
      <c r="E554" s="458">
        <v>6.8019196653491223E-2</v>
      </c>
      <c r="F554" s="455"/>
      <c r="G554" s="455"/>
      <c r="H554" s="2059"/>
      <c r="I554" s="2059"/>
      <c r="J554" s="455"/>
      <c r="K554" s="455"/>
      <c r="L554" s="455"/>
      <c r="M554" s="2059" t="s">
        <v>197</v>
      </c>
      <c r="N554" s="2059"/>
      <c r="O554" s="460">
        <v>8.339136320702753E-2</v>
      </c>
      <c r="P554" s="455"/>
      <c r="Q554" s="455"/>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80"/>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2058" t="s">
        <v>201</v>
      </c>
      <c r="D555" s="2059"/>
      <c r="E555" s="458">
        <v>5.7540829733920426E-2</v>
      </c>
      <c r="F555" s="455"/>
      <c r="G555" s="455"/>
      <c r="H555" s="2059"/>
      <c r="I555" s="2059"/>
      <c r="J555" s="455"/>
      <c r="K555" s="455"/>
      <c r="L555" s="455"/>
      <c r="M555" s="2059" t="s">
        <v>210</v>
      </c>
      <c r="N555" s="2059"/>
      <c r="O555" s="460">
        <v>3.3943357830943321E-2</v>
      </c>
      <c r="P555" s="455"/>
      <c r="Q555" s="455"/>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80"/>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2058" t="s">
        <v>202</v>
      </c>
      <c r="D556" s="2059"/>
      <c r="E556" s="458">
        <v>3.5849165536073417E-2</v>
      </c>
      <c r="F556" s="455"/>
      <c r="G556" s="455"/>
      <c r="H556" s="2059"/>
      <c r="I556" s="2059"/>
      <c r="J556" s="455"/>
      <c r="K556" s="455"/>
      <c r="L556" s="455"/>
      <c r="M556" s="2059" t="s">
        <v>191</v>
      </c>
      <c r="N556" s="2059"/>
      <c r="O556" s="460">
        <v>9.8490782344087896E-2</v>
      </c>
      <c r="P556" s="455"/>
      <c r="Q556" s="455"/>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80"/>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2058" t="s">
        <v>197</v>
      </c>
      <c r="D557" s="2059"/>
      <c r="E557" s="458">
        <v>7.8063541112701765E-2</v>
      </c>
      <c r="F557" s="455"/>
      <c r="G557" s="455"/>
      <c r="H557" s="2059"/>
      <c r="I557" s="2059"/>
      <c r="J557" s="455"/>
      <c r="K557" s="455"/>
      <c r="L557" s="455"/>
      <c r="M557" s="2059" t="s">
        <v>220</v>
      </c>
      <c r="N557" s="2059"/>
      <c r="O557" s="460">
        <v>1.4522952614207368E-2</v>
      </c>
      <c r="P557" s="455"/>
      <c r="Q557" s="455"/>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80"/>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2058" t="s">
        <v>210</v>
      </c>
      <c r="D558" s="2059"/>
      <c r="E558" s="458">
        <v>2.9027747295048159E-2</v>
      </c>
      <c r="F558" s="455"/>
      <c r="G558" s="455"/>
      <c r="H558" s="2059"/>
      <c r="I558" s="2059"/>
      <c r="J558" s="455"/>
      <c r="K558" s="455"/>
      <c r="L558" s="455"/>
      <c r="M558" s="2059" t="s">
        <v>190</v>
      </c>
      <c r="N558" s="2059"/>
      <c r="O558" s="460">
        <v>0.11151419716285732</v>
      </c>
      <c r="P558" s="455"/>
      <c r="Q558" s="455"/>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80"/>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2058" t="s">
        <v>191</v>
      </c>
      <c r="D559" s="2059"/>
      <c r="E559" s="458">
        <v>9.7179385090884043E-2</v>
      </c>
      <c r="F559" s="455"/>
      <c r="G559" s="455"/>
      <c r="H559" s="2059"/>
      <c r="I559" s="2059"/>
      <c r="J559" s="455"/>
      <c r="K559" s="455"/>
      <c r="L559" s="455"/>
      <c r="M559" s="2059" t="s">
        <v>196</v>
      </c>
      <c r="N559" s="2059"/>
      <c r="O559" s="460">
        <v>6.4238191095261896E-2</v>
      </c>
      <c r="P559" s="455"/>
      <c r="Q559" s="455"/>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80"/>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2058" t="s">
        <v>220</v>
      </c>
      <c r="D560" s="2059"/>
      <c r="E560" s="458">
        <v>1.8564760966077686E-2</v>
      </c>
      <c r="F560" s="455"/>
      <c r="G560" s="455"/>
      <c r="H560" s="2059"/>
      <c r="I560" s="2059"/>
      <c r="J560" s="455"/>
      <c r="K560" s="455"/>
      <c r="L560" s="455"/>
      <c r="M560" s="2059" t="s">
        <v>199</v>
      </c>
      <c r="N560" s="2059"/>
      <c r="O560" s="460">
        <v>4.8677136967867095E-2</v>
      </c>
      <c r="P560" s="455"/>
      <c r="Q560" s="455"/>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80"/>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2058" t="s">
        <v>190</v>
      </c>
      <c r="D561" s="2059"/>
      <c r="E561" s="458">
        <v>0.11008273581967369</v>
      </c>
      <c r="F561" s="455"/>
      <c r="G561" s="455"/>
      <c r="H561" s="2059"/>
      <c r="I561" s="2059"/>
      <c r="J561" s="455"/>
      <c r="K561" s="455"/>
      <c r="L561" s="455"/>
      <c r="M561" s="2059" t="s">
        <v>193</v>
      </c>
      <c r="N561" s="2059"/>
      <c r="O561" s="460">
        <v>9.8261615075741326E-2</v>
      </c>
      <c r="P561" s="455"/>
      <c r="Q561" s="455"/>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80"/>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2058" t="s">
        <v>196</v>
      </c>
      <c r="D562" s="2059"/>
      <c r="E562" s="458">
        <v>8.0328215705466527E-2</v>
      </c>
      <c r="F562" s="455"/>
      <c r="G562" s="455"/>
      <c r="H562" s="2059"/>
      <c r="I562" s="2059"/>
      <c r="J562" s="455"/>
      <c r="K562" s="455"/>
      <c r="L562" s="455"/>
      <c r="M562" s="2059" t="s">
        <v>204</v>
      </c>
      <c r="N562" s="2059"/>
      <c r="O562" s="462">
        <v>3.3085516994422144E-2</v>
      </c>
      <c r="P562" s="455"/>
      <c r="Q562" s="455"/>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80"/>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2058" t="s">
        <v>199</v>
      </c>
      <c r="D563" s="2059"/>
      <c r="E563" s="458">
        <v>5.9898501551838894E-2</v>
      </c>
      <c r="F563" s="455"/>
      <c r="G563" s="455"/>
      <c r="H563" s="2059"/>
      <c r="I563" s="2059"/>
      <c r="J563" s="455"/>
      <c r="K563" s="455"/>
      <c r="L563" s="455"/>
      <c r="M563" s="2059"/>
      <c r="N563" s="2059"/>
      <c r="O563" s="455"/>
      <c r="P563" s="455"/>
      <c r="Q563" s="455"/>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80"/>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2058" t="s">
        <v>193</v>
      </c>
      <c r="D564" s="2059"/>
      <c r="E564" s="458">
        <v>9.5761014449369755E-2</v>
      </c>
      <c r="F564" s="455"/>
      <c r="G564" s="455"/>
      <c r="H564" s="2059"/>
      <c r="I564" s="2059"/>
      <c r="J564" s="455"/>
      <c r="K564" s="455"/>
      <c r="L564" s="455"/>
      <c r="M564" s="2059"/>
      <c r="N564" s="2059"/>
      <c r="O564" s="455"/>
      <c r="P564" s="455"/>
      <c r="Q564" s="455"/>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80"/>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2058" t="s">
        <v>204</v>
      </c>
      <c r="D565" s="2059"/>
      <c r="E565" s="463">
        <v>5.2712678316838041E-2</v>
      </c>
      <c r="F565" s="455"/>
      <c r="G565" s="455"/>
      <c r="H565" s="2059"/>
      <c r="I565" s="2059"/>
      <c r="J565" s="455"/>
      <c r="K565" s="455"/>
      <c r="L565" s="455"/>
      <c r="M565" s="2059" t="s">
        <v>239</v>
      </c>
      <c r="N565" s="2059"/>
      <c r="O565" s="2059"/>
      <c r="P565" s="455"/>
      <c r="Q565" s="455"/>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80"/>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2058"/>
      <c r="D566" s="2059"/>
      <c r="E566" s="455"/>
      <c r="F566" s="455"/>
      <c r="G566" s="455"/>
      <c r="H566" s="2059"/>
      <c r="I566" s="2059"/>
      <c r="J566" s="455"/>
      <c r="K566" s="455"/>
      <c r="L566" s="455"/>
      <c r="M566" s="2059" t="s">
        <v>183</v>
      </c>
      <c r="N566" s="2059"/>
      <c r="O566" s="478" t="s">
        <v>184</v>
      </c>
      <c r="P566" s="455"/>
      <c r="Q566" s="455"/>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80"/>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2058"/>
      <c r="D567" s="2059"/>
      <c r="E567" s="455"/>
      <c r="F567" s="455"/>
      <c r="G567" s="455"/>
      <c r="H567" s="2059"/>
      <c r="I567" s="2059"/>
      <c r="J567" s="455"/>
      <c r="K567" s="455"/>
      <c r="L567" s="455"/>
      <c r="M567" s="2059" t="s">
        <v>184</v>
      </c>
      <c r="N567" s="2059"/>
      <c r="O567" s="479">
        <v>1</v>
      </c>
      <c r="P567" s="455"/>
      <c r="Q567" s="455"/>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80"/>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2058" t="s">
        <v>239</v>
      </c>
      <c r="D568" s="2059"/>
      <c r="E568" s="2059"/>
      <c r="F568" s="455"/>
      <c r="G568" s="455"/>
      <c r="H568" s="2059"/>
      <c r="I568" s="2059"/>
      <c r="J568" s="455"/>
      <c r="K568" s="455"/>
      <c r="L568" s="455"/>
      <c r="M568" s="2059"/>
      <c r="N568" s="2059"/>
      <c r="O568" s="455"/>
      <c r="P568" s="455"/>
      <c r="Q568" s="455"/>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80"/>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2058" t="s">
        <v>183</v>
      </c>
      <c r="D569" s="2059"/>
      <c r="E569" s="480" t="s">
        <v>184</v>
      </c>
      <c r="F569" s="455"/>
      <c r="G569" s="455"/>
      <c r="H569" s="2059"/>
      <c r="I569" s="2059"/>
      <c r="J569" s="455"/>
      <c r="K569" s="455"/>
      <c r="L569" s="455"/>
      <c r="M569" s="2059"/>
      <c r="N569" s="2059"/>
      <c r="O569" s="455"/>
      <c r="P569" s="455"/>
      <c r="Q569" s="455"/>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80"/>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2058" t="s">
        <v>184</v>
      </c>
      <c r="D570" s="2059"/>
      <c r="E570" s="481">
        <v>1</v>
      </c>
      <c r="F570" s="455"/>
      <c r="G570" s="455"/>
      <c r="H570" s="2059"/>
      <c r="I570" s="2059"/>
      <c r="J570" s="455"/>
      <c r="K570" s="455"/>
      <c r="L570" s="455"/>
      <c r="M570" s="2059"/>
      <c r="N570" s="2059"/>
      <c r="O570" s="455"/>
      <c r="P570" s="455"/>
      <c r="Q570" s="455"/>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80"/>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2058"/>
      <c r="D571" s="2059"/>
      <c r="E571" s="455"/>
      <c r="F571" s="455"/>
      <c r="G571" s="455"/>
      <c r="H571" s="2059"/>
      <c r="I571" s="2059"/>
      <c r="J571" s="455"/>
      <c r="K571" s="455"/>
      <c r="L571" s="455"/>
      <c r="M571" s="2059"/>
      <c r="N571" s="2059"/>
      <c r="O571" s="455"/>
      <c r="P571" s="455"/>
      <c r="Q571" s="455"/>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80"/>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2058"/>
      <c r="D572" s="2059"/>
      <c r="E572" s="452"/>
      <c r="F572" s="452"/>
      <c r="G572" s="452"/>
      <c r="H572" s="2058"/>
      <c r="I572" s="2059"/>
      <c r="J572" s="452"/>
      <c r="K572" s="452"/>
      <c r="L572" s="452"/>
      <c r="M572" s="2058"/>
      <c r="N572" s="2059"/>
      <c r="O572" s="452"/>
      <c r="P572" s="452"/>
      <c r="Q572" s="452"/>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80"/>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2058"/>
      <c r="D573" s="2059"/>
      <c r="E573" s="452"/>
      <c r="F573" s="452"/>
      <c r="G573" s="452"/>
      <c r="H573" s="2058"/>
      <c r="I573" s="2059"/>
      <c r="J573" s="452"/>
      <c r="K573" s="452"/>
      <c r="L573" s="452"/>
      <c r="M573" s="2058"/>
      <c r="N573" s="2059"/>
      <c r="O573" s="452"/>
      <c r="P573" s="452"/>
      <c r="Q573" s="452"/>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80"/>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2058"/>
      <c r="D574" s="2059"/>
      <c r="E574" s="452"/>
      <c r="F574" s="452"/>
      <c r="G574" s="452"/>
      <c r="H574" s="2058"/>
      <c r="I574" s="2059"/>
      <c r="J574" s="452"/>
      <c r="K574" s="452"/>
      <c r="L574" s="452"/>
      <c r="M574" s="2058"/>
      <c r="N574" s="2059"/>
      <c r="O574" s="452"/>
      <c r="P574" s="452"/>
      <c r="Q574" s="452"/>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80"/>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2058"/>
      <c r="D575" s="2059"/>
      <c r="E575" s="452"/>
      <c r="F575" s="452"/>
      <c r="G575" s="452"/>
      <c r="H575" s="2058"/>
      <c r="I575" s="2059"/>
      <c r="J575" s="452"/>
      <c r="K575" s="452"/>
      <c r="L575" s="452"/>
      <c r="M575" s="2058"/>
      <c r="N575" s="2059"/>
      <c r="O575" s="452"/>
      <c r="P575" s="452"/>
      <c r="Q575" s="452"/>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80"/>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2058"/>
      <c r="D576" s="2059"/>
      <c r="E576" s="452"/>
      <c r="F576" s="452"/>
      <c r="G576" s="452"/>
      <c r="H576" s="2058"/>
      <c r="I576" s="2059"/>
      <c r="J576" s="452"/>
      <c r="K576" s="452"/>
      <c r="L576" s="452"/>
      <c r="M576" s="2058"/>
      <c r="N576" s="2059"/>
      <c r="O576" s="452"/>
      <c r="P576" s="452"/>
      <c r="Q576" s="452"/>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80"/>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2058"/>
      <c r="D577" s="2059"/>
      <c r="E577" s="452"/>
      <c r="F577" s="452"/>
      <c r="G577" s="452"/>
      <c r="H577" s="2058"/>
      <c r="I577" s="2059"/>
      <c r="J577" s="452"/>
      <c r="K577" s="452"/>
      <c r="L577" s="452"/>
      <c r="M577" s="2058"/>
      <c r="N577" s="2059"/>
      <c r="O577" s="452"/>
      <c r="P577" s="452"/>
      <c r="Q577" s="452"/>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80"/>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2058"/>
      <c r="D578" s="2059"/>
      <c r="E578" s="452"/>
      <c r="F578" s="452"/>
      <c r="G578" s="452"/>
      <c r="H578" s="2058"/>
      <c r="I578" s="2059"/>
      <c r="J578" s="452"/>
      <c r="K578" s="452"/>
      <c r="L578" s="452"/>
      <c r="M578" s="2058"/>
      <c r="N578" s="2059"/>
      <c r="O578" s="452"/>
      <c r="P578" s="452"/>
      <c r="Q578" s="452"/>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80"/>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2058"/>
      <c r="D579" s="2059"/>
      <c r="E579" s="452"/>
      <c r="F579" s="452"/>
      <c r="G579" s="452"/>
      <c r="H579" s="2058"/>
      <c r="I579" s="2059"/>
      <c r="J579" s="452"/>
      <c r="K579" s="452"/>
      <c r="L579" s="452"/>
      <c r="M579" s="2058"/>
      <c r="N579" s="2059"/>
      <c r="O579" s="452"/>
      <c r="P579" s="452"/>
      <c r="Q579" s="452"/>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80"/>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2058"/>
      <c r="D580" s="2059"/>
      <c r="E580" s="452"/>
      <c r="F580" s="452"/>
      <c r="G580" s="452"/>
      <c r="H580" s="2058"/>
      <c r="I580" s="2059"/>
      <c r="J580" s="452"/>
      <c r="K580" s="452"/>
      <c r="L580" s="452"/>
      <c r="M580" s="2058"/>
      <c r="N580" s="2059"/>
      <c r="O580" s="452"/>
      <c r="P580" s="452"/>
      <c r="Q580" s="452"/>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80"/>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2058"/>
      <c r="D581" s="2059"/>
      <c r="E581" s="452"/>
      <c r="F581" s="452"/>
      <c r="G581" s="452"/>
      <c r="H581" s="2058"/>
      <c r="I581" s="2059"/>
      <c r="J581" s="452"/>
      <c r="K581" s="452"/>
      <c r="L581" s="452"/>
      <c r="M581" s="2058"/>
      <c r="N581" s="2059"/>
      <c r="O581" s="452"/>
      <c r="P581" s="452"/>
      <c r="Q581" s="452"/>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80"/>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2058"/>
      <c r="D582" s="2059"/>
      <c r="E582" s="452"/>
      <c r="F582" s="452"/>
      <c r="G582" s="452"/>
      <c r="H582" s="2058"/>
      <c r="I582" s="2059"/>
      <c r="J582" s="452"/>
      <c r="K582" s="452"/>
      <c r="L582" s="452"/>
      <c r="M582" s="2058"/>
      <c r="N582" s="2059"/>
      <c r="O582" s="452"/>
      <c r="P582" s="452"/>
      <c r="Q582" s="452"/>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80"/>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2058"/>
      <c r="D583" s="2059"/>
      <c r="E583" s="452"/>
      <c r="F583" s="452"/>
      <c r="G583" s="452"/>
      <c r="H583" s="2058"/>
      <c r="I583" s="2059"/>
      <c r="J583" s="452"/>
      <c r="K583" s="452"/>
      <c r="L583" s="452"/>
      <c r="M583" s="2058"/>
      <c r="N583" s="2059"/>
      <c r="O583" s="452"/>
      <c r="P583" s="452"/>
      <c r="Q583" s="452"/>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80"/>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2058"/>
      <c r="D584" s="2059"/>
      <c r="E584" s="452"/>
      <c r="F584" s="452"/>
      <c r="G584" s="452"/>
      <c r="H584" s="2058"/>
      <c r="I584" s="2059"/>
      <c r="J584" s="452"/>
      <c r="K584" s="452"/>
      <c r="L584" s="452"/>
      <c r="M584" s="2058"/>
      <c r="N584" s="2059"/>
      <c r="O584" s="452"/>
      <c r="P584" s="452"/>
      <c r="Q584" s="452"/>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80"/>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2058"/>
      <c r="D585" s="2059"/>
      <c r="E585" s="452"/>
      <c r="F585" s="452"/>
      <c r="G585" s="452"/>
      <c r="H585" s="2058"/>
      <c r="I585" s="2059"/>
      <c r="J585" s="452"/>
      <c r="K585" s="452"/>
      <c r="L585" s="452"/>
      <c r="M585" s="2058"/>
      <c r="N585" s="2059"/>
      <c r="O585" s="452"/>
      <c r="P585" s="452"/>
      <c r="Q585" s="452"/>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80"/>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2058"/>
      <c r="D586" s="2059"/>
      <c r="E586" s="452"/>
      <c r="F586" s="452"/>
      <c r="G586" s="452"/>
      <c r="H586" s="2058"/>
      <c r="I586" s="2059"/>
      <c r="J586" s="452"/>
      <c r="K586" s="452"/>
      <c r="L586" s="452"/>
      <c r="M586" s="2058"/>
      <c r="N586" s="2059"/>
      <c r="O586" s="452"/>
      <c r="P586" s="452"/>
      <c r="Q586" s="452"/>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80"/>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2058"/>
      <c r="D587" s="2059"/>
      <c r="E587" s="452"/>
      <c r="F587" s="452"/>
      <c r="G587" s="452"/>
      <c r="H587" s="2058"/>
      <c r="I587" s="2059"/>
      <c r="J587" s="452"/>
      <c r="K587" s="452"/>
      <c r="L587" s="452"/>
      <c r="M587" s="2058"/>
      <c r="N587" s="2059"/>
      <c r="O587" s="452"/>
      <c r="P587" s="452"/>
      <c r="Q587" s="452"/>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80"/>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2058"/>
      <c r="D588" s="2059"/>
      <c r="E588" s="452"/>
      <c r="F588" s="452"/>
      <c r="G588" s="452"/>
      <c r="H588" s="2058"/>
      <c r="I588" s="2059"/>
      <c r="J588" s="452"/>
      <c r="K588" s="452"/>
      <c r="L588" s="452"/>
      <c r="M588" s="2058"/>
      <c r="N588" s="2059"/>
      <c r="O588" s="452"/>
      <c r="P588" s="452"/>
      <c r="Q588" s="452"/>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80"/>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2058"/>
      <c r="D589" s="2059"/>
      <c r="E589" s="452"/>
      <c r="F589" s="452"/>
      <c r="G589" s="452"/>
      <c r="H589" s="2058"/>
      <c r="I589" s="2059"/>
      <c r="J589" s="452"/>
      <c r="K589" s="452"/>
      <c r="L589" s="452"/>
      <c r="M589" s="2058"/>
      <c r="N589" s="2059"/>
      <c r="O589" s="452"/>
      <c r="P589" s="452"/>
      <c r="Q589" s="452"/>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80"/>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2058"/>
      <c r="D590" s="2059"/>
      <c r="E590" s="452"/>
      <c r="F590" s="452"/>
      <c r="G590" s="452"/>
      <c r="H590" s="2058"/>
      <c r="I590" s="2059"/>
      <c r="J590" s="452"/>
      <c r="K590" s="452"/>
      <c r="L590" s="452"/>
      <c r="M590" s="2058"/>
      <c r="N590" s="2059"/>
      <c r="O590" s="452"/>
      <c r="P590" s="452"/>
      <c r="Q590" s="452"/>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80"/>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2058"/>
      <c r="D591" s="2059"/>
      <c r="E591" s="452"/>
      <c r="F591" s="452"/>
      <c r="G591" s="452"/>
      <c r="H591" s="2058"/>
      <c r="I591" s="2059"/>
      <c r="J591" s="452"/>
      <c r="K591" s="452"/>
      <c r="L591" s="452"/>
      <c r="M591" s="2058"/>
      <c r="N591" s="2059"/>
      <c r="O591" s="452"/>
      <c r="P591" s="452"/>
      <c r="Q591" s="452"/>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80"/>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2058"/>
      <c r="D592" s="2059"/>
      <c r="E592" s="452"/>
      <c r="F592" s="452"/>
      <c r="G592" s="452"/>
      <c r="H592" s="2058"/>
      <c r="I592" s="2059"/>
      <c r="J592" s="452"/>
      <c r="K592" s="452"/>
      <c r="L592" s="452"/>
      <c r="M592" s="2058"/>
      <c r="N592" s="2059"/>
      <c r="O592" s="452"/>
      <c r="P592" s="452"/>
      <c r="Q592" s="452"/>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80"/>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2058"/>
      <c r="D593" s="2059"/>
      <c r="E593" s="452"/>
      <c r="F593" s="452"/>
      <c r="G593" s="452"/>
      <c r="H593" s="2058"/>
      <c r="I593" s="2059"/>
      <c r="J593" s="452"/>
      <c r="K593" s="452"/>
      <c r="L593" s="452"/>
      <c r="M593" s="2058"/>
      <c r="N593" s="2059"/>
      <c r="O593" s="452"/>
      <c r="P593" s="452"/>
      <c r="Q593" s="452"/>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80"/>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2058"/>
      <c r="D594" s="2059"/>
      <c r="E594" s="452"/>
      <c r="F594" s="452"/>
      <c r="G594" s="452"/>
      <c r="H594" s="2058"/>
      <c r="I594" s="2059"/>
      <c r="J594" s="452"/>
      <c r="K594" s="452"/>
      <c r="L594" s="452"/>
      <c r="M594" s="2058"/>
      <c r="N594" s="2059"/>
      <c r="O594" s="452"/>
      <c r="P594" s="452"/>
      <c r="Q594" s="452"/>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80"/>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2058"/>
      <c r="D595" s="2059"/>
      <c r="E595" s="452"/>
      <c r="F595" s="452"/>
      <c r="G595" s="452"/>
      <c r="H595" s="2058"/>
      <c r="I595" s="2059"/>
      <c r="J595" s="452"/>
      <c r="K595" s="452"/>
      <c r="L595" s="452"/>
      <c r="M595" s="2058"/>
      <c r="N595" s="2059"/>
      <c r="O595" s="452"/>
      <c r="P595" s="452"/>
      <c r="Q595" s="452"/>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80"/>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2058"/>
      <c r="D596" s="2059"/>
      <c r="E596" s="452"/>
      <c r="F596" s="452"/>
      <c r="G596" s="452"/>
      <c r="H596" s="2058"/>
      <c r="I596" s="2059"/>
      <c r="J596" s="452"/>
      <c r="K596" s="452"/>
      <c r="L596" s="452"/>
      <c r="M596" s="2058"/>
      <c r="N596" s="2059"/>
      <c r="O596" s="452"/>
      <c r="P596" s="452"/>
      <c r="Q596" s="452"/>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80"/>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2058"/>
      <c r="D597" s="2059"/>
      <c r="E597" s="452"/>
      <c r="F597" s="452"/>
      <c r="G597" s="452"/>
      <c r="H597" s="2058"/>
      <c r="I597" s="2059"/>
      <c r="J597" s="452"/>
      <c r="K597" s="452"/>
      <c r="L597" s="452"/>
      <c r="M597" s="2058"/>
      <c r="N597" s="2059"/>
      <c r="O597" s="452"/>
      <c r="P597" s="452"/>
      <c r="Q597" s="452"/>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80"/>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2058"/>
      <c r="D598" s="2059"/>
      <c r="E598" s="452"/>
      <c r="F598" s="452"/>
      <c r="G598" s="452"/>
      <c r="H598" s="2058"/>
      <c r="I598" s="2059"/>
      <c r="J598" s="452"/>
      <c r="K598" s="452"/>
      <c r="L598" s="452"/>
      <c r="M598" s="2058"/>
      <c r="N598" s="2059"/>
      <c r="O598" s="452"/>
      <c r="P598" s="452"/>
      <c r="Q598" s="452"/>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80"/>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2058"/>
      <c r="D599" s="2059"/>
      <c r="E599" s="452"/>
      <c r="F599" s="452"/>
      <c r="G599" s="452"/>
      <c r="H599" s="2058"/>
      <c r="I599" s="2059"/>
      <c r="J599" s="452"/>
      <c r="K599" s="452"/>
      <c r="L599" s="452"/>
      <c r="M599" s="2058"/>
      <c r="N599" s="2059"/>
      <c r="O599" s="452"/>
      <c r="P599" s="452"/>
      <c r="Q599" s="452"/>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80"/>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2058"/>
      <c r="D600" s="2059"/>
      <c r="E600" s="452"/>
      <c r="F600" s="452"/>
      <c r="G600" s="452"/>
      <c r="H600" s="2058"/>
      <c r="I600" s="2059"/>
      <c r="J600" s="452"/>
      <c r="K600" s="452"/>
      <c r="L600" s="452"/>
      <c r="M600" s="2058"/>
      <c r="N600" s="2059"/>
      <c r="O600" s="452"/>
      <c r="P600" s="452"/>
      <c r="Q600" s="452"/>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80"/>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2058"/>
      <c r="D601" s="2059"/>
      <c r="E601" s="452"/>
      <c r="F601" s="452"/>
      <c r="G601" s="452"/>
      <c r="H601" s="2058"/>
      <c r="I601" s="2059"/>
      <c r="J601" s="452"/>
      <c r="K601" s="452"/>
      <c r="L601" s="452"/>
      <c r="M601" s="2058"/>
      <c r="N601" s="2059"/>
      <c r="O601" s="452"/>
      <c r="P601" s="452"/>
      <c r="Q601" s="452"/>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80"/>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2058"/>
      <c r="D602" s="2059"/>
      <c r="E602" s="452"/>
      <c r="F602" s="452"/>
      <c r="G602" s="452"/>
      <c r="H602" s="2058"/>
      <c r="I602" s="2059"/>
      <c r="J602" s="452"/>
      <c r="K602" s="452"/>
      <c r="L602" s="452"/>
      <c r="M602" s="2058"/>
      <c r="N602" s="2059"/>
      <c r="O602" s="452"/>
      <c r="P602" s="452"/>
      <c r="Q602" s="452"/>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80"/>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2058"/>
      <c r="D603" s="2059"/>
      <c r="E603" s="452"/>
      <c r="F603" s="452"/>
      <c r="G603" s="452"/>
      <c r="H603" s="2058"/>
      <c r="I603" s="2059"/>
      <c r="J603" s="452"/>
      <c r="K603" s="452"/>
      <c r="L603" s="452"/>
      <c r="M603" s="2058"/>
      <c r="N603" s="2059"/>
      <c r="O603" s="452"/>
      <c r="P603" s="452"/>
      <c r="Q603" s="452"/>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80"/>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2058"/>
      <c r="D604" s="2059"/>
      <c r="E604" s="452"/>
      <c r="F604" s="452"/>
      <c r="G604" s="452"/>
      <c r="H604" s="2058"/>
      <c r="I604" s="2059"/>
      <c r="J604" s="452"/>
      <c r="K604" s="452"/>
      <c r="L604" s="452"/>
      <c r="M604" s="2058"/>
      <c r="N604" s="2059"/>
      <c r="O604" s="452"/>
      <c r="P604" s="452"/>
      <c r="Q604" s="452"/>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1"/>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2058"/>
      <c r="D605" s="2059"/>
      <c r="E605" s="452"/>
      <c r="F605" s="452"/>
      <c r="G605" s="452"/>
      <c r="H605" s="2058"/>
      <c r="I605" s="2059"/>
      <c r="J605" s="452"/>
      <c r="K605" s="452"/>
      <c r="L605" s="452"/>
      <c r="M605" s="2058"/>
      <c r="N605" s="2059"/>
      <c r="O605" s="452"/>
      <c r="P605" s="452"/>
      <c r="Q605" s="452"/>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1"/>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2058"/>
      <c r="D606" s="2059"/>
      <c r="E606" s="452"/>
      <c r="F606" s="452"/>
      <c r="G606" s="452"/>
      <c r="H606" s="2058"/>
      <c r="I606" s="2059"/>
      <c r="J606" s="452"/>
      <c r="K606" s="452"/>
      <c r="L606" s="452"/>
      <c r="M606" s="2058"/>
      <c r="N606" s="2059"/>
      <c r="O606" s="452"/>
      <c r="P606" s="452"/>
      <c r="Q606" s="452"/>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1"/>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2058"/>
      <c r="D607" s="2059"/>
      <c r="E607" s="452"/>
      <c r="F607" s="452"/>
      <c r="G607" s="452"/>
      <c r="H607" s="2058"/>
      <c r="I607" s="2059"/>
      <c r="J607" s="452"/>
      <c r="K607" s="452"/>
      <c r="L607" s="452"/>
      <c r="M607" s="2058"/>
      <c r="N607" s="2059"/>
      <c r="O607" s="452"/>
      <c r="P607" s="452"/>
      <c r="Q607" s="452"/>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1"/>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2058"/>
      <c r="D608" s="2059"/>
      <c r="E608" s="452"/>
      <c r="F608" s="452"/>
      <c r="G608" s="452"/>
      <c r="H608" s="2058"/>
      <c r="I608" s="2059"/>
      <c r="J608" s="452"/>
      <c r="K608" s="452"/>
      <c r="L608" s="452"/>
      <c r="M608" s="2058"/>
      <c r="N608" s="2059"/>
      <c r="O608" s="452"/>
      <c r="P608" s="452"/>
      <c r="Q608" s="452"/>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1"/>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2058"/>
      <c r="D609" s="2059"/>
      <c r="E609" s="452"/>
      <c r="F609" s="452"/>
      <c r="G609" s="452"/>
      <c r="H609" s="2058"/>
      <c r="I609" s="2059"/>
      <c r="J609" s="452"/>
      <c r="K609" s="452"/>
      <c r="L609" s="452"/>
      <c r="M609" s="2058"/>
      <c r="N609" s="2059"/>
      <c r="O609" s="452"/>
      <c r="P609" s="452"/>
      <c r="Q609" s="452"/>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1"/>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2058"/>
      <c r="D610" s="2059"/>
      <c r="E610" s="452"/>
      <c r="F610" s="452"/>
      <c r="G610" s="452"/>
      <c r="H610" s="2058"/>
      <c r="I610" s="2059"/>
      <c r="J610" s="452"/>
      <c r="K610" s="452"/>
      <c r="L610" s="452"/>
      <c r="M610" s="2058"/>
      <c r="N610" s="2059"/>
      <c r="O610" s="452"/>
      <c r="P610" s="452"/>
      <c r="Q610" s="452"/>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1"/>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2058"/>
      <c r="D611" s="2059"/>
      <c r="E611" s="452"/>
      <c r="F611" s="452"/>
      <c r="G611" s="452"/>
      <c r="H611" s="2058"/>
      <c r="I611" s="2059"/>
      <c r="J611" s="452"/>
      <c r="K611" s="452"/>
      <c r="L611" s="452"/>
      <c r="M611" s="2058"/>
      <c r="N611" s="2059"/>
      <c r="O611" s="452"/>
      <c r="P611" s="452"/>
      <c r="Q611" s="452"/>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1"/>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2058"/>
      <c r="D612" s="2059"/>
      <c r="E612" s="452"/>
      <c r="F612" s="452"/>
      <c r="G612" s="452"/>
      <c r="H612" s="2058"/>
      <c r="I612" s="2059"/>
      <c r="J612" s="452"/>
      <c r="K612" s="452"/>
      <c r="L612" s="452"/>
      <c r="M612" s="2058"/>
      <c r="N612" s="2059"/>
      <c r="O612" s="452"/>
      <c r="P612" s="452"/>
      <c r="Q612" s="452"/>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1"/>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2058"/>
      <c r="D613" s="2059"/>
      <c r="E613" s="452"/>
      <c r="F613" s="452"/>
      <c r="G613" s="452"/>
      <c r="H613" s="2058"/>
      <c r="I613" s="2059"/>
      <c r="J613" s="452"/>
      <c r="K613" s="452"/>
      <c r="L613" s="452"/>
      <c r="M613" s="2058"/>
      <c r="N613" s="2059"/>
      <c r="O613" s="452"/>
      <c r="P613" s="452"/>
      <c r="Q613" s="452"/>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1"/>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2058"/>
      <c r="D614" s="2059"/>
      <c r="E614" s="452"/>
      <c r="F614" s="452"/>
      <c r="G614" s="452"/>
      <c r="H614" s="2058"/>
      <c r="I614" s="2059"/>
      <c r="J614" s="452"/>
      <c r="K614" s="452"/>
      <c r="L614" s="452"/>
      <c r="M614" s="2058"/>
      <c r="N614" s="2059"/>
      <c r="O614" s="452"/>
      <c r="P614" s="452"/>
      <c r="Q614" s="452"/>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1"/>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2058"/>
      <c r="D615" s="2059"/>
      <c r="E615" s="452"/>
      <c r="F615" s="452"/>
      <c r="G615" s="452"/>
      <c r="H615" s="2058"/>
      <c r="I615" s="2059"/>
      <c r="J615" s="452"/>
      <c r="K615" s="452"/>
      <c r="L615" s="452"/>
      <c r="M615" s="2058"/>
      <c r="N615" s="2059"/>
      <c r="O615" s="452"/>
      <c r="P615" s="452"/>
      <c r="Q615" s="452"/>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1"/>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2058"/>
      <c r="D616" s="2059"/>
      <c r="E616" s="452"/>
      <c r="F616" s="452"/>
      <c r="G616" s="452"/>
      <c r="H616" s="2058"/>
      <c r="I616" s="2059"/>
      <c r="J616" s="452"/>
      <c r="K616" s="452"/>
      <c r="L616" s="452"/>
      <c r="M616" s="2058"/>
      <c r="N616" s="2059"/>
      <c r="O616" s="452"/>
      <c r="P616" s="452"/>
      <c r="Q616" s="452"/>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1"/>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2058"/>
      <c r="D617" s="2059"/>
      <c r="E617" s="452"/>
      <c r="F617" s="452"/>
      <c r="G617" s="452"/>
      <c r="H617" s="2058"/>
      <c r="I617" s="2059"/>
      <c r="J617" s="452"/>
      <c r="K617" s="452"/>
      <c r="L617" s="452"/>
      <c r="M617" s="2058"/>
      <c r="N617" s="2059"/>
      <c r="O617" s="452"/>
      <c r="P617" s="452"/>
      <c r="Q617" s="452"/>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1"/>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2058"/>
      <c r="D618" s="2059"/>
      <c r="E618" s="452"/>
      <c r="F618" s="452"/>
      <c r="G618" s="452"/>
      <c r="H618" s="2058"/>
      <c r="I618" s="2059"/>
      <c r="J618" s="452"/>
      <c r="K618" s="452"/>
      <c r="L618" s="452"/>
      <c r="M618" s="2058"/>
      <c r="N618" s="2059"/>
      <c r="O618" s="452"/>
      <c r="P618" s="452"/>
      <c r="Q618" s="452"/>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1"/>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2058"/>
      <c r="D619" s="2059"/>
      <c r="E619" s="452"/>
      <c r="F619" s="452"/>
      <c r="G619" s="452"/>
      <c r="H619" s="2058"/>
      <c r="I619" s="2059"/>
      <c r="J619" s="452"/>
      <c r="K619" s="452"/>
      <c r="L619" s="452"/>
      <c r="M619" s="2058"/>
      <c r="N619" s="2059"/>
      <c r="O619" s="452"/>
      <c r="P619" s="452"/>
      <c r="Q619" s="452"/>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1"/>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2058"/>
      <c r="D620" s="2059"/>
      <c r="E620" s="452"/>
      <c r="F620" s="452"/>
      <c r="G620" s="452"/>
      <c r="H620" s="2058"/>
      <c r="I620" s="2059"/>
      <c r="J620" s="452"/>
      <c r="K620" s="452"/>
      <c r="L620" s="452"/>
      <c r="M620" s="2058"/>
      <c r="N620" s="2059"/>
      <c r="O620" s="452"/>
      <c r="P620" s="452"/>
      <c r="Q620" s="452"/>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1"/>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2058"/>
      <c r="D621" s="2059"/>
      <c r="E621" s="452"/>
      <c r="F621" s="452"/>
      <c r="G621" s="452"/>
      <c r="H621" s="2058"/>
      <c r="I621" s="2059"/>
      <c r="J621" s="452"/>
      <c r="K621" s="452"/>
      <c r="L621" s="452"/>
      <c r="M621" s="2058"/>
      <c r="N621" s="2059"/>
      <c r="O621" s="452"/>
      <c r="P621" s="452"/>
      <c r="Q621" s="452"/>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1"/>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2058"/>
      <c r="D622" s="2059"/>
      <c r="E622" s="452"/>
      <c r="F622" s="452"/>
      <c r="G622" s="452"/>
      <c r="H622" s="2058"/>
      <c r="I622" s="2059"/>
      <c r="J622" s="452"/>
      <c r="K622" s="452"/>
      <c r="L622" s="452"/>
      <c r="M622" s="2058"/>
      <c r="N622" s="2059"/>
      <c r="O622" s="452"/>
      <c r="P622" s="452"/>
      <c r="Q622" s="452"/>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1"/>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2058"/>
      <c r="D623" s="2059"/>
      <c r="E623" s="452"/>
      <c r="F623" s="452"/>
      <c r="G623" s="452"/>
      <c r="H623" s="2058"/>
      <c r="I623" s="2059"/>
      <c r="J623" s="452"/>
      <c r="K623" s="452"/>
      <c r="L623" s="452"/>
      <c r="M623" s="2058"/>
      <c r="N623" s="2059"/>
      <c r="O623" s="452"/>
      <c r="P623" s="452"/>
      <c r="Q623" s="452"/>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1"/>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2058"/>
      <c r="D624" s="2059"/>
      <c r="E624" s="452"/>
      <c r="F624" s="452"/>
      <c r="G624" s="452"/>
      <c r="H624" s="2058"/>
      <c r="I624" s="2059"/>
      <c r="J624" s="452"/>
      <c r="K624" s="452"/>
      <c r="L624" s="452"/>
      <c r="M624" s="2058"/>
      <c r="N624" s="2059"/>
      <c r="O624" s="452"/>
      <c r="P624" s="452"/>
      <c r="Q624" s="452"/>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1"/>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2058"/>
      <c r="D625" s="2059"/>
      <c r="E625" s="452"/>
      <c r="F625" s="452"/>
      <c r="G625" s="452"/>
      <c r="H625" s="2058"/>
      <c r="I625" s="2059"/>
      <c r="J625" s="452"/>
      <c r="K625" s="452"/>
      <c r="L625" s="452"/>
      <c r="M625" s="2058"/>
      <c r="N625" s="2059"/>
      <c r="O625" s="452"/>
      <c r="P625" s="452"/>
      <c r="Q625" s="452"/>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1"/>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2058"/>
      <c r="D626" s="2059"/>
      <c r="E626" s="452"/>
      <c r="F626" s="452"/>
      <c r="G626" s="452"/>
      <c r="H626" s="2058"/>
      <c r="I626" s="2059"/>
      <c r="J626" s="452"/>
      <c r="K626" s="452"/>
      <c r="L626" s="452"/>
      <c r="M626" s="2058"/>
      <c r="N626" s="2059"/>
      <c r="O626" s="452"/>
      <c r="P626" s="452"/>
      <c r="Q626" s="452"/>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1"/>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2058"/>
      <c r="D627" s="2059"/>
      <c r="E627" s="452"/>
      <c r="F627" s="452"/>
      <c r="G627" s="452"/>
      <c r="H627" s="2058"/>
      <c r="I627" s="2059"/>
      <c r="J627" s="452"/>
      <c r="K627" s="452"/>
      <c r="L627" s="452"/>
      <c r="M627" s="2058"/>
      <c r="N627" s="2059"/>
      <c r="O627" s="452"/>
      <c r="P627" s="452"/>
      <c r="Q627" s="452"/>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1"/>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2058"/>
      <c r="D628" s="2059"/>
      <c r="E628" s="452"/>
      <c r="F628" s="452"/>
      <c r="G628" s="452"/>
      <c r="H628" s="2058"/>
      <c r="I628" s="2059"/>
      <c r="J628" s="452"/>
      <c r="K628" s="452"/>
      <c r="L628" s="452"/>
      <c r="M628" s="2058"/>
      <c r="N628" s="2059"/>
      <c r="O628" s="452"/>
      <c r="P628" s="452"/>
      <c r="Q628" s="452"/>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1"/>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2058"/>
      <c r="D629" s="2059"/>
      <c r="E629" s="452"/>
      <c r="F629" s="452"/>
      <c r="G629" s="452"/>
      <c r="H629" s="2058"/>
      <c r="I629" s="2059"/>
      <c r="J629" s="452"/>
      <c r="K629" s="452"/>
      <c r="L629" s="452"/>
      <c r="M629" s="2058"/>
      <c r="N629" s="2059"/>
      <c r="O629" s="452"/>
      <c r="P629" s="452"/>
      <c r="Q629" s="452"/>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1"/>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2058"/>
      <c r="D630" s="2059"/>
      <c r="E630" s="452"/>
      <c r="F630" s="452"/>
      <c r="G630" s="452"/>
      <c r="H630" s="2058"/>
      <c r="I630" s="2059"/>
      <c r="J630" s="452"/>
      <c r="K630" s="452"/>
      <c r="L630" s="452"/>
      <c r="M630" s="2058"/>
      <c r="N630" s="2059"/>
      <c r="O630" s="452"/>
      <c r="P630" s="452"/>
      <c r="Q630" s="452"/>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1"/>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2058"/>
      <c r="D631" s="2059"/>
      <c r="E631" s="452"/>
      <c r="F631" s="452"/>
      <c r="G631" s="452"/>
      <c r="H631" s="2058"/>
      <c r="I631" s="2059"/>
      <c r="J631" s="452"/>
      <c r="K631" s="452"/>
      <c r="L631" s="452"/>
      <c r="M631" s="2058"/>
      <c r="N631" s="2059"/>
      <c r="O631" s="452"/>
      <c r="P631" s="452"/>
      <c r="Q631" s="452"/>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1"/>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2058"/>
      <c r="D632" s="2059"/>
      <c r="E632" s="452"/>
      <c r="F632" s="452"/>
      <c r="G632" s="452"/>
      <c r="H632" s="2058"/>
      <c r="I632" s="2059"/>
      <c r="J632" s="452"/>
      <c r="K632" s="452"/>
      <c r="L632" s="452"/>
      <c r="M632" s="2058"/>
      <c r="N632" s="2059"/>
      <c r="O632" s="452"/>
      <c r="P632" s="452"/>
      <c r="Q632" s="452"/>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1"/>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2058"/>
      <c r="D633" s="2059"/>
      <c r="E633" s="452"/>
      <c r="F633" s="452"/>
      <c r="G633" s="452"/>
      <c r="H633" s="2058"/>
      <c r="I633" s="2059"/>
      <c r="J633" s="452"/>
      <c r="K633" s="452"/>
      <c r="L633" s="452"/>
      <c r="M633" s="2058"/>
      <c r="N633" s="2059"/>
      <c r="O633" s="452"/>
      <c r="P633" s="452"/>
      <c r="Q633" s="452"/>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1"/>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2058"/>
      <c r="D634" s="2059"/>
      <c r="E634" s="452"/>
      <c r="F634" s="452"/>
      <c r="G634" s="452"/>
      <c r="H634" s="2058"/>
      <c r="I634" s="2059"/>
      <c r="J634" s="452"/>
      <c r="K634" s="452"/>
      <c r="L634" s="452"/>
      <c r="M634" s="2058"/>
      <c r="N634" s="2059"/>
      <c r="O634" s="452"/>
      <c r="P634" s="452"/>
      <c r="Q634" s="452"/>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1"/>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2058"/>
      <c r="D635" s="2059"/>
      <c r="E635" s="452"/>
      <c r="F635" s="452"/>
      <c r="G635" s="452"/>
      <c r="H635" s="2058"/>
      <c r="I635" s="2059"/>
      <c r="J635" s="452"/>
      <c r="K635" s="452"/>
      <c r="L635" s="452"/>
      <c r="M635" s="2058"/>
      <c r="N635" s="2059"/>
      <c r="O635" s="452"/>
      <c r="P635" s="452"/>
      <c r="Q635" s="452"/>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1"/>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2058"/>
      <c r="D636" s="2059"/>
      <c r="E636" s="452"/>
      <c r="F636" s="452"/>
      <c r="G636" s="452"/>
      <c r="H636" s="2058"/>
      <c r="I636" s="2059"/>
      <c r="J636" s="452"/>
      <c r="K636" s="452"/>
      <c r="L636" s="452"/>
      <c r="M636" s="2058"/>
      <c r="N636" s="2059"/>
      <c r="O636" s="452"/>
      <c r="P636" s="452"/>
      <c r="Q636" s="452"/>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1"/>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2058"/>
      <c r="D637" s="2059"/>
      <c r="E637" s="452"/>
      <c r="F637" s="452"/>
      <c r="G637" s="452"/>
      <c r="H637" s="2058"/>
      <c r="I637" s="2059"/>
      <c r="J637" s="452"/>
      <c r="K637" s="452"/>
      <c r="L637" s="452"/>
      <c r="M637" s="2058"/>
      <c r="N637" s="2059"/>
      <c r="O637" s="452"/>
      <c r="P637" s="452"/>
      <c r="Q637" s="452"/>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1"/>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2058"/>
      <c r="D638" s="2059"/>
      <c r="E638" s="452"/>
      <c r="F638" s="452"/>
      <c r="G638" s="452"/>
      <c r="H638" s="2058"/>
      <c r="I638" s="2059"/>
      <c r="J638" s="452"/>
      <c r="K638" s="452"/>
      <c r="L638" s="452"/>
      <c r="M638" s="2058"/>
      <c r="N638" s="2059"/>
      <c r="O638" s="452"/>
      <c r="P638" s="452"/>
      <c r="Q638" s="452"/>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1"/>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2058"/>
      <c r="D639" s="2059"/>
      <c r="E639" s="452"/>
      <c r="F639" s="452"/>
      <c r="G639" s="452"/>
      <c r="H639" s="2058"/>
      <c r="I639" s="2059"/>
      <c r="J639" s="452"/>
      <c r="K639" s="452"/>
      <c r="L639" s="452"/>
      <c r="M639" s="2058"/>
      <c r="N639" s="2059"/>
      <c r="O639" s="452"/>
      <c r="P639" s="452"/>
      <c r="Q639" s="452"/>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1"/>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2058"/>
      <c r="D640" s="2059"/>
      <c r="E640" s="452"/>
      <c r="F640" s="452"/>
      <c r="G640" s="452"/>
      <c r="H640" s="2058"/>
      <c r="I640" s="2059"/>
      <c r="J640" s="452"/>
      <c r="K640" s="452"/>
      <c r="L640" s="452"/>
      <c r="M640" s="2058"/>
      <c r="N640" s="2059"/>
      <c r="O640" s="452"/>
      <c r="P640" s="452"/>
      <c r="Q640" s="452"/>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1"/>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2058"/>
      <c r="D641" s="2059"/>
      <c r="E641" s="452"/>
      <c r="F641" s="452"/>
      <c r="G641" s="452"/>
      <c r="H641" s="2058"/>
      <c r="I641" s="2059"/>
      <c r="J641" s="452"/>
      <c r="K641" s="452"/>
      <c r="L641" s="452"/>
      <c r="M641" s="2058"/>
      <c r="N641" s="2059"/>
      <c r="O641" s="452"/>
      <c r="P641" s="452"/>
      <c r="Q641" s="452"/>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1"/>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2058"/>
      <c r="D642" s="2059"/>
      <c r="E642" s="452"/>
      <c r="F642" s="452"/>
      <c r="G642" s="452"/>
      <c r="H642" s="2058"/>
      <c r="I642" s="2059"/>
      <c r="J642" s="452"/>
      <c r="K642" s="452"/>
      <c r="L642" s="452"/>
      <c r="M642" s="2058"/>
      <c r="N642" s="2059"/>
      <c r="O642" s="452"/>
      <c r="P642" s="452"/>
      <c r="Q642" s="452"/>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1"/>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2058"/>
      <c r="D643" s="2059"/>
      <c r="E643" s="452"/>
      <c r="F643" s="452"/>
      <c r="G643" s="452"/>
      <c r="H643" s="2058"/>
      <c r="I643" s="2059"/>
      <c r="J643" s="452"/>
      <c r="K643" s="452"/>
      <c r="L643" s="452"/>
      <c r="M643" s="2058"/>
      <c r="N643" s="2059"/>
      <c r="O643" s="452"/>
      <c r="P643" s="452"/>
      <c r="Q643" s="452"/>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1"/>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2058"/>
      <c r="D644" s="2059"/>
      <c r="E644" s="452"/>
      <c r="F644" s="452"/>
      <c r="G644" s="452"/>
      <c r="H644" s="2058"/>
      <c r="I644" s="2059"/>
      <c r="J644" s="452"/>
      <c r="K644" s="452"/>
      <c r="L644" s="452"/>
      <c r="M644" s="2058"/>
      <c r="N644" s="2059"/>
      <c r="O644" s="452"/>
      <c r="P644" s="452"/>
      <c r="Q644" s="452"/>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1"/>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2058"/>
      <c r="D645" s="2059"/>
      <c r="E645" s="452"/>
      <c r="F645" s="452"/>
      <c r="G645" s="452"/>
      <c r="H645" s="2058"/>
      <c r="I645" s="2059"/>
      <c r="J645" s="452"/>
      <c r="K645" s="452"/>
      <c r="L645" s="452"/>
      <c r="M645" s="2058"/>
      <c r="N645" s="2059"/>
      <c r="O645" s="452"/>
      <c r="P645" s="452"/>
      <c r="Q645" s="452"/>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1"/>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2058"/>
      <c r="D646" s="2059"/>
      <c r="E646" s="452"/>
      <c r="F646" s="452"/>
      <c r="G646" s="452"/>
      <c r="H646" s="2058"/>
      <c r="I646" s="2059"/>
      <c r="J646" s="452"/>
      <c r="K646" s="452"/>
      <c r="L646" s="452"/>
      <c r="M646" s="2058"/>
      <c r="N646" s="2059"/>
      <c r="O646" s="452"/>
      <c r="P646" s="452"/>
      <c r="Q646" s="452"/>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1"/>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2058"/>
      <c r="D647" s="2059"/>
      <c r="E647" s="452"/>
      <c r="F647" s="452"/>
      <c r="G647" s="452"/>
      <c r="H647" s="2058"/>
      <c r="I647" s="2059"/>
      <c r="J647" s="452"/>
      <c r="K647" s="452"/>
      <c r="L647" s="452"/>
      <c r="M647" s="2058"/>
      <c r="N647" s="2059"/>
      <c r="O647" s="452"/>
      <c r="P647" s="452"/>
      <c r="Q647" s="452"/>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1"/>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2058"/>
      <c r="D648" s="2059"/>
      <c r="E648" s="452"/>
      <c r="F648" s="452"/>
      <c r="G648" s="452"/>
      <c r="H648" s="2058"/>
      <c r="I648" s="2059"/>
      <c r="J648" s="452"/>
      <c r="K648" s="452"/>
      <c r="L648" s="452"/>
      <c r="M648" s="2058"/>
      <c r="N648" s="2059"/>
      <c r="O648" s="452"/>
      <c r="P648" s="452"/>
      <c r="Q648" s="452"/>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1"/>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2058"/>
      <c r="D649" s="2059"/>
      <c r="E649" s="452"/>
      <c r="F649" s="452"/>
      <c r="G649" s="452"/>
      <c r="H649" s="2058"/>
      <c r="I649" s="2059"/>
      <c r="J649" s="452"/>
      <c r="K649" s="452"/>
      <c r="L649" s="452"/>
      <c r="M649" s="2058"/>
      <c r="N649" s="2059"/>
      <c r="O649" s="452"/>
      <c r="P649" s="452"/>
      <c r="Q649" s="452"/>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1"/>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2058"/>
      <c r="D650" s="2059"/>
      <c r="E650" s="452"/>
      <c r="F650" s="452"/>
      <c r="G650" s="452"/>
      <c r="H650" s="2058"/>
      <c r="I650" s="2059"/>
      <c r="J650" s="452"/>
      <c r="K650" s="452"/>
      <c r="L650" s="452"/>
      <c r="M650" s="2058"/>
      <c r="N650" s="2059"/>
      <c r="O650" s="452"/>
      <c r="P650" s="452"/>
      <c r="Q650" s="452"/>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1"/>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2058"/>
      <c r="D651" s="2059"/>
      <c r="E651" s="452"/>
      <c r="F651" s="452"/>
      <c r="G651" s="452"/>
      <c r="H651" s="2058"/>
      <c r="I651" s="2059"/>
      <c r="J651" s="452"/>
      <c r="K651" s="452"/>
      <c r="L651" s="452"/>
      <c r="M651" s="2058"/>
      <c r="N651" s="2059"/>
      <c r="O651" s="452"/>
      <c r="P651" s="452"/>
      <c r="Q651" s="452"/>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1"/>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2058"/>
      <c r="D652" s="2059"/>
      <c r="E652" s="452"/>
      <c r="F652" s="452"/>
      <c r="G652" s="452"/>
      <c r="H652" s="2058"/>
      <c r="I652" s="2059"/>
      <c r="J652" s="452"/>
      <c r="K652" s="452"/>
      <c r="L652" s="452"/>
      <c r="M652" s="2058"/>
      <c r="N652" s="2059"/>
      <c r="O652" s="452"/>
      <c r="P652" s="452"/>
      <c r="Q652" s="452"/>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1"/>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2058"/>
      <c r="D653" s="2059"/>
      <c r="E653" s="452"/>
      <c r="F653" s="452"/>
      <c r="G653" s="452"/>
      <c r="H653" s="2058"/>
      <c r="I653" s="2059"/>
      <c r="J653" s="452"/>
      <c r="K653" s="452"/>
      <c r="L653" s="452"/>
      <c r="M653" s="2058"/>
      <c r="N653" s="2059"/>
      <c r="O653" s="452"/>
      <c r="P653" s="452"/>
      <c r="Q653" s="452"/>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1"/>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2058"/>
      <c r="D654" s="2059"/>
      <c r="E654" s="452"/>
      <c r="F654" s="452"/>
      <c r="G654" s="452"/>
      <c r="H654" s="2058"/>
      <c r="I654" s="2059"/>
      <c r="J654" s="452"/>
      <c r="K654" s="452"/>
      <c r="L654" s="452"/>
      <c r="M654" s="2058"/>
      <c r="N654" s="2059"/>
      <c r="O654" s="452"/>
      <c r="P654" s="452"/>
      <c r="Q654" s="452"/>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1"/>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2058"/>
      <c r="D655" s="2059"/>
      <c r="E655" s="452"/>
      <c r="F655" s="452"/>
      <c r="G655" s="452"/>
      <c r="H655" s="2058"/>
      <c r="I655" s="2059"/>
      <c r="J655" s="452"/>
      <c r="K655" s="452"/>
      <c r="L655" s="452"/>
      <c r="M655" s="2058"/>
      <c r="N655" s="2059"/>
      <c r="O655" s="452"/>
      <c r="P655" s="452"/>
      <c r="Q655" s="452"/>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1"/>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2058"/>
      <c r="D656" s="2059"/>
      <c r="E656" s="452"/>
      <c r="F656" s="452"/>
      <c r="G656" s="452"/>
      <c r="H656" s="2058"/>
      <c r="I656" s="2059"/>
      <c r="J656" s="452"/>
      <c r="K656" s="452"/>
      <c r="L656" s="452"/>
      <c r="M656" s="2058"/>
      <c r="N656" s="2059"/>
      <c r="O656" s="452"/>
      <c r="P656" s="452"/>
      <c r="Q656" s="452"/>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1"/>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2058"/>
      <c r="D657" s="2059"/>
      <c r="E657" s="452"/>
      <c r="F657" s="452"/>
      <c r="G657" s="452"/>
      <c r="H657" s="2058"/>
      <c r="I657" s="2059"/>
      <c r="J657" s="452"/>
      <c r="K657" s="452"/>
      <c r="L657" s="452"/>
      <c r="M657" s="2058"/>
      <c r="N657" s="2059"/>
      <c r="O657" s="452"/>
      <c r="P657" s="452"/>
      <c r="Q657" s="452"/>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1"/>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2058"/>
      <c r="D658" s="2059"/>
      <c r="E658" s="452"/>
      <c r="F658" s="452"/>
      <c r="G658" s="452"/>
      <c r="H658" s="2058"/>
      <c r="I658" s="2059"/>
      <c r="J658" s="452"/>
      <c r="K658" s="452"/>
      <c r="L658" s="452"/>
      <c r="M658" s="2058"/>
      <c r="N658" s="2059"/>
      <c r="O658" s="452"/>
      <c r="P658" s="452"/>
      <c r="Q658" s="452"/>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1"/>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2058"/>
      <c r="D659" s="2059"/>
      <c r="E659" s="452"/>
      <c r="F659" s="452"/>
      <c r="G659" s="452"/>
      <c r="H659" s="2058"/>
      <c r="I659" s="2059"/>
      <c r="J659" s="452"/>
      <c r="K659" s="452"/>
      <c r="L659" s="452"/>
      <c r="M659" s="2058"/>
      <c r="N659" s="2059"/>
      <c r="O659" s="452"/>
      <c r="P659" s="452"/>
      <c r="Q659" s="452"/>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1"/>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2058"/>
      <c r="D660" s="2059"/>
      <c r="E660" s="452"/>
      <c r="F660" s="452"/>
      <c r="G660" s="452"/>
      <c r="H660" s="2058"/>
      <c r="I660" s="2059"/>
      <c r="J660" s="452"/>
      <c r="K660" s="452"/>
      <c r="L660" s="452"/>
      <c r="M660" s="2058"/>
      <c r="N660" s="2059"/>
      <c r="O660" s="452"/>
      <c r="P660" s="452"/>
      <c r="Q660" s="452"/>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1"/>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2058"/>
      <c r="D661" s="2059"/>
      <c r="E661" s="452"/>
      <c r="F661" s="452"/>
      <c r="G661" s="452"/>
      <c r="H661" s="2058"/>
      <c r="I661" s="2059"/>
      <c r="J661" s="452"/>
      <c r="K661" s="452"/>
      <c r="L661" s="452"/>
      <c r="M661" s="2058"/>
      <c r="N661" s="2059"/>
      <c r="O661" s="452"/>
      <c r="P661" s="452"/>
      <c r="Q661" s="452"/>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1"/>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2058"/>
      <c r="D662" s="2059"/>
      <c r="E662" s="452"/>
      <c r="F662" s="452"/>
      <c r="G662" s="452"/>
      <c r="H662" s="2058"/>
      <c r="I662" s="2059"/>
      <c r="J662" s="452"/>
      <c r="K662" s="452"/>
      <c r="L662" s="452"/>
      <c r="M662" s="2058"/>
      <c r="N662" s="2059"/>
      <c r="O662" s="452"/>
      <c r="P662" s="452"/>
      <c r="Q662" s="452"/>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1"/>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2058"/>
      <c r="D663" s="2059"/>
      <c r="E663" s="452"/>
      <c r="F663" s="452"/>
      <c r="G663" s="452"/>
      <c r="H663" s="2058"/>
      <c r="I663" s="2059"/>
      <c r="J663" s="452"/>
      <c r="K663" s="452"/>
      <c r="L663" s="452"/>
      <c r="M663" s="2058"/>
      <c r="N663" s="2059"/>
      <c r="O663" s="452"/>
      <c r="P663" s="452"/>
      <c r="Q663" s="452"/>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1"/>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2058"/>
      <c r="D664" s="2059"/>
      <c r="E664" s="452"/>
      <c r="F664" s="452"/>
      <c r="G664" s="452"/>
      <c r="H664" s="2058"/>
      <c r="I664" s="2059"/>
      <c r="J664" s="452"/>
      <c r="K664" s="452"/>
      <c r="L664" s="452"/>
      <c r="M664" s="2058"/>
      <c r="N664" s="2059"/>
      <c r="O664" s="452"/>
      <c r="P664" s="452"/>
      <c r="Q664" s="452"/>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1"/>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2058"/>
      <c r="D665" s="2059"/>
      <c r="E665" s="452"/>
      <c r="F665" s="452"/>
      <c r="G665" s="452"/>
      <c r="H665" s="2058"/>
      <c r="I665" s="2059"/>
      <c r="J665" s="452"/>
      <c r="K665" s="452"/>
      <c r="L665" s="452"/>
      <c r="M665" s="2058"/>
      <c r="N665" s="2059"/>
      <c r="O665" s="452"/>
      <c r="P665" s="452"/>
      <c r="Q665" s="452"/>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1"/>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2058"/>
      <c r="D666" s="2059"/>
      <c r="E666" s="452"/>
      <c r="F666" s="452"/>
      <c r="G666" s="452"/>
      <c r="H666" s="2058"/>
      <c r="I666" s="2059"/>
      <c r="J666" s="452"/>
      <c r="K666" s="452"/>
      <c r="L666" s="452"/>
      <c r="M666" s="2058"/>
      <c r="N666" s="2059"/>
      <c r="O666" s="452"/>
      <c r="P666" s="452"/>
      <c r="Q666" s="452"/>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1"/>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2058"/>
      <c r="D667" s="2059"/>
      <c r="E667" s="452"/>
      <c r="F667" s="452"/>
      <c r="G667" s="452"/>
      <c r="H667" s="2058"/>
      <c r="I667" s="2059"/>
      <c r="J667" s="452"/>
      <c r="K667" s="452"/>
      <c r="L667" s="452"/>
      <c r="M667" s="2058"/>
      <c r="N667" s="2059"/>
      <c r="O667" s="452"/>
      <c r="P667" s="452"/>
      <c r="Q667" s="452"/>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1"/>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2058"/>
      <c r="D668" s="2059"/>
      <c r="E668" s="452"/>
      <c r="F668" s="452"/>
      <c r="G668" s="452"/>
      <c r="H668" s="2058"/>
      <c r="I668" s="2059"/>
      <c r="J668" s="452"/>
      <c r="K668" s="452"/>
      <c r="L668" s="452"/>
      <c r="M668" s="2058"/>
      <c r="N668" s="2059"/>
      <c r="O668" s="452"/>
      <c r="P668" s="452"/>
      <c r="Q668" s="452"/>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1"/>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2058"/>
      <c r="D669" s="2059"/>
      <c r="E669" s="452"/>
      <c r="F669" s="452"/>
      <c r="G669" s="452"/>
      <c r="H669" s="2058"/>
      <c r="I669" s="2059"/>
      <c r="J669" s="452"/>
      <c r="K669" s="452"/>
      <c r="L669" s="452"/>
      <c r="M669" s="2058"/>
      <c r="N669" s="2059"/>
      <c r="O669" s="452"/>
      <c r="P669" s="452"/>
      <c r="Q669" s="452"/>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1"/>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2058"/>
      <c r="D670" s="2059"/>
      <c r="E670" s="452"/>
      <c r="F670" s="452"/>
      <c r="G670" s="452"/>
      <c r="H670" s="2058"/>
      <c r="I670" s="2059"/>
      <c r="J670" s="452"/>
      <c r="K670" s="452"/>
      <c r="L670" s="452"/>
      <c r="M670" s="2058"/>
      <c r="N670" s="2059"/>
      <c r="O670" s="452"/>
      <c r="P670" s="452"/>
      <c r="Q670" s="452"/>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1"/>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2058"/>
      <c r="D671" s="2059"/>
      <c r="E671" s="452"/>
      <c r="F671" s="452"/>
      <c r="G671" s="452"/>
      <c r="H671" s="2058"/>
      <c r="I671" s="2059"/>
      <c r="J671" s="452"/>
      <c r="K671" s="452"/>
      <c r="L671" s="452"/>
      <c r="M671" s="2058"/>
      <c r="N671" s="2059"/>
      <c r="O671" s="452"/>
      <c r="P671" s="452"/>
      <c r="Q671" s="452"/>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1"/>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2058"/>
      <c r="D672" s="2059"/>
      <c r="E672" s="452"/>
      <c r="F672" s="452"/>
      <c r="G672" s="452"/>
      <c r="H672" s="2058"/>
      <c r="I672" s="2059"/>
      <c r="J672" s="452"/>
      <c r="K672" s="452"/>
      <c r="L672" s="452"/>
      <c r="M672" s="2058"/>
      <c r="N672" s="2059"/>
      <c r="O672" s="452"/>
      <c r="P672" s="452"/>
      <c r="Q672" s="452"/>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1"/>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2058"/>
      <c r="D673" s="2059"/>
      <c r="E673" s="452"/>
      <c r="F673" s="452"/>
      <c r="G673" s="452"/>
      <c r="H673" s="2058"/>
      <c r="I673" s="2059"/>
      <c r="J673" s="452"/>
      <c r="K673" s="452"/>
      <c r="L673" s="452"/>
      <c r="M673" s="2058"/>
      <c r="N673" s="2059"/>
      <c r="O673" s="452"/>
      <c r="P673" s="452"/>
      <c r="Q673" s="452"/>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1"/>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2058"/>
      <c r="D674" s="2059"/>
      <c r="E674" s="452"/>
      <c r="F674" s="452"/>
      <c r="G674" s="452"/>
      <c r="H674" s="2058"/>
      <c r="I674" s="2059"/>
      <c r="J674" s="452"/>
      <c r="K674" s="452"/>
      <c r="L674" s="452"/>
      <c r="M674" s="2058"/>
      <c r="N674" s="2059"/>
      <c r="O674" s="452"/>
      <c r="P674" s="452"/>
      <c r="Q674" s="452"/>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1"/>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2058"/>
      <c r="D675" s="2059"/>
      <c r="E675" s="452"/>
      <c r="F675" s="452"/>
      <c r="G675" s="452"/>
      <c r="H675" s="2058"/>
      <c r="I675" s="2059"/>
      <c r="J675" s="452"/>
      <c r="K675" s="452"/>
      <c r="L675" s="452"/>
      <c r="M675" s="2058"/>
      <c r="N675" s="2059"/>
      <c r="O675" s="452"/>
      <c r="P675" s="452"/>
      <c r="Q675" s="452"/>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1"/>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2058"/>
      <c r="D676" s="2059"/>
      <c r="E676" s="452"/>
      <c r="F676" s="452"/>
      <c r="G676" s="452"/>
      <c r="H676" s="2058"/>
      <c r="I676" s="2059"/>
      <c r="J676" s="452"/>
      <c r="K676" s="452"/>
      <c r="L676" s="452"/>
      <c r="M676" s="2058"/>
      <c r="N676" s="2059"/>
      <c r="O676" s="452"/>
      <c r="P676" s="452"/>
      <c r="Q676" s="452"/>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1"/>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2058"/>
      <c r="D677" s="2059"/>
      <c r="E677" s="452"/>
      <c r="F677" s="452"/>
      <c r="G677" s="452"/>
      <c r="H677" s="2058"/>
      <c r="I677" s="2059"/>
      <c r="J677" s="452"/>
      <c r="K677" s="452"/>
      <c r="L677" s="452"/>
      <c r="M677" s="2058"/>
      <c r="N677" s="2059"/>
      <c r="O677" s="452"/>
      <c r="P677" s="452"/>
      <c r="Q677" s="452"/>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1"/>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2058"/>
      <c r="D678" s="2059"/>
      <c r="E678" s="452"/>
      <c r="F678" s="452"/>
      <c r="G678" s="452"/>
      <c r="H678" s="2058"/>
      <c r="I678" s="2059"/>
      <c r="J678" s="452"/>
      <c r="K678" s="452"/>
      <c r="L678" s="452"/>
      <c r="M678" s="2058"/>
      <c r="N678" s="2059"/>
      <c r="O678" s="452"/>
      <c r="P678" s="452"/>
      <c r="Q678" s="452"/>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1"/>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2058"/>
      <c r="D679" s="2059"/>
      <c r="E679" s="452"/>
      <c r="F679" s="452"/>
      <c r="G679" s="452"/>
      <c r="H679" s="2058"/>
      <c r="I679" s="2059"/>
      <c r="J679" s="452"/>
      <c r="K679" s="452"/>
      <c r="L679" s="452"/>
      <c r="M679" s="2058"/>
      <c r="N679" s="2059"/>
      <c r="O679" s="452"/>
      <c r="P679" s="452"/>
      <c r="Q679" s="452"/>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1"/>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2058"/>
      <c r="D680" s="2059"/>
      <c r="E680" s="452"/>
      <c r="F680" s="452"/>
      <c r="G680" s="452"/>
      <c r="H680" s="2058"/>
      <c r="I680" s="2059"/>
      <c r="J680" s="452"/>
      <c r="K680" s="452"/>
      <c r="L680" s="452"/>
      <c r="M680" s="2058"/>
      <c r="N680" s="2059"/>
      <c r="O680" s="452"/>
      <c r="P680" s="452"/>
      <c r="Q680" s="452"/>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1"/>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2058"/>
      <c r="D681" s="2059"/>
      <c r="E681" s="452"/>
      <c r="F681" s="452"/>
      <c r="G681" s="452"/>
      <c r="H681" s="2058"/>
      <c r="I681" s="2059"/>
      <c r="J681" s="452"/>
      <c r="K681" s="452"/>
      <c r="L681" s="452"/>
      <c r="M681" s="2058"/>
      <c r="N681" s="2059"/>
      <c r="O681" s="452"/>
      <c r="P681" s="452"/>
      <c r="Q681" s="452"/>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1"/>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2058"/>
      <c r="D682" s="2059"/>
      <c r="E682" s="452"/>
      <c r="F682" s="452"/>
      <c r="G682" s="452"/>
      <c r="H682" s="2058"/>
      <c r="I682" s="2059"/>
      <c r="J682" s="452"/>
      <c r="K682" s="452"/>
      <c r="L682" s="452"/>
      <c r="M682" s="2058"/>
      <c r="N682" s="2059"/>
      <c r="O682" s="452"/>
      <c r="P682" s="452"/>
      <c r="Q682" s="452"/>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1"/>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2058"/>
      <c r="D683" s="2059"/>
      <c r="E683" s="452"/>
      <c r="F683" s="452"/>
      <c r="G683" s="452"/>
      <c r="H683" s="2058"/>
      <c r="I683" s="2059"/>
      <c r="J683" s="452"/>
      <c r="K683" s="452"/>
      <c r="L683" s="452"/>
      <c r="M683" s="2058"/>
      <c r="N683" s="2059"/>
      <c r="O683" s="452"/>
      <c r="P683" s="452"/>
      <c r="Q683" s="452"/>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1"/>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2058"/>
      <c r="D684" s="2059"/>
      <c r="E684" s="452"/>
      <c r="F684" s="452"/>
      <c r="G684" s="452"/>
      <c r="H684" s="2058"/>
      <c r="I684" s="2059"/>
      <c r="J684" s="452"/>
      <c r="K684" s="452"/>
      <c r="L684" s="452"/>
      <c r="M684" s="2058"/>
      <c r="N684" s="2059"/>
      <c r="O684" s="452"/>
      <c r="P684" s="452"/>
      <c r="Q684" s="452"/>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1"/>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2058"/>
      <c r="D685" s="2059"/>
      <c r="E685" s="452"/>
      <c r="F685" s="452"/>
      <c r="G685" s="452"/>
      <c r="H685" s="2058"/>
      <c r="I685" s="2059"/>
      <c r="J685" s="452"/>
      <c r="K685" s="452"/>
      <c r="L685" s="452"/>
      <c r="M685" s="2058"/>
      <c r="N685" s="2059"/>
      <c r="O685" s="452"/>
      <c r="P685" s="452"/>
      <c r="Q685" s="452"/>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1"/>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2058"/>
      <c r="D686" s="2059"/>
      <c r="E686" s="452"/>
      <c r="F686" s="452"/>
      <c r="G686" s="452"/>
      <c r="H686" s="2058"/>
      <c r="I686" s="2059"/>
      <c r="J686" s="452"/>
      <c r="K686" s="452"/>
      <c r="L686" s="452"/>
      <c r="M686" s="2058"/>
      <c r="N686" s="2059"/>
      <c r="O686" s="452"/>
      <c r="P686" s="452"/>
      <c r="Q686" s="452"/>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1"/>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2058"/>
      <c r="D687" s="2059"/>
      <c r="E687" s="452"/>
      <c r="F687" s="452"/>
      <c r="G687" s="452"/>
      <c r="H687" s="2058"/>
      <c r="I687" s="2059"/>
      <c r="J687" s="452"/>
      <c r="K687" s="452"/>
      <c r="L687" s="452"/>
      <c r="M687" s="2058"/>
      <c r="N687" s="2059"/>
      <c r="O687" s="452"/>
      <c r="P687" s="452"/>
      <c r="Q687" s="452"/>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1"/>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2058"/>
      <c r="D688" s="2059"/>
      <c r="E688" s="452"/>
      <c r="F688" s="452"/>
      <c r="G688" s="452"/>
      <c r="H688" s="2058"/>
      <c r="I688" s="2059"/>
      <c r="J688" s="452"/>
      <c r="K688" s="452"/>
      <c r="L688" s="452"/>
      <c r="M688" s="2058"/>
      <c r="N688" s="2059"/>
      <c r="O688" s="452"/>
      <c r="P688" s="452"/>
      <c r="Q688" s="452"/>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1"/>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2058"/>
      <c r="D689" s="2059"/>
      <c r="E689" s="452"/>
      <c r="F689" s="452"/>
      <c r="G689" s="452"/>
      <c r="H689" s="2058"/>
      <c r="I689" s="2059"/>
      <c r="J689" s="452"/>
      <c r="K689" s="452"/>
      <c r="L689" s="452"/>
      <c r="M689" s="2058"/>
      <c r="N689" s="2059"/>
      <c r="O689" s="452"/>
      <c r="P689" s="452"/>
      <c r="Q689" s="452"/>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1"/>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2058"/>
      <c r="D690" s="2059"/>
      <c r="E690" s="452"/>
      <c r="F690" s="452"/>
      <c r="G690" s="452"/>
      <c r="H690" s="2058"/>
      <c r="I690" s="2059"/>
      <c r="J690" s="452"/>
      <c r="K690" s="452"/>
      <c r="L690" s="452"/>
      <c r="M690" s="2058"/>
      <c r="N690" s="2059"/>
      <c r="O690" s="452"/>
      <c r="P690" s="452"/>
      <c r="Q690" s="452"/>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1"/>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2058"/>
      <c r="D691" s="2059"/>
      <c r="E691" s="452"/>
      <c r="F691" s="452"/>
      <c r="G691" s="452"/>
      <c r="H691" s="2058"/>
      <c r="I691" s="2059"/>
      <c r="J691" s="452"/>
      <c r="K691" s="452"/>
      <c r="L691" s="452"/>
      <c r="M691" s="2058"/>
      <c r="N691" s="2059"/>
      <c r="O691" s="452"/>
      <c r="P691" s="452"/>
      <c r="Q691" s="452"/>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1"/>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2058"/>
      <c r="D692" s="2059"/>
      <c r="E692" s="452"/>
      <c r="F692" s="452"/>
      <c r="G692" s="452"/>
      <c r="H692" s="2058"/>
      <c r="I692" s="2059"/>
      <c r="J692" s="452"/>
      <c r="K692" s="452"/>
      <c r="L692" s="452"/>
      <c r="M692" s="2058"/>
      <c r="N692" s="2059"/>
      <c r="O692" s="452"/>
      <c r="P692" s="452"/>
      <c r="Q692" s="452"/>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1"/>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2058"/>
      <c r="D693" s="2059"/>
      <c r="E693" s="452"/>
      <c r="F693" s="452"/>
      <c r="G693" s="452"/>
      <c r="H693" s="2058"/>
      <c r="I693" s="2059"/>
      <c r="J693" s="452"/>
      <c r="K693" s="452"/>
      <c r="L693" s="452"/>
      <c r="M693" s="2058"/>
      <c r="N693" s="2059"/>
      <c r="O693" s="452"/>
      <c r="P693" s="452"/>
      <c r="Q693" s="452"/>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1"/>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2058"/>
      <c r="D694" s="2059"/>
      <c r="E694" s="452"/>
      <c r="F694" s="452"/>
      <c r="G694" s="452"/>
      <c r="H694" s="2058"/>
      <c r="I694" s="2059"/>
      <c r="J694" s="452"/>
      <c r="K694" s="452"/>
      <c r="L694" s="452"/>
      <c r="M694" s="2058"/>
      <c r="N694" s="2059"/>
      <c r="O694" s="452"/>
      <c r="P694" s="452"/>
      <c r="Q694" s="452"/>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1"/>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2058"/>
      <c r="D695" s="2059"/>
      <c r="E695" s="452"/>
      <c r="F695" s="452"/>
      <c r="G695" s="452"/>
      <c r="H695" s="2058"/>
      <c r="I695" s="2059"/>
      <c r="J695" s="452"/>
      <c r="K695" s="452"/>
      <c r="L695" s="452"/>
      <c r="M695" s="2058"/>
      <c r="N695" s="2059"/>
      <c r="O695" s="452"/>
      <c r="P695" s="452"/>
      <c r="Q695" s="452"/>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1"/>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2058"/>
      <c r="D696" s="2059"/>
      <c r="E696" s="452"/>
      <c r="F696" s="452"/>
      <c r="G696" s="452"/>
      <c r="H696" s="2058"/>
      <c r="I696" s="2059"/>
      <c r="J696" s="452"/>
      <c r="K696" s="452"/>
      <c r="L696" s="452"/>
      <c r="M696" s="2058"/>
      <c r="N696" s="2059"/>
      <c r="O696" s="452"/>
      <c r="P696" s="452"/>
      <c r="Q696" s="452"/>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1"/>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2058"/>
      <c r="D697" s="2059"/>
      <c r="E697" s="452"/>
      <c r="F697" s="452"/>
      <c r="G697" s="452"/>
      <c r="H697" s="2058"/>
      <c r="I697" s="2059"/>
      <c r="J697" s="452"/>
      <c r="K697" s="452"/>
      <c r="L697" s="452"/>
      <c r="M697" s="2058"/>
      <c r="N697" s="2059"/>
      <c r="O697" s="452"/>
      <c r="P697" s="452"/>
      <c r="Q697" s="452"/>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1"/>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2058"/>
      <c r="D698" s="2059"/>
      <c r="E698" s="452"/>
      <c r="F698" s="452"/>
      <c r="G698" s="452"/>
      <c r="H698" s="2058"/>
      <c r="I698" s="2059"/>
      <c r="J698" s="452"/>
      <c r="K698" s="452"/>
      <c r="L698" s="452"/>
      <c r="M698" s="2058"/>
      <c r="N698" s="2059"/>
      <c r="O698" s="452"/>
      <c r="P698" s="452"/>
      <c r="Q698" s="452"/>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1"/>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2058"/>
      <c r="D699" s="2059"/>
      <c r="E699" s="452"/>
      <c r="F699" s="452"/>
      <c r="G699" s="452"/>
      <c r="H699" s="2058"/>
      <c r="I699" s="2059"/>
      <c r="J699" s="452"/>
      <c r="K699" s="452"/>
      <c r="L699" s="452"/>
      <c r="M699" s="2058"/>
      <c r="N699" s="2059"/>
      <c r="O699" s="452"/>
      <c r="P699" s="452"/>
      <c r="Q699" s="452"/>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1"/>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452"/>
      <c r="D700" s="452"/>
      <c r="E700" s="452"/>
      <c r="F700" s="452"/>
      <c r="G700" s="452"/>
      <c r="H700" s="452"/>
      <c r="I700" s="452"/>
      <c r="J700" s="452"/>
      <c r="K700" s="452"/>
      <c r="L700" s="452"/>
      <c r="M700" s="452"/>
      <c r="N700" s="452"/>
      <c r="O700" s="452"/>
      <c r="P700" s="452"/>
      <c r="Q700" s="452"/>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1"/>
      <c r="BC700" s="206"/>
      <c r="BD700" s="206"/>
      <c r="BE700" s="206"/>
      <c r="BF700" s="206"/>
      <c r="BG700" s="206"/>
      <c r="BH700" s="206"/>
      <c r="BI700" s="206"/>
      <c r="BJ700" s="206"/>
      <c r="BK700" s="206"/>
      <c r="BL700" s="206"/>
      <c r="BM700" s="206"/>
      <c r="BN700" s="206"/>
      <c r="BO700" s="206"/>
      <c r="BP700" s="206"/>
      <c r="BQ700" s="206"/>
    </row>
    <row r="701" ht="25.15" customHeight="true" x14ac:dyDescent="0.2">
      <c r="C701" s="453"/>
      <c r="D701" s="453"/>
      <c r="E701" s="453"/>
      <c r="F701" s="453"/>
      <c r="G701" s="453"/>
      <c r="H701" s="453"/>
      <c r="I701" s="453"/>
      <c r="J701" s="453"/>
      <c r="K701" s="453"/>
      <c r="L701" s="453"/>
      <c r="M701" s="453"/>
      <c r="N701" s="453"/>
      <c r="O701" s="453"/>
      <c r="P701" s="453"/>
      <c r="Q701" s="453"/>
      <c r="BA701" s="206"/>
      <c r="BB701" s="281"/>
      <c r="BC701" s="206"/>
      <c r="BD701" s="206"/>
      <c r="BE701" s="206"/>
      <c r="BF701" s="206"/>
      <c r="BG701" s="206"/>
      <c r="BH701" s="206"/>
      <c r="BI701" s="206"/>
      <c r="BJ701" s="206"/>
      <c r="BK701" s="206"/>
      <c r="BL701" s="206"/>
      <c r="BM701" s="206"/>
      <c r="BN701" s="206"/>
      <c r="BO701" s="206"/>
      <c r="BP701" s="206"/>
      <c r="BQ701" s="206"/>
    </row>
    <row r="702" ht="25.15" customHeight="true" x14ac:dyDescent="0.2">
      <c r="C702" s="453"/>
      <c r="D702" s="453"/>
      <c r="E702" s="453"/>
      <c r="F702" s="453"/>
      <c r="G702" s="453"/>
      <c r="H702" s="453"/>
      <c r="I702" s="453"/>
      <c r="J702" s="453"/>
      <c r="K702" s="453"/>
      <c r="L702" s="453"/>
      <c r="M702" s="453"/>
      <c r="N702" s="453"/>
      <c r="O702" s="453"/>
      <c r="P702" s="453"/>
      <c r="Q702" s="453"/>
      <c r="BA702" s="206"/>
      <c r="BB702" s="281"/>
      <c r="BC702" s="206"/>
      <c r="BD702" s="206"/>
      <c r="BE702" s="206"/>
      <c r="BF702" s="206"/>
      <c r="BG702" s="206"/>
      <c r="BH702" s="206"/>
      <c r="BI702" s="206"/>
      <c r="BJ702" s="206"/>
      <c r="BK702" s="206"/>
      <c r="BL702" s="206"/>
      <c r="BM702" s="206"/>
      <c r="BN702" s="206"/>
      <c r="BO702" s="206"/>
      <c r="BP702" s="206"/>
      <c r="BQ702" s="206"/>
    </row>
    <row r="703" ht="25.15" customHeight="true" x14ac:dyDescent="0.2">
      <c r="C703" s="453"/>
      <c r="D703" s="453"/>
      <c r="E703" s="453"/>
      <c r="F703" s="453"/>
      <c r="G703" s="453"/>
      <c r="H703" s="453"/>
      <c r="I703" s="453"/>
      <c r="J703" s="453"/>
      <c r="K703" s="453"/>
      <c r="L703" s="453"/>
      <c r="M703" s="453"/>
      <c r="N703" s="453"/>
      <c r="O703" s="453"/>
      <c r="P703" s="453"/>
      <c r="Q703" s="453"/>
      <c r="BA703" s="206"/>
      <c r="BB703" s="281"/>
      <c r="BC703" s="206"/>
      <c r="BD703" s="206"/>
      <c r="BE703" s="206"/>
      <c r="BF703" s="206"/>
      <c r="BG703" s="206"/>
      <c r="BH703" s="206"/>
      <c r="BI703" s="206"/>
      <c r="BJ703" s="206"/>
      <c r="BK703" s="206"/>
      <c r="BL703" s="206"/>
      <c r="BM703" s="206"/>
      <c r="BN703" s="206"/>
      <c r="BO703" s="206"/>
      <c r="BP703" s="206"/>
      <c r="BQ703" s="206"/>
    </row>
    <row r="704" ht="25.15" customHeight="true" x14ac:dyDescent="0.2">
      <c r="C704" s="453"/>
      <c r="D704" s="453"/>
      <c r="E704" s="453"/>
      <c r="F704" s="453"/>
      <c r="G704" s="453"/>
      <c r="H704" s="453"/>
      <c r="I704" s="453"/>
      <c r="J704" s="453"/>
      <c r="K704" s="453"/>
      <c r="L704" s="453"/>
      <c r="M704" s="453"/>
      <c r="N704" s="453"/>
      <c r="O704" s="453"/>
      <c r="P704" s="453"/>
      <c r="Q704" s="453"/>
      <c r="BA704" s="206"/>
      <c r="BB704" s="281"/>
      <c r="BC704" s="206"/>
      <c r="BD704" s="206"/>
      <c r="BE704" s="206"/>
      <c r="BF704" s="206"/>
      <c r="BG704" s="206"/>
      <c r="BH704" s="206"/>
      <c r="BI704" s="206"/>
      <c r="BJ704" s="206"/>
      <c r="BK704" s="206"/>
      <c r="BL704" s="206"/>
      <c r="BM704" s="206"/>
      <c r="BN704" s="206"/>
      <c r="BO704" s="206"/>
      <c r="BP704" s="206"/>
      <c r="BQ704" s="206"/>
    </row>
    <row r="705" ht="25.15" customHeight="true" x14ac:dyDescent="0.2">
      <c r="C705" s="453"/>
      <c r="D705" s="453"/>
      <c r="E705" s="453"/>
      <c r="F705" s="453"/>
      <c r="G705" s="453"/>
      <c r="H705" s="453"/>
      <c r="I705" s="453"/>
      <c r="J705" s="453"/>
      <c r="K705" s="453"/>
      <c r="L705" s="453"/>
      <c r="M705" s="453"/>
      <c r="N705" s="453"/>
      <c r="O705" s="453"/>
      <c r="P705" s="453"/>
      <c r="Q705" s="453"/>
      <c r="BA705" s="206"/>
      <c r="BB705" s="281"/>
      <c r="BC705" s="206"/>
      <c r="BD705" s="206"/>
      <c r="BE705" s="206"/>
      <c r="BF705" s="206"/>
      <c r="BG705" s="206"/>
      <c r="BH705" s="206"/>
      <c r="BI705" s="206"/>
      <c r="BJ705" s="206"/>
      <c r="BK705" s="206"/>
      <c r="BL705" s="206"/>
      <c r="BM705" s="206"/>
      <c r="BN705" s="206"/>
      <c r="BO705" s="206"/>
      <c r="BP705" s="206"/>
      <c r="BQ705" s="206"/>
    </row>
    <row r="706" ht="25.15" customHeight="true" x14ac:dyDescent="0.2">
      <c r="C706" s="453"/>
      <c r="D706" s="453"/>
      <c r="E706" s="453"/>
      <c r="F706" s="453"/>
      <c r="G706" s="453"/>
      <c r="H706" s="453"/>
      <c r="I706" s="453"/>
      <c r="J706" s="453"/>
      <c r="K706" s="453"/>
      <c r="L706" s="453"/>
      <c r="M706" s="453"/>
      <c r="N706" s="453"/>
      <c r="O706" s="453"/>
      <c r="P706" s="453"/>
      <c r="Q706" s="453"/>
      <c r="BA706" s="206"/>
      <c r="BB706" s="281"/>
      <c r="BC706" s="206"/>
      <c r="BD706" s="206"/>
      <c r="BE706" s="206"/>
      <c r="BF706" s="206"/>
      <c r="BG706" s="206"/>
      <c r="BH706" s="206"/>
      <c r="BI706" s="206"/>
      <c r="BJ706" s="206"/>
      <c r="BK706" s="206"/>
      <c r="BL706" s="206"/>
      <c r="BM706" s="206"/>
      <c r="BN706" s="206"/>
      <c r="BO706" s="206"/>
      <c r="BP706" s="206"/>
      <c r="BQ706" s="206"/>
    </row>
    <row r="707" ht="25.15" customHeight="true" x14ac:dyDescent="0.2">
      <c r="C707" s="453"/>
      <c r="D707" s="453"/>
      <c r="E707" s="453"/>
      <c r="F707" s="453"/>
      <c r="G707" s="453"/>
      <c r="H707" s="453"/>
      <c r="I707" s="453"/>
      <c r="J707" s="453"/>
      <c r="K707" s="453"/>
      <c r="L707" s="453"/>
      <c r="M707" s="453"/>
      <c r="N707" s="453"/>
      <c r="O707" s="453"/>
      <c r="P707" s="453"/>
      <c r="Q707" s="453"/>
      <c r="BA707" s="206"/>
      <c r="BB707" s="281"/>
      <c r="BC707" s="206"/>
      <c r="BD707" s="206"/>
      <c r="BE707" s="206"/>
      <c r="BF707" s="206"/>
      <c r="BG707" s="206"/>
      <c r="BH707" s="206"/>
      <c r="BI707" s="206"/>
      <c r="BJ707" s="206"/>
      <c r="BK707" s="206"/>
      <c r="BL707" s="206"/>
      <c r="BM707" s="206"/>
      <c r="BN707" s="206"/>
      <c r="BO707" s="206"/>
      <c r="BP707" s="206"/>
      <c r="BQ707" s="206"/>
    </row>
    <row r="708" ht="25.15" customHeight="true" x14ac:dyDescent="0.2">
      <c r="C708" s="453"/>
      <c r="D708" s="453"/>
      <c r="E708" s="453"/>
      <c r="F708" s="453"/>
      <c r="G708" s="453"/>
      <c r="H708" s="453"/>
      <c r="I708" s="453"/>
      <c r="J708" s="453"/>
      <c r="K708" s="453"/>
      <c r="L708" s="453"/>
      <c r="M708" s="453"/>
      <c r="N708" s="453"/>
      <c r="O708" s="453"/>
      <c r="P708" s="453"/>
      <c r="Q708" s="453"/>
      <c r="BA708" s="206"/>
      <c r="BB708" s="281"/>
      <c r="BC708" s="206"/>
      <c r="BD708" s="206"/>
      <c r="BE708" s="206"/>
      <c r="BF708" s="206"/>
      <c r="BG708" s="206"/>
      <c r="BH708" s="206"/>
      <c r="BI708" s="206"/>
      <c r="BJ708" s="206"/>
      <c r="BK708" s="206"/>
      <c r="BL708" s="206"/>
      <c r="BM708" s="206"/>
      <c r="BN708" s="206"/>
      <c r="BO708" s="206"/>
      <c r="BP708" s="206"/>
      <c r="BQ708" s="206"/>
    </row>
    <row r="709" ht="25.15" customHeight="true" x14ac:dyDescent="0.2">
      <c r="C709" s="453"/>
      <c r="D709" s="453"/>
      <c r="E709" s="453"/>
      <c r="F709" s="453"/>
      <c r="G709" s="453"/>
      <c r="H709" s="453"/>
      <c r="I709" s="453"/>
      <c r="J709" s="453"/>
      <c r="K709" s="453"/>
      <c r="L709" s="453"/>
      <c r="M709" s="453"/>
      <c r="N709" s="453"/>
      <c r="O709" s="453"/>
      <c r="P709" s="453"/>
      <c r="Q709" s="453"/>
      <c r="BA709" s="206"/>
      <c r="BB709" s="281"/>
      <c r="BC709" s="206"/>
      <c r="BD709" s="206"/>
      <c r="BE709" s="206"/>
      <c r="BF709" s="206"/>
      <c r="BG709" s="206"/>
      <c r="BH709" s="206"/>
      <c r="BI709" s="206"/>
      <c r="BJ709" s="206"/>
      <c r="BK709" s="206"/>
      <c r="BL709" s="206"/>
      <c r="BM709" s="206"/>
      <c r="BN709" s="206"/>
      <c r="BO709" s="206"/>
      <c r="BP709" s="206"/>
      <c r="BQ709" s="206"/>
    </row>
    <row r="710" ht="25.15" customHeight="true" x14ac:dyDescent="0.2">
      <c r="C710" s="453"/>
      <c r="D710" s="453"/>
      <c r="E710" s="453"/>
      <c r="F710" s="453"/>
      <c r="G710" s="453"/>
      <c r="H710" s="453"/>
      <c r="I710" s="453"/>
      <c r="J710" s="453"/>
      <c r="K710" s="453"/>
      <c r="L710" s="453"/>
      <c r="M710" s="453"/>
      <c r="N710" s="453"/>
      <c r="O710" s="453"/>
      <c r="P710" s="453"/>
      <c r="Q710" s="453"/>
      <c r="BA710" s="206"/>
      <c r="BB710" s="281"/>
      <c r="BC710" s="206"/>
      <c r="BD710" s="206"/>
      <c r="BE710" s="206"/>
      <c r="BF710" s="206"/>
      <c r="BG710" s="206"/>
      <c r="BH710" s="206"/>
      <c r="BI710" s="206"/>
      <c r="BJ710" s="206"/>
      <c r="BK710" s="206"/>
      <c r="BL710" s="206"/>
      <c r="BM710" s="206"/>
      <c r="BN710" s="206"/>
      <c r="BO710" s="206"/>
      <c r="BP710" s="206"/>
      <c r="BQ710" s="206"/>
    </row>
    <row r="711" ht="25.15" customHeight="true" x14ac:dyDescent="0.2">
      <c r="C711" s="453"/>
      <c r="D711" s="453"/>
      <c r="E711" s="453"/>
      <c r="F711" s="453"/>
      <c r="G711" s="453"/>
      <c r="H711" s="453"/>
      <c r="I711" s="453"/>
      <c r="J711" s="453"/>
      <c r="K711" s="453"/>
      <c r="L711" s="453"/>
      <c r="M711" s="453"/>
      <c r="N711" s="453"/>
      <c r="O711" s="453"/>
      <c r="P711" s="453"/>
      <c r="Q711" s="453"/>
      <c r="BA711" s="206"/>
      <c r="BB711" s="281"/>
      <c r="BC711" s="206"/>
      <c r="BD711" s="206"/>
      <c r="BE711" s="206"/>
      <c r="BF711" s="206"/>
      <c r="BG711" s="206"/>
      <c r="BH711" s="206"/>
      <c r="BI711" s="206"/>
      <c r="BJ711" s="206"/>
      <c r="BK711" s="206"/>
      <c r="BL711" s="206"/>
      <c r="BM711" s="206"/>
      <c r="BN711" s="206"/>
      <c r="BO711" s="206"/>
      <c r="BP711" s="206"/>
      <c r="BQ711" s="206"/>
    </row>
    <row r="712" ht="25.15" customHeight="true" x14ac:dyDescent="0.2">
      <c r="C712" s="453"/>
      <c r="D712" s="453"/>
      <c r="E712" s="453"/>
      <c r="F712" s="453"/>
      <c r="G712" s="453"/>
      <c r="H712" s="453"/>
      <c r="I712" s="453"/>
      <c r="J712" s="453"/>
      <c r="K712" s="453"/>
      <c r="L712" s="453"/>
      <c r="M712" s="453"/>
      <c r="N712" s="453"/>
      <c r="O712" s="453"/>
      <c r="P712" s="453"/>
      <c r="Q712" s="453"/>
      <c r="BA712" s="206"/>
      <c r="BB712" s="281"/>
      <c r="BC712" s="206"/>
      <c r="BD712" s="206"/>
      <c r="BE712" s="206"/>
      <c r="BF712" s="206"/>
      <c r="BG712" s="206"/>
      <c r="BH712" s="206"/>
      <c r="BI712" s="206"/>
      <c r="BJ712" s="206"/>
      <c r="BK712" s="206"/>
      <c r="BL712" s="206"/>
      <c r="BM712" s="206"/>
      <c r="BN712" s="206"/>
      <c r="BO712" s="206"/>
      <c r="BP712" s="206"/>
      <c r="BQ712" s="206"/>
    </row>
    <row r="713" ht="25.15" customHeight="true" x14ac:dyDescent="0.2">
      <c r="C713" s="453"/>
      <c r="D713" s="453"/>
      <c r="E713" s="453"/>
      <c r="F713" s="453"/>
      <c r="G713" s="453"/>
      <c r="H713" s="453"/>
      <c r="I713" s="453"/>
      <c r="J713" s="453"/>
      <c r="K713" s="453"/>
      <c r="L713" s="453"/>
      <c r="M713" s="453"/>
      <c r="N713" s="453"/>
      <c r="O713" s="453"/>
      <c r="P713" s="453"/>
      <c r="Q713" s="453"/>
      <c r="BA713" s="206"/>
      <c r="BB713" s="281"/>
      <c r="BC713" s="206"/>
      <c r="BD713" s="206"/>
      <c r="BE713" s="206"/>
      <c r="BF713" s="206"/>
      <c r="BG713" s="206"/>
      <c r="BH713" s="206"/>
      <c r="BI713" s="206"/>
      <c r="BJ713" s="206"/>
      <c r="BK713" s="206"/>
      <c r="BL713" s="206"/>
      <c r="BM713" s="206"/>
      <c r="BN713" s="206"/>
      <c r="BO713" s="206"/>
      <c r="BP713" s="206"/>
      <c r="BQ713" s="206"/>
    </row>
    <row r="714" ht="25.15" customHeight="true" x14ac:dyDescent="0.2">
      <c r="C714" s="453"/>
      <c r="D714" s="453"/>
      <c r="E714" s="453"/>
      <c r="F714" s="453"/>
      <c r="G714" s="453"/>
      <c r="H714" s="453"/>
      <c r="I714" s="453"/>
      <c r="J714" s="453"/>
      <c r="K714" s="453"/>
      <c r="L714" s="453"/>
      <c r="M714" s="453"/>
      <c r="N714" s="453"/>
      <c r="O714" s="453"/>
      <c r="P714" s="453"/>
      <c r="Q714" s="453"/>
      <c r="BA714" s="206"/>
      <c r="BB714" s="281"/>
      <c r="BC714" s="206"/>
      <c r="BD714" s="206"/>
      <c r="BE714" s="206"/>
      <c r="BF714" s="206"/>
      <c r="BG714" s="206"/>
      <c r="BH714" s="206"/>
      <c r="BI714" s="206"/>
      <c r="BJ714" s="206"/>
      <c r="BK714" s="206"/>
      <c r="BL714" s="206"/>
      <c r="BM714" s="206"/>
      <c r="BN714" s="206"/>
      <c r="BO714" s="206"/>
      <c r="BP714" s="206"/>
      <c r="BQ714" s="206"/>
    </row>
    <row r="715" ht="25.15" customHeight="true" x14ac:dyDescent="0.2">
      <c r="C715" s="453"/>
      <c r="D715" s="453"/>
      <c r="E715" s="453"/>
      <c r="F715" s="453"/>
      <c r="G715" s="453"/>
      <c r="H715" s="453"/>
      <c r="I715" s="453"/>
      <c r="J715" s="453"/>
      <c r="K715" s="453"/>
      <c r="L715" s="453"/>
      <c r="M715" s="453"/>
      <c r="N715" s="453"/>
      <c r="O715" s="453"/>
      <c r="P715" s="453"/>
      <c r="Q715" s="453"/>
      <c r="BA715" s="206"/>
      <c r="BB715" s="281"/>
      <c r="BC715" s="206"/>
      <c r="BD715" s="206"/>
      <c r="BE715" s="206"/>
      <c r="BF715" s="206"/>
      <c r="BG715" s="206"/>
      <c r="BH715" s="206"/>
      <c r="BI715" s="206"/>
      <c r="BJ715" s="206"/>
      <c r="BK715" s="206"/>
      <c r="BL715" s="206"/>
      <c r="BM715" s="206"/>
      <c r="BN715" s="206"/>
      <c r="BO715" s="206"/>
      <c r="BP715" s="206"/>
      <c r="BQ715" s="206"/>
    </row>
    <row r="716" ht="25.15" customHeight="true" x14ac:dyDescent="0.2">
      <c r="C716" s="453"/>
      <c r="D716" s="453"/>
      <c r="E716" s="453"/>
      <c r="F716" s="453"/>
      <c r="G716" s="453"/>
      <c r="H716" s="453"/>
      <c r="I716" s="453"/>
      <c r="J716" s="453"/>
      <c r="K716" s="453"/>
      <c r="L716" s="453"/>
      <c r="M716" s="453"/>
      <c r="N716" s="453"/>
      <c r="O716" s="453"/>
      <c r="P716" s="453"/>
      <c r="Q716" s="453"/>
      <c r="BA716" s="206"/>
      <c r="BB716" s="281"/>
      <c r="BC716" s="206"/>
      <c r="BD716" s="206"/>
      <c r="BE716" s="206"/>
      <c r="BF716" s="206"/>
      <c r="BG716" s="206"/>
      <c r="BH716" s="206"/>
      <c r="BI716" s="206"/>
      <c r="BJ716" s="206"/>
      <c r="BK716" s="206"/>
      <c r="BL716" s="206"/>
      <c r="BM716" s="206"/>
      <c r="BN716" s="206"/>
      <c r="BO716" s="206"/>
      <c r="BP716" s="206"/>
      <c r="BQ716" s="206"/>
    </row>
    <row r="717" ht="25.15" customHeight="true" x14ac:dyDescent="0.2">
      <c r="C717" s="453"/>
      <c r="D717" s="453"/>
      <c r="E717" s="453"/>
      <c r="F717" s="453"/>
      <c r="G717" s="453"/>
      <c r="H717" s="453"/>
      <c r="I717" s="453"/>
      <c r="J717" s="453"/>
      <c r="K717" s="453"/>
      <c r="L717" s="453"/>
      <c r="M717" s="453"/>
      <c r="N717" s="453"/>
      <c r="O717" s="453"/>
      <c r="P717" s="453"/>
      <c r="Q717" s="453"/>
      <c r="BA717" s="206"/>
      <c r="BB717" s="281"/>
      <c r="BC717" s="206"/>
      <c r="BD717" s="206"/>
      <c r="BE717" s="206"/>
      <c r="BF717" s="206"/>
      <c r="BG717" s="206"/>
      <c r="BH717" s="206"/>
      <c r="BI717" s="206"/>
      <c r="BJ717" s="206"/>
      <c r="BK717" s="206"/>
      <c r="BL717" s="206"/>
      <c r="BM717" s="206"/>
      <c r="BN717" s="206"/>
      <c r="BO717" s="206"/>
      <c r="BP717" s="206"/>
      <c r="BQ717" s="206"/>
    </row>
    <row r="718" ht="25.15" customHeight="true" x14ac:dyDescent="0.2">
      <c r="C718" s="453"/>
      <c r="D718" s="453"/>
      <c r="E718" s="453"/>
      <c r="F718" s="453"/>
      <c r="G718" s="453"/>
      <c r="H718" s="453"/>
      <c r="I718" s="453"/>
      <c r="J718" s="453"/>
      <c r="K718" s="453"/>
      <c r="L718" s="453"/>
      <c r="M718" s="453"/>
      <c r="N718" s="453"/>
      <c r="O718" s="453"/>
      <c r="P718" s="453"/>
      <c r="Q718" s="453"/>
      <c r="BA718" s="206"/>
      <c r="BB718" s="281"/>
      <c r="BC718" s="206"/>
      <c r="BD718" s="206"/>
      <c r="BE718" s="206"/>
      <c r="BF718" s="206"/>
      <c r="BG718" s="206"/>
      <c r="BH718" s="206"/>
      <c r="BI718" s="206"/>
      <c r="BJ718" s="206"/>
      <c r="BK718" s="206"/>
      <c r="BL718" s="206"/>
      <c r="BM718" s="206"/>
      <c r="BN718" s="206"/>
      <c r="BO718" s="206"/>
      <c r="BP718" s="206"/>
      <c r="BQ718" s="206"/>
    </row>
    <row r="719" ht="25.15" customHeight="true" x14ac:dyDescent="0.2">
      <c r="C719" s="453"/>
      <c r="D719" s="453"/>
      <c r="E719" s="453"/>
      <c r="F719" s="453"/>
      <c r="G719" s="453"/>
      <c r="H719" s="453"/>
      <c r="I719" s="453"/>
      <c r="J719" s="453"/>
      <c r="K719" s="453"/>
      <c r="L719" s="453"/>
      <c r="M719" s="453"/>
      <c r="N719" s="453"/>
      <c r="O719" s="453"/>
      <c r="P719" s="453"/>
      <c r="Q719" s="453"/>
      <c r="BA719" s="206"/>
      <c r="BB719" s="281"/>
      <c r="BC719" s="206"/>
      <c r="BD719" s="206"/>
      <c r="BE719" s="206"/>
      <c r="BF719" s="206"/>
      <c r="BG719" s="206"/>
      <c r="BH719" s="206"/>
      <c r="BI719" s="206"/>
      <c r="BJ719" s="206"/>
      <c r="BK719" s="206"/>
      <c r="BL719" s="206"/>
      <c r="BM719" s="206"/>
      <c r="BN719" s="206"/>
      <c r="BO719" s="206"/>
      <c r="BP719" s="206"/>
      <c r="BQ719" s="206"/>
    </row>
    <row r="720" ht="25.15" customHeight="true" x14ac:dyDescent="0.2">
      <c r="C720" s="453"/>
      <c r="D720" s="453"/>
      <c r="E720" s="453"/>
      <c r="F720" s="453"/>
      <c r="G720" s="453"/>
      <c r="H720" s="453"/>
      <c r="I720" s="453"/>
      <c r="J720" s="453"/>
      <c r="K720" s="453"/>
      <c r="L720" s="453"/>
      <c r="M720" s="453"/>
      <c r="N720" s="453"/>
      <c r="O720" s="453"/>
      <c r="P720" s="453"/>
      <c r="Q720" s="453"/>
      <c r="BA720" s="206"/>
      <c r="BB720" s="281"/>
      <c r="BC720" s="206"/>
      <c r="BD720" s="206"/>
      <c r="BE720" s="206"/>
      <c r="BF720" s="206"/>
      <c r="BG720" s="206"/>
      <c r="BH720" s="206"/>
      <c r="BI720" s="206"/>
      <c r="BJ720" s="206"/>
      <c r="BK720" s="206"/>
      <c r="BL720" s="206"/>
      <c r="BM720" s="206"/>
      <c r="BN720" s="206"/>
      <c r="BO720" s="206"/>
      <c r="BP720" s="206"/>
      <c r="BQ720" s="206"/>
    </row>
    <row r="721" ht="25.15" customHeight="true" x14ac:dyDescent="0.2">
      <c r="C721" s="453"/>
      <c r="D721" s="453"/>
      <c r="E721" s="453"/>
      <c r="F721" s="453"/>
      <c r="G721" s="453"/>
      <c r="H721" s="453"/>
      <c r="I721" s="453"/>
      <c r="J721" s="453"/>
      <c r="K721" s="453"/>
      <c r="L721" s="453"/>
      <c r="M721" s="453"/>
      <c r="N721" s="453"/>
      <c r="O721" s="453"/>
      <c r="P721" s="453"/>
      <c r="Q721" s="453"/>
      <c r="BA721" s="206"/>
      <c r="BB721" s="281"/>
      <c r="BC721" s="206"/>
      <c r="BD721" s="206"/>
      <c r="BE721" s="206"/>
      <c r="BF721" s="206"/>
      <c r="BG721" s="206"/>
      <c r="BH721" s="206"/>
      <c r="BI721" s="206"/>
      <c r="BJ721" s="206"/>
      <c r="BK721" s="206"/>
      <c r="BL721" s="206"/>
      <c r="BM721" s="206"/>
      <c r="BN721" s="206"/>
      <c r="BO721" s="206"/>
      <c r="BP721" s="206"/>
      <c r="BQ721" s="206"/>
    </row>
    <row r="722" ht="25.15" customHeight="true" x14ac:dyDescent="0.2">
      <c r="C722" s="453"/>
      <c r="D722" s="453"/>
      <c r="E722" s="453"/>
      <c r="F722" s="453"/>
      <c r="G722" s="453"/>
      <c r="H722" s="453"/>
      <c r="I722" s="453"/>
      <c r="J722" s="453"/>
      <c r="K722" s="453"/>
      <c r="L722" s="453"/>
      <c r="M722" s="453"/>
      <c r="N722" s="453"/>
      <c r="O722" s="453"/>
      <c r="P722" s="453"/>
      <c r="Q722" s="453"/>
      <c r="BA722" s="206"/>
      <c r="BB722" s="281"/>
      <c r="BC722" s="206"/>
      <c r="BD722" s="206"/>
      <c r="BE722" s="206"/>
      <c r="BF722" s="206"/>
      <c r="BG722" s="206"/>
      <c r="BH722" s="206"/>
      <c r="BI722" s="206"/>
      <c r="BJ722" s="206"/>
      <c r="BK722" s="206"/>
      <c r="BL722" s="206"/>
      <c r="BM722" s="206"/>
      <c r="BN722" s="206"/>
      <c r="BO722" s="206"/>
      <c r="BP722" s="206"/>
      <c r="BQ722" s="206"/>
    </row>
    <row r="723" ht="25.15" customHeight="true" x14ac:dyDescent="0.2">
      <c r="C723" s="453"/>
      <c r="D723" s="453"/>
      <c r="E723" s="453"/>
      <c r="F723" s="453"/>
      <c r="G723" s="453"/>
      <c r="H723" s="453"/>
      <c r="I723" s="453"/>
      <c r="J723" s="453"/>
      <c r="K723" s="453"/>
      <c r="L723" s="453"/>
      <c r="M723" s="453"/>
      <c r="N723" s="453"/>
      <c r="O723" s="453"/>
      <c r="P723" s="453"/>
      <c r="Q723" s="453"/>
      <c r="BA723" s="206"/>
      <c r="BB723" s="281"/>
      <c r="BC723" s="206"/>
      <c r="BD723" s="206"/>
      <c r="BE723" s="206"/>
      <c r="BF723" s="206"/>
      <c r="BG723" s="206"/>
      <c r="BH723" s="206"/>
      <c r="BI723" s="206"/>
      <c r="BJ723" s="206"/>
      <c r="BK723" s="206"/>
      <c r="BL723" s="206"/>
      <c r="BM723" s="206"/>
      <c r="BN723" s="206"/>
      <c r="BO723" s="206"/>
      <c r="BP723" s="206"/>
      <c r="BQ723" s="206"/>
    </row>
    <row r="724" ht="25.15" customHeight="true" x14ac:dyDescent="0.2">
      <c r="C724" s="453"/>
      <c r="D724" s="453"/>
      <c r="E724" s="453"/>
      <c r="F724" s="453"/>
      <c r="G724" s="453"/>
      <c r="H724" s="453"/>
      <c r="I724" s="453"/>
      <c r="J724" s="453"/>
      <c r="K724" s="453"/>
      <c r="L724" s="453"/>
      <c r="M724" s="453"/>
      <c r="N724" s="453"/>
      <c r="O724" s="453"/>
      <c r="P724" s="453"/>
      <c r="Q724" s="453"/>
      <c r="BA724" s="206"/>
      <c r="BB724" s="281"/>
      <c r="BC724" s="206"/>
      <c r="BD724" s="206"/>
      <c r="BE724" s="206"/>
      <c r="BF724" s="206"/>
      <c r="BG724" s="206"/>
      <c r="BH724" s="206"/>
      <c r="BI724" s="206"/>
      <c r="BJ724" s="206"/>
      <c r="BK724" s="206"/>
      <c r="BL724" s="206"/>
      <c r="BM724" s="206"/>
      <c r="BN724" s="206"/>
      <c r="BO724" s="206"/>
      <c r="BP724" s="206"/>
      <c r="BQ724" s="206"/>
    </row>
    <row r="725" ht="25.15" customHeight="true" x14ac:dyDescent="0.2">
      <c r="C725" s="453"/>
      <c r="D725" s="453"/>
      <c r="E725" s="453"/>
      <c r="F725" s="453"/>
      <c r="G725" s="453"/>
      <c r="H725" s="453"/>
      <c r="I725" s="453"/>
      <c r="J725" s="453"/>
      <c r="K725" s="453"/>
      <c r="L725" s="453"/>
      <c r="M725" s="453"/>
      <c r="N725" s="453"/>
      <c r="O725" s="453"/>
      <c r="P725" s="453"/>
      <c r="Q725" s="453"/>
      <c r="BA725" s="206"/>
      <c r="BB725" s="281"/>
      <c r="BC725" s="206"/>
      <c r="BD725" s="206"/>
      <c r="BE725" s="206"/>
      <c r="BF725" s="206"/>
      <c r="BG725" s="206"/>
      <c r="BH725" s="206"/>
      <c r="BI725" s="206"/>
      <c r="BJ725" s="206"/>
      <c r="BK725" s="206"/>
      <c r="BL725" s="206"/>
      <c r="BM725" s="206"/>
      <c r="BN725" s="206"/>
      <c r="BO725" s="206"/>
      <c r="BP725" s="206"/>
      <c r="BQ725" s="206"/>
    </row>
    <row r="726" ht="25.15" customHeight="true" x14ac:dyDescent="0.2">
      <c r="C726" s="453"/>
      <c r="D726" s="453"/>
      <c r="E726" s="453"/>
      <c r="F726" s="453"/>
      <c r="G726" s="453"/>
      <c r="H726" s="453"/>
      <c r="I726" s="453"/>
      <c r="J726" s="453"/>
      <c r="K726" s="453"/>
      <c r="L726" s="453"/>
      <c r="M726" s="453"/>
      <c r="N726" s="453"/>
      <c r="O726" s="453"/>
      <c r="P726" s="453"/>
      <c r="Q726" s="453"/>
      <c r="BA726" s="206"/>
      <c r="BB726" s="281"/>
      <c r="BC726" s="206"/>
      <c r="BD726" s="206"/>
      <c r="BE726" s="206"/>
      <c r="BF726" s="206"/>
      <c r="BG726" s="206"/>
      <c r="BH726" s="206"/>
      <c r="BI726" s="206"/>
      <c r="BJ726" s="206"/>
      <c r="BK726" s="206"/>
      <c r="BL726" s="206"/>
      <c r="BM726" s="206"/>
      <c r="BN726" s="206"/>
      <c r="BO726" s="206"/>
      <c r="BP726" s="206"/>
      <c r="BQ726" s="206"/>
    </row>
    <row r="727" ht="25.15" customHeight="true" x14ac:dyDescent="0.2">
      <c r="C727" s="453"/>
      <c r="D727" s="453"/>
      <c r="E727" s="453"/>
      <c r="F727" s="453"/>
      <c r="G727" s="453"/>
      <c r="H727" s="453"/>
      <c r="I727" s="453"/>
      <c r="J727" s="453"/>
      <c r="K727" s="453"/>
      <c r="L727" s="453"/>
      <c r="M727" s="453"/>
      <c r="N727" s="453"/>
      <c r="O727" s="453"/>
      <c r="P727" s="453"/>
      <c r="Q727" s="453"/>
      <c r="BA727" s="206"/>
      <c r="BB727" s="281"/>
      <c r="BC727" s="206"/>
      <c r="BD727" s="206"/>
      <c r="BE727" s="206"/>
      <c r="BF727" s="206"/>
      <c r="BG727" s="206"/>
      <c r="BH727" s="206"/>
      <c r="BI727" s="206"/>
      <c r="BJ727" s="206"/>
      <c r="BK727" s="206"/>
      <c r="BL727" s="206"/>
      <c r="BM727" s="206"/>
      <c r="BN727" s="206"/>
      <c r="BO727" s="206"/>
      <c r="BP727" s="206"/>
      <c r="BQ727" s="206"/>
    </row>
    <row r="728" ht="25.15" customHeight="true" x14ac:dyDescent="0.2">
      <c r="C728" s="453"/>
      <c r="D728" s="453"/>
      <c r="E728" s="453"/>
      <c r="F728" s="453"/>
      <c r="G728" s="453"/>
      <c r="H728" s="453"/>
      <c r="I728" s="453"/>
      <c r="J728" s="453"/>
      <c r="K728" s="453"/>
      <c r="L728" s="453"/>
      <c r="M728" s="453"/>
      <c r="N728" s="453"/>
      <c r="O728" s="453"/>
      <c r="P728" s="453"/>
      <c r="Q728" s="453"/>
      <c r="BA728" s="206"/>
      <c r="BB728" s="281"/>
      <c r="BC728" s="206"/>
      <c r="BD728" s="206"/>
      <c r="BE728" s="206"/>
      <c r="BF728" s="206"/>
      <c r="BG728" s="206"/>
      <c r="BH728" s="206"/>
      <c r="BI728" s="206"/>
      <c r="BJ728" s="206"/>
      <c r="BK728" s="206"/>
      <c r="BL728" s="206"/>
      <c r="BM728" s="206"/>
      <c r="BN728" s="206"/>
      <c r="BO728" s="206"/>
      <c r="BP728" s="206"/>
      <c r="BQ728" s="206"/>
    </row>
    <row r="729" ht="25.15" customHeight="true" x14ac:dyDescent="0.2">
      <c r="C729" s="453"/>
      <c r="D729" s="453"/>
      <c r="E729" s="453"/>
      <c r="F729" s="453"/>
      <c r="G729" s="453"/>
      <c r="H729" s="453"/>
      <c r="I729" s="453"/>
      <c r="J729" s="453"/>
      <c r="K729" s="453"/>
      <c r="L729" s="453"/>
      <c r="M729" s="453"/>
      <c r="N729" s="453"/>
      <c r="O729" s="453"/>
      <c r="P729" s="453"/>
      <c r="Q729" s="453"/>
      <c r="BA729" s="206"/>
      <c r="BB729" s="281"/>
      <c r="BC729" s="206"/>
      <c r="BD729" s="206"/>
      <c r="BE729" s="206"/>
      <c r="BF729" s="206"/>
      <c r="BG729" s="206"/>
      <c r="BH729" s="206"/>
      <c r="BI729" s="206"/>
      <c r="BJ729" s="206"/>
      <c r="BK729" s="206"/>
      <c r="BL729" s="206"/>
      <c r="BM729" s="206"/>
      <c r="BN729" s="206"/>
      <c r="BO729" s="206"/>
      <c r="BP729" s="206"/>
      <c r="BQ729" s="206"/>
    </row>
    <row r="730" ht="25.15" customHeight="true" x14ac:dyDescent="0.2">
      <c r="C730" s="453"/>
      <c r="D730" s="453"/>
      <c r="E730" s="453"/>
      <c r="F730" s="453"/>
      <c r="G730" s="453"/>
      <c r="H730" s="453"/>
      <c r="I730" s="453"/>
      <c r="J730" s="453"/>
      <c r="K730" s="453"/>
      <c r="L730" s="453"/>
      <c r="M730" s="453"/>
      <c r="N730" s="453"/>
      <c r="O730" s="453"/>
      <c r="P730" s="453"/>
      <c r="Q730" s="453"/>
      <c r="BA730" s="206"/>
      <c r="BB730" s="281"/>
      <c r="BC730" s="206"/>
      <c r="BD730" s="206"/>
      <c r="BE730" s="206"/>
      <c r="BF730" s="206"/>
      <c r="BG730" s="206"/>
      <c r="BH730" s="206"/>
      <c r="BI730" s="206"/>
      <c r="BJ730" s="206"/>
      <c r="BK730" s="206"/>
      <c r="BL730" s="206"/>
      <c r="BM730" s="206"/>
      <c r="BN730" s="206"/>
      <c r="BO730" s="206"/>
      <c r="BP730" s="206"/>
      <c r="BQ730" s="206"/>
    </row>
    <row r="731" ht="25.15" customHeight="true" x14ac:dyDescent="0.2">
      <c r="C731" s="453"/>
      <c r="D731" s="453"/>
      <c r="E731" s="453"/>
      <c r="F731" s="453"/>
      <c r="G731" s="453"/>
      <c r="H731" s="453"/>
      <c r="I731" s="453"/>
      <c r="J731" s="453"/>
      <c r="K731" s="453"/>
      <c r="L731" s="453"/>
      <c r="M731" s="453"/>
      <c r="N731" s="453"/>
      <c r="O731" s="453"/>
      <c r="P731" s="453"/>
      <c r="Q731" s="453"/>
      <c r="BA731" s="206"/>
      <c r="BB731" s="281"/>
      <c r="BC731" s="206"/>
      <c r="BD731" s="206"/>
      <c r="BE731" s="206"/>
      <c r="BF731" s="206"/>
      <c r="BG731" s="206"/>
      <c r="BH731" s="206"/>
      <c r="BI731" s="206"/>
      <c r="BJ731" s="206"/>
      <c r="BK731" s="206"/>
      <c r="BL731" s="206"/>
      <c r="BM731" s="206"/>
      <c r="BN731" s="206"/>
      <c r="BO731" s="206"/>
      <c r="BP731" s="206"/>
      <c r="BQ731" s="206"/>
    </row>
    <row r="732" ht="25.15" customHeight="true" x14ac:dyDescent="0.2">
      <c r="C732" s="453"/>
      <c r="D732" s="453"/>
      <c r="E732" s="453"/>
      <c r="F732" s="453"/>
      <c r="G732" s="453"/>
      <c r="H732" s="453"/>
      <c r="I732" s="453"/>
      <c r="J732" s="453"/>
      <c r="K732" s="453"/>
      <c r="L732" s="453"/>
      <c r="M732" s="453"/>
      <c r="N732" s="453"/>
      <c r="O732" s="453"/>
      <c r="P732" s="453"/>
      <c r="Q732" s="453"/>
      <c r="BA732" s="206"/>
      <c r="BB732" s="281"/>
      <c r="BC732" s="206"/>
      <c r="BD732" s="206"/>
      <c r="BE732" s="206"/>
      <c r="BF732" s="206"/>
      <c r="BG732" s="206"/>
      <c r="BH732" s="206"/>
      <c r="BI732" s="206"/>
      <c r="BJ732" s="206"/>
      <c r="BK732" s="206"/>
      <c r="BL732" s="206"/>
      <c r="BM732" s="206"/>
      <c r="BN732" s="206"/>
      <c r="BO732" s="206"/>
      <c r="BP732" s="206"/>
      <c r="BQ732" s="206"/>
    </row>
    <row r="733" ht="25.15" customHeight="true" x14ac:dyDescent="0.2">
      <c r="C733" s="453"/>
      <c r="D733" s="453"/>
      <c r="E733" s="453"/>
      <c r="F733" s="453"/>
      <c r="G733" s="453"/>
      <c r="H733" s="453"/>
      <c r="I733" s="453"/>
      <c r="J733" s="453"/>
      <c r="K733" s="453"/>
      <c r="L733" s="453"/>
      <c r="M733" s="453"/>
      <c r="N733" s="453"/>
      <c r="O733" s="453"/>
      <c r="P733" s="453"/>
      <c r="Q733" s="453"/>
      <c r="BA733" s="206"/>
      <c r="BB733" s="281"/>
      <c r="BC733" s="206"/>
      <c r="BD733" s="206"/>
      <c r="BE733" s="206"/>
      <c r="BF733" s="206"/>
      <c r="BG733" s="206"/>
      <c r="BH733" s="206"/>
      <c r="BI733" s="206"/>
      <c r="BJ733" s="206"/>
      <c r="BK733" s="206"/>
      <c r="BL733" s="206"/>
      <c r="BM733" s="206"/>
      <c r="BN733" s="206"/>
      <c r="BO733" s="206"/>
      <c r="BP733" s="206"/>
      <c r="BQ733" s="206"/>
    </row>
    <row r="734" ht="25.15" customHeight="true" x14ac:dyDescent="0.2">
      <c r="C734" s="453"/>
      <c r="D734" s="453"/>
      <c r="E734" s="453"/>
      <c r="F734" s="453"/>
      <c r="G734" s="453"/>
      <c r="H734" s="453"/>
      <c r="I734" s="453"/>
      <c r="J734" s="453"/>
      <c r="K734" s="453"/>
      <c r="L734" s="453"/>
      <c r="M734" s="453"/>
      <c r="N734" s="453"/>
      <c r="O734" s="453"/>
      <c r="P734" s="453"/>
      <c r="Q734" s="453"/>
      <c r="BA734" s="206"/>
      <c r="BB734" s="281"/>
      <c r="BC734" s="206"/>
      <c r="BD734" s="206"/>
      <c r="BE734" s="206"/>
      <c r="BF734" s="206"/>
      <c r="BG734" s="206"/>
      <c r="BH734" s="206"/>
      <c r="BI734" s="206"/>
      <c r="BJ734" s="206"/>
      <c r="BK734" s="206"/>
      <c r="BL734" s="206"/>
      <c r="BM734" s="206"/>
      <c r="BN734" s="206"/>
      <c r="BO734" s="206"/>
      <c r="BP734" s="206"/>
      <c r="BQ734" s="206"/>
    </row>
    <row r="735" ht="25.15" customHeight="true" x14ac:dyDescent="0.2">
      <c r="C735" s="453"/>
      <c r="D735" s="453"/>
      <c r="E735" s="453"/>
      <c r="F735" s="453"/>
      <c r="G735" s="453"/>
      <c r="H735" s="453"/>
      <c r="I735" s="453"/>
      <c r="J735" s="453"/>
      <c r="K735" s="453"/>
      <c r="L735" s="453"/>
      <c r="M735" s="453"/>
      <c r="N735" s="453"/>
      <c r="O735" s="453"/>
      <c r="P735" s="453"/>
      <c r="Q735" s="453"/>
      <c r="BA735" s="206"/>
      <c r="BB735" s="281"/>
      <c r="BC735" s="206"/>
      <c r="BD735" s="206"/>
      <c r="BE735" s="206"/>
      <c r="BF735" s="206"/>
      <c r="BG735" s="206"/>
      <c r="BH735" s="206"/>
      <c r="BI735" s="206"/>
      <c r="BJ735" s="206"/>
      <c r="BK735" s="206"/>
      <c r="BL735" s="206"/>
      <c r="BM735" s="206"/>
      <c r="BN735" s="206"/>
      <c r="BO735" s="206"/>
      <c r="BP735" s="206"/>
      <c r="BQ735" s="206"/>
    </row>
    <row r="736" ht="25.15" customHeight="true" x14ac:dyDescent="0.2">
      <c r="C736" s="453"/>
      <c r="D736" s="453"/>
      <c r="E736" s="453"/>
      <c r="F736" s="453"/>
      <c r="G736" s="453"/>
      <c r="H736" s="453"/>
      <c r="I736" s="453"/>
      <c r="J736" s="453"/>
      <c r="K736" s="453"/>
      <c r="L736" s="453"/>
      <c r="M736" s="453"/>
      <c r="N736" s="453"/>
      <c r="O736" s="453"/>
      <c r="P736" s="453"/>
      <c r="Q736" s="453"/>
      <c r="BA736" s="206"/>
      <c r="BB736" s="281"/>
      <c r="BC736" s="206"/>
      <c r="BD736" s="206"/>
      <c r="BE736" s="206"/>
      <c r="BF736" s="206"/>
      <c r="BG736" s="206"/>
      <c r="BH736" s="206"/>
      <c r="BI736" s="206"/>
      <c r="BJ736" s="206"/>
      <c r="BK736" s="206"/>
      <c r="BL736" s="206"/>
      <c r="BM736" s="206"/>
      <c r="BN736" s="206"/>
      <c r="BO736" s="206"/>
      <c r="BP736" s="206"/>
      <c r="BQ736" s="206"/>
    </row>
    <row r="737" ht="25.15" customHeight="true" x14ac:dyDescent="0.2">
      <c r="C737" s="453"/>
      <c r="D737" s="453"/>
      <c r="E737" s="453"/>
      <c r="F737" s="453"/>
      <c r="G737" s="453"/>
      <c r="H737" s="453"/>
      <c r="I737" s="453"/>
      <c r="J737" s="453"/>
      <c r="K737" s="453"/>
      <c r="L737" s="453"/>
      <c r="M737" s="453"/>
      <c r="N737" s="453"/>
      <c r="O737" s="453"/>
      <c r="P737" s="453"/>
      <c r="Q737" s="453"/>
      <c r="BA737" s="206"/>
      <c r="BB737" s="281"/>
      <c r="BC737" s="206"/>
      <c r="BD737" s="206"/>
      <c r="BE737" s="206"/>
      <c r="BF737" s="206"/>
      <c r="BG737" s="206"/>
      <c r="BH737" s="206"/>
      <c r="BI737" s="206"/>
      <c r="BJ737" s="206"/>
      <c r="BK737" s="206"/>
      <c r="BL737" s="206"/>
      <c r="BM737" s="206"/>
      <c r="BN737" s="206"/>
      <c r="BO737" s="206"/>
      <c r="BP737" s="206"/>
      <c r="BQ737" s="206"/>
    </row>
    <row r="738" ht="25.15" customHeight="true" x14ac:dyDescent="0.2">
      <c r="C738" s="453"/>
      <c r="D738" s="453"/>
      <c r="E738" s="453"/>
      <c r="F738" s="453"/>
      <c r="G738" s="453"/>
      <c r="H738" s="453"/>
      <c r="I738" s="453"/>
      <c r="J738" s="453"/>
      <c r="K738" s="453"/>
      <c r="L738" s="453"/>
      <c r="M738" s="453"/>
      <c r="N738" s="453"/>
      <c r="O738" s="453"/>
      <c r="P738" s="453"/>
      <c r="Q738" s="453"/>
      <c r="BA738" s="206"/>
      <c r="BB738" s="281"/>
      <c r="BC738" s="206"/>
      <c r="BD738" s="206"/>
      <c r="BE738" s="206"/>
      <c r="BF738" s="206"/>
      <c r="BG738" s="206"/>
      <c r="BH738" s="206"/>
      <c r="BI738" s="206"/>
      <c r="BJ738" s="206"/>
      <c r="BK738" s="206"/>
      <c r="BL738" s="206"/>
      <c r="BM738" s="206"/>
      <c r="BN738" s="206"/>
      <c r="BO738" s="206"/>
      <c r="BP738" s="206"/>
      <c r="BQ738" s="206"/>
    </row>
    <row r="739" ht="25.15" customHeight="true" x14ac:dyDescent="0.2">
      <c r="C739" s="453"/>
      <c r="D739" s="453"/>
      <c r="E739" s="453"/>
      <c r="F739" s="453"/>
      <c r="G739" s="453"/>
      <c r="H739" s="453"/>
      <c r="I739" s="453"/>
      <c r="J739" s="453"/>
      <c r="K739" s="453"/>
      <c r="L739" s="453"/>
      <c r="M739" s="453"/>
      <c r="N739" s="453"/>
      <c r="O739" s="453"/>
      <c r="P739" s="453"/>
      <c r="Q739" s="453"/>
      <c r="BA739" s="206"/>
      <c r="BB739" s="281"/>
      <c r="BC739" s="206"/>
      <c r="BD739" s="206"/>
      <c r="BE739" s="206"/>
      <c r="BF739" s="206"/>
      <c r="BG739" s="206"/>
      <c r="BH739" s="206"/>
      <c r="BI739" s="206"/>
      <c r="BJ739" s="206"/>
      <c r="BK739" s="206"/>
      <c r="BL739" s="206"/>
      <c r="BM739" s="206"/>
      <c r="BN739" s="206"/>
      <c r="BO739" s="206"/>
      <c r="BP739" s="206"/>
      <c r="BQ739" s="206"/>
    </row>
    <row r="740" ht="25.15" customHeight="true" x14ac:dyDescent="0.2">
      <c r="C740" s="453"/>
      <c r="D740" s="453"/>
      <c r="E740" s="453"/>
      <c r="F740" s="453"/>
      <c r="G740" s="453"/>
      <c r="H740" s="453"/>
      <c r="I740" s="453"/>
      <c r="J740" s="453"/>
      <c r="K740" s="453"/>
      <c r="L740" s="453"/>
      <c r="M740" s="453"/>
      <c r="N740" s="453"/>
      <c r="O740" s="453"/>
      <c r="P740" s="453"/>
      <c r="Q740" s="453"/>
      <c r="BA740" s="206"/>
      <c r="BB740" s="281"/>
      <c r="BC740" s="206"/>
      <c r="BD740" s="206"/>
      <c r="BE740" s="206"/>
      <c r="BF740" s="206"/>
      <c r="BG740" s="206"/>
      <c r="BH740" s="206"/>
      <c r="BI740" s="206"/>
      <c r="BJ740" s="206"/>
      <c r="BK740" s="206"/>
      <c r="BL740" s="206"/>
      <c r="BM740" s="206"/>
      <c r="BN740" s="206"/>
      <c r="BO740" s="206"/>
      <c r="BP740" s="206"/>
      <c r="BQ740" s="206"/>
    </row>
    <row r="741" ht="25.15" customHeight="true" x14ac:dyDescent="0.2">
      <c r="C741" s="453"/>
      <c r="D741" s="453"/>
      <c r="E741" s="453"/>
      <c r="F741" s="453"/>
      <c r="G741" s="453"/>
      <c r="H741" s="453"/>
      <c r="I741" s="453"/>
      <c r="J741" s="453"/>
      <c r="K741" s="453"/>
      <c r="L741" s="453"/>
      <c r="M741" s="453"/>
      <c r="N741" s="453"/>
      <c r="O741" s="453"/>
      <c r="P741" s="453"/>
      <c r="Q741" s="453"/>
      <c r="BA741" s="206"/>
      <c r="BB741" s="281"/>
      <c r="BC741" s="206"/>
      <c r="BD741" s="206"/>
      <c r="BE741" s="206"/>
      <c r="BF741" s="206"/>
      <c r="BG741" s="206"/>
      <c r="BH741" s="206"/>
      <c r="BI741" s="206"/>
      <c r="BJ741" s="206"/>
      <c r="BK741" s="206"/>
      <c r="BL741" s="206"/>
      <c r="BM741" s="206"/>
      <c r="BN741" s="206"/>
      <c r="BO741" s="206"/>
      <c r="BP741" s="206"/>
      <c r="BQ741" s="206"/>
    </row>
    <row r="742" ht="25.15" customHeight="true" x14ac:dyDescent="0.2">
      <c r="C742" s="453"/>
      <c r="D742" s="453"/>
      <c r="E742" s="453"/>
      <c r="F742" s="453"/>
      <c r="G742" s="453"/>
      <c r="H742" s="453"/>
      <c r="I742" s="453"/>
      <c r="J742" s="453"/>
      <c r="K742" s="453"/>
      <c r="L742" s="453"/>
      <c r="M742" s="453"/>
      <c r="N742" s="453"/>
      <c r="O742" s="453"/>
      <c r="P742" s="453"/>
      <c r="Q742" s="453"/>
      <c r="BA742" s="206"/>
      <c r="BB742" s="281"/>
      <c r="BC742" s="206"/>
      <c r="BD742" s="206"/>
      <c r="BE742" s="206"/>
      <c r="BF742" s="206"/>
      <c r="BG742" s="206"/>
      <c r="BH742" s="206"/>
      <c r="BI742" s="206"/>
      <c r="BJ742" s="206"/>
      <c r="BK742" s="206"/>
      <c r="BL742" s="206"/>
      <c r="BM742" s="206"/>
      <c r="BN742" s="206"/>
      <c r="BO742" s="206"/>
      <c r="BP742" s="206"/>
      <c r="BQ742" s="206"/>
    </row>
    <row r="743" ht="25.15" customHeight="true" x14ac:dyDescent="0.2">
      <c r="C743" s="453"/>
      <c r="D743" s="453"/>
      <c r="E743" s="453"/>
      <c r="F743" s="453"/>
      <c r="G743" s="453"/>
      <c r="H743" s="453"/>
      <c r="I743" s="453"/>
      <c r="J743" s="453"/>
      <c r="K743" s="453"/>
      <c r="L743" s="453"/>
      <c r="M743" s="453"/>
      <c r="N743" s="453"/>
      <c r="O743" s="453"/>
      <c r="P743" s="453"/>
      <c r="Q743" s="453"/>
      <c r="BA743" s="206"/>
      <c r="BB743" s="281"/>
      <c r="BC743" s="206"/>
      <c r="BD743" s="206"/>
      <c r="BE743" s="206"/>
      <c r="BF743" s="206"/>
      <c r="BG743" s="206"/>
      <c r="BH743" s="206"/>
      <c r="BI743" s="206"/>
      <c r="BJ743" s="206"/>
      <c r="BK743" s="206"/>
      <c r="BL743" s="206"/>
      <c r="BM743" s="206"/>
      <c r="BN743" s="206"/>
      <c r="BO743" s="206"/>
      <c r="BP743" s="206"/>
      <c r="BQ743" s="206"/>
    </row>
    <row r="744" ht="25.15" customHeight="true" x14ac:dyDescent="0.2">
      <c r="C744" s="453"/>
      <c r="D744" s="453"/>
      <c r="E744" s="453"/>
      <c r="F744" s="453"/>
      <c r="G744" s="453"/>
      <c r="H744" s="453"/>
      <c r="I744" s="453"/>
      <c r="J744" s="453"/>
      <c r="K744" s="453"/>
      <c r="L744" s="453"/>
      <c r="M744" s="453"/>
      <c r="N744" s="453"/>
      <c r="O744" s="453"/>
      <c r="P744" s="453"/>
      <c r="Q744" s="453"/>
      <c r="BA744" s="206"/>
      <c r="BB744" s="281"/>
      <c r="BC744" s="206"/>
      <c r="BD744" s="206"/>
      <c r="BE744" s="206"/>
      <c r="BF744" s="206"/>
      <c r="BG744" s="206"/>
      <c r="BH744" s="206"/>
      <c r="BI744" s="206"/>
      <c r="BJ744" s="206"/>
      <c r="BK744" s="206"/>
      <c r="BL744" s="206"/>
      <c r="BM744" s="206"/>
      <c r="BN744" s="206"/>
      <c r="BO744" s="206"/>
      <c r="BP744" s="206"/>
      <c r="BQ744" s="206"/>
    </row>
    <row r="745" ht="25.15" customHeight="true" x14ac:dyDescent="0.2">
      <c r="C745" s="453"/>
      <c r="D745" s="453"/>
      <c r="E745" s="453"/>
      <c r="F745" s="453"/>
      <c r="G745" s="453"/>
      <c r="H745" s="453"/>
      <c r="I745" s="453"/>
      <c r="J745" s="453"/>
      <c r="K745" s="453"/>
      <c r="L745" s="453"/>
      <c r="M745" s="453"/>
      <c r="N745" s="453"/>
      <c r="O745" s="453"/>
      <c r="P745" s="453"/>
      <c r="Q745" s="453"/>
      <c r="BA745" s="206"/>
      <c r="BB745" s="281"/>
      <c r="BC745" s="206"/>
      <c r="BD745" s="206"/>
      <c r="BE745" s="206"/>
      <c r="BF745" s="206"/>
      <c r="BG745" s="206"/>
      <c r="BH745" s="206"/>
      <c r="BI745" s="206"/>
      <c r="BJ745" s="206"/>
      <c r="BK745" s="206"/>
      <c r="BL745" s="206"/>
      <c r="BM745" s="206"/>
      <c r="BN745" s="206"/>
      <c r="BO745" s="206"/>
      <c r="BP745" s="206"/>
      <c r="BQ745" s="206"/>
    </row>
    <row r="746" ht="25.15" customHeight="true" x14ac:dyDescent="0.2">
      <c r="C746" s="453"/>
      <c r="D746" s="453"/>
      <c r="E746" s="453"/>
      <c r="F746" s="453"/>
      <c r="G746" s="453"/>
      <c r="H746" s="453"/>
      <c r="I746" s="453"/>
      <c r="J746" s="453"/>
      <c r="K746" s="453"/>
      <c r="L746" s="453"/>
      <c r="M746" s="453"/>
      <c r="N746" s="453"/>
      <c r="O746" s="453"/>
      <c r="P746" s="453"/>
      <c r="Q746" s="453"/>
      <c r="BA746" s="206"/>
      <c r="BB746" s="281"/>
      <c r="BC746" s="206"/>
      <c r="BD746" s="206"/>
      <c r="BE746" s="206"/>
      <c r="BF746" s="206"/>
      <c r="BG746" s="206"/>
      <c r="BH746" s="206"/>
      <c r="BI746" s="206"/>
      <c r="BJ746" s="206"/>
      <c r="BK746" s="206"/>
      <c r="BL746" s="206"/>
      <c r="BM746" s="206"/>
      <c r="BN746" s="206"/>
      <c r="BO746" s="206"/>
      <c r="BP746" s="206"/>
      <c r="BQ746" s="206"/>
    </row>
    <row r="747" ht="25.15" customHeight="true" x14ac:dyDescent="0.2">
      <c r="C747" s="453"/>
      <c r="D747" s="453"/>
      <c r="E747" s="453"/>
      <c r="F747" s="453"/>
      <c r="G747" s="453"/>
      <c r="H747" s="453"/>
      <c r="I747" s="453"/>
      <c r="J747" s="453"/>
      <c r="K747" s="453"/>
      <c r="L747" s="453"/>
      <c r="M747" s="453"/>
      <c r="N747" s="453"/>
      <c r="O747" s="453"/>
      <c r="P747" s="453"/>
      <c r="Q747" s="453"/>
      <c r="BA747" s="206"/>
      <c r="BB747" s="281"/>
      <c r="BC747" s="206"/>
      <c r="BD747" s="206"/>
      <c r="BE747" s="206"/>
      <c r="BF747" s="206"/>
      <c r="BG747" s="206"/>
      <c r="BH747" s="206"/>
      <c r="BI747" s="206"/>
      <c r="BJ747" s="206"/>
      <c r="BK747" s="206"/>
      <c r="BL747" s="206"/>
      <c r="BM747" s="206"/>
      <c r="BN747" s="206"/>
      <c r="BO747" s="206"/>
      <c r="BP747" s="206"/>
      <c r="BQ747" s="206"/>
    </row>
    <row r="748" ht="25.15" customHeight="true" x14ac:dyDescent="0.2">
      <c r="C748" s="453"/>
      <c r="D748" s="453"/>
      <c r="E748" s="453"/>
      <c r="F748" s="453"/>
      <c r="G748" s="453"/>
      <c r="H748" s="453"/>
      <c r="I748" s="453"/>
      <c r="J748" s="453"/>
      <c r="K748" s="453"/>
      <c r="L748" s="453"/>
      <c r="M748" s="453"/>
      <c r="N748" s="453"/>
      <c r="O748" s="453"/>
      <c r="P748" s="453"/>
      <c r="Q748" s="453"/>
      <c r="BA748" s="206"/>
      <c r="BB748" s="281"/>
      <c r="BC748" s="206"/>
      <c r="BD748" s="206"/>
      <c r="BE748" s="206"/>
      <c r="BF748" s="206"/>
      <c r="BG748" s="206"/>
      <c r="BH748" s="206"/>
      <c r="BI748" s="206"/>
      <c r="BJ748" s="206"/>
      <c r="BK748" s="206"/>
      <c r="BL748" s="206"/>
      <c r="BM748" s="206"/>
      <c r="BN748" s="206"/>
      <c r="BO748" s="206"/>
      <c r="BP748" s="206"/>
      <c r="BQ748" s="206"/>
    </row>
    <row r="749" ht="25.15" customHeight="true" x14ac:dyDescent="0.2">
      <c r="C749" s="453"/>
      <c r="D749" s="453"/>
      <c r="E749" s="453"/>
      <c r="F749" s="453"/>
      <c r="G749" s="453"/>
      <c r="H749" s="453"/>
      <c r="I749" s="453"/>
      <c r="J749" s="453"/>
      <c r="K749" s="453"/>
      <c r="L749" s="453"/>
      <c r="M749" s="453"/>
      <c r="N749" s="453"/>
      <c r="O749" s="453"/>
      <c r="P749" s="453"/>
      <c r="Q749" s="453"/>
      <c r="BA749" s="206"/>
      <c r="BB749" s="281"/>
      <c r="BC749" s="206"/>
      <c r="BD749" s="206"/>
      <c r="BE749" s="206"/>
      <c r="BF749" s="206"/>
      <c r="BG749" s="206"/>
      <c r="BH749" s="206"/>
      <c r="BI749" s="206"/>
      <c r="BJ749" s="206"/>
      <c r="BK749" s="206"/>
      <c r="BL749" s="206"/>
      <c r="BM749" s="206"/>
      <c r="BN749" s="206"/>
      <c r="BO749" s="206"/>
      <c r="BP749" s="206"/>
      <c r="BQ749" s="206"/>
    </row>
    <row r="750" ht="25.15" customHeight="true" x14ac:dyDescent="0.2">
      <c r="C750" s="453"/>
      <c r="D750" s="453"/>
      <c r="E750" s="453"/>
      <c r="F750" s="453"/>
      <c r="G750" s="453"/>
      <c r="H750" s="453"/>
      <c r="I750" s="453"/>
      <c r="J750" s="453"/>
      <c r="K750" s="453"/>
      <c r="L750" s="453"/>
      <c r="M750" s="453"/>
      <c r="N750" s="453"/>
      <c r="O750" s="453"/>
      <c r="P750" s="453"/>
      <c r="Q750" s="453"/>
      <c r="BA750" s="206"/>
      <c r="BB750" s="281"/>
      <c r="BC750" s="206"/>
      <c r="BD750" s="206"/>
      <c r="BE750" s="206"/>
      <c r="BF750" s="206"/>
      <c r="BG750" s="206"/>
      <c r="BH750" s="206"/>
      <c r="BI750" s="206"/>
      <c r="BJ750" s="206"/>
      <c r="BK750" s="206"/>
      <c r="BL750" s="206"/>
      <c r="BM750" s="206"/>
      <c r="BN750" s="206"/>
      <c r="BO750" s="206"/>
      <c r="BP750" s="206"/>
      <c r="BQ750" s="206"/>
    </row>
    <row r="751" ht="25.15" customHeight="true" x14ac:dyDescent="0.2">
      <c r="C751" s="453"/>
      <c r="D751" s="453"/>
      <c r="E751" s="453"/>
      <c r="F751" s="453"/>
      <c r="G751" s="453"/>
      <c r="H751" s="453"/>
      <c r="I751" s="453"/>
      <c r="J751" s="453"/>
      <c r="K751" s="453"/>
      <c r="L751" s="453"/>
      <c r="M751" s="453"/>
      <c r="N751" s="453"/>
      <c r="O751" s="453"/>
      <c r="P751" s="453"/>
      <c r="Q751" s="453"/>
      <c r="BA751" s="206"/>
      <c r="BB751" s="281"/>
      <c r="BC751" s="206"/>
      <c r="BD751" s="206"/>
      <c r="BE751" s="206"/>
      <c r="BF751" s="206"/>
      <c r="BG751" s="206"/>
      <c r="BH751" s="206"/>
      <c r="BI751" s="206"/>
      <c r="BJ751" s="206"/>
      <c r="BK751" s="206"/>
      <c r="BL751" s="206"/>
      <c r="BM751" s="206"/>
      <c r="BN751" s="206"/>
      <c r="BO751" s="206"/>
      <c r="BP751" s="206"/>
      <c r="BQ751" s="206"/>
    </row>
    <row r="752" ht="25.15" customHeight="true" x14ac:dyDescent="0.2">
      <c r="C752" s="453"/>
      <c r="D752" s="453"/>
      <c r="E752" s="453"/>
      <c r="F752" s="453"/>
      <c r="G752" s="453"/>
      <c r="H752" s="453"/>
      <c r="I752" s="453"/>
      <c r="J752" s="453"/>
      <c r="K752" s="453"/>
      <c r="L752" s="453"/>
      <c r="M752" s="453"/>
      <c r="N752" s="453"/>
      <c r="O752" s="453"/>
      <c r="P752" s="453"/>
      <c r="Q752" s="453"/>
      <c r="BA752" s="206"/>
      <c r="BB752" s="281"/>
      <c r="BC752" s="206"/>
      <c r="BD752" s="206"/>
      <c r="BE752" s="206"/>
      <c r="BF752" s="206"/>
      <c r="BG752" s="206"/>
      <c r="BH752" s="206"/>
      <c r="BI752" s="206"/>
      <c r="BJ752" s="206"/>
      <c r="BK752" s="206"/>
      <c r="BL752" s="206"/>
      <c r="BM752" s="206"/>
      <c r="BN752" s="206"/>
      <c r="BO752" s="206"/>
      <c r="BP752" s="206"/>
      <c r="BQ752" s="206"/>
    </row>
    <row r="753" ht="25.15" customHeight="true" x14ac:dyDescent="0.2">
      <c r="C753" s="453"/>
      <c r="D753" s="453"/>
      <c r="E753" s="453"/>
      <c r="F753" s="453"/>
      <c r="G753" s="453"/>
      <c r="H753" s="453"/>
      <c r="I753" s="453"/>
      <c r="J753" s="453"/>
      <c r="K753" s="453"/>
      <c r="L753" s="453"/>
      <c r="M753" s="453"/>
      <c r="N753" s="453"/>
      <c r="O753" s="453"/>
      <c r="P753" s="453"/>
      <c r="Q753" s="453"/>
      <c r="BA753" s="206"/>
      <c r="BB753" s="281"/>
      <c r="BC753" s="206"/>
      <c r="BD753" s="206"/>
      <c r="BE753" s="206"/>
      <c r="BF753" s="206"/>
      <c r="BG753" s="206"/>
      <c r="BH753" s="206"/>
      <c r="BI753" s="206"/>
      <c r="BJ753" s="206"/>
      <c r="BK753" s="206"/>
      <c r="BL753" s="206"/>
      <c r="BM753" s="206"/>
      <c r="BN753" s="206"/>
      <c r="BO753" s="206"/>
      <c r="BP753" s="206"/>
      <c r="BQ753" s="206"/>
    </row>
    <row r="754" ht="25.15" customHeight="true" x14ac:dyDescent="0.2">
      <c r="C754" s="453"/>
      <c r="D754" s="453"/>
      <c r="E754" s="453"/>
      <c r="F754" s="453"/>
      <c r="G754" s="453"/>
      <c r="H754" s="453"/>
      <c r="I754" s="453"/>
      <c r="J754" s="453"/>
      <c r="K754" s="453"/>
      <c r="L754" s="453"/>
      <c r="M754" s="453"/>
      <c r="N754" s="453"/>
      <c r="O754" s="453"/>
      <c r="P754" s="453"/>
      <c r="Q754" s="453"/>
      <c r="BA754" s="206"/>
      <c r="BB754" s="281"/>
      <c r="BC754" s="206"/>
      <c r="BD754" s="206"/>
      <c r="BE754" s="206"/>
      <c r="BF754" s="206"/>
      <c r="BG754" s="206"/>
      <c r="BH754" s="206"/>
      <c r="BI754" s="206"/>
      <c r="BJ754" s="206"/>
      <c r="BK754" s="206"/>
      <c r="BL754" s="206"/>
      <c r="BM754" s="206"/>
      <c r="BN754" s="206"/>
      <c r="BO754" s="206"/>
      <c r="BP754" s="206"/>
      <c r="BQ754" s="206"/>
    </row>
    <row r="755" ht="25.15" customHeight="true" x14ac:dyDescent="0.2">
      <c r="C755" s="453"/>
      <c r="D755" s="453"/>
      <c r="E755" s="453"/>
      <c r="F755" s="453"/>
      <c r="G755" s="453"/>
      <c r="H755" s="453"/>
      <c r="I755" s="453"/>
      <c r="J755" s="453"/>
      <c r="K755" s="453"/>
      <c r="L755" s="453"/>
      <c r="M755" s="453"/>
      <c r="N755" s="453"/>
      <c r="O755" s="453"/>
      <c r="P755" s="453"/>
      <c r="Q755" s="453"/>
      <c r="BA755" s="206"/>
      <c r="BB755" s="281"/>
      <c r="BC755" s="206"/>
      <c r="BD755" s="206"/>
      <c r="BE755" s="206"/>
      <c r="BF755" s="206"/>
      <c r="BG755" s="206"/>
      <c r="BH755" s="206"/>
      <c r="BI755" s="206"/>
      <c r="BJ755" s="206"/>
      <c r="BK755" s="206"/>
      <c r="BL755" s="206"/>
      <c r="BM755" s="206"/>
      <c r="BN755" s="206"/>
      <c r="BO755" s="206"/>
      <c r="BP755" s="206"/>
      <c r="BQ755" s="206"/>
    </row>
    <row r="756" ht="25.15" customHeight="true" x14ac:dyDescent="0.2">
      <c r="C756" s="453"/>
      <c r="D756" s="453"/>
      <c r="E756" s="453"/>
      <c r="F756" s="453"/>
      <c r="G756" s="453"/>
      <c r="H756" s="453"/>
      <c r="I756" s="453"/>
      <c r="J756" s="453"/>
      <c r="K756" s="453"/>
      <c r="L756" s="453"/>
      <c r="M756" s="453"/>
      <c r="N756" s="453"/>
      <c r="O756" s="453"/>
      <c r="P756" s="453"/>
      <c r="Q756" s="453"/>
      <c r="BA756" s="206"/>
      <c r="BB756" s="281"/>
      <c r="BC756" s="206"/>
      <c r="BD756" s="206"/>
      <c r="BE756" s="206"/>
      <c r="BF756" s="206"/>
      <c r="BG756" s="206"/>
      <c r="BH756" s="206"/>
      <c r="BI756" s="206"/>
      <c r="BJ756" s="206"/>
      <c r="BK756" s="206"/>
      <c r="BL756" s="206"/>
      <c r="BM756" s="206"/>
      <c r="BN756" s="206"/>
      <c r="BO756" s="206"/>
      <c r="BP756" s="206"/>
      <c r="BQ756" s="206"/>
    </row>
    <row r="757" ht="25.15" customHeight="true" x14ac:dyDescent="0.2">
      <c r="C757" s="453"/>
      <c r="D757" s="453"/>
      <c r="E757" s="453"/>
      <c r="F757" s="453"/>
      <c r="G757" s="453"/>
      <c r="H757" s="453"/>
      <c r="I757" s="453"/>
      <c r="J757" s="453"/>
      <c r="K757" s="453"/>
      <c r="L757" s="453"/>
      <c r="M757" s="453"/>
      <c r="N757" s="453"/>
      <c r="O757" s="453"/>
      <c r="P757" s="453"/>
      <c r="Q757" s="453"/>
      <c r="BA757" s="206"/>
      <c r="BB757" s="281"/>
      <c r="BC757" s="206"/>
      <c r="BD757" s="206"/>
      <c r="BE757" s="206"/>
      <c r="BF757" s="206"/>
      <c r="BG757" s="206"/>
      <c r="BH757" s="206"/>
      <c r="BI757" s="206"/>
      <c r="BJ757" s="206"/>
      <c r="BK757" s="206"/>
      <c r="BL757" s="206"/>
      <c r="BM757" s="206"/>
      <c r="BN757" s="206"/>
      <c r="BO757" s="206"/>
      <c r="BP757" s="206"/>
      <c r="BQ757" s="206"/>
    </row>
    <row r="758" ht="25.15" customHeight="true" x14ac:dyDescent="0.2">
      <c r="C758" s="453"/>
      <c r="D758" s="453"/>
      <c r="E758" s="453"/>
      <c r="F758" s="453"/>
      <c r="G758" s="453"/>
      <c r="H758" s="453"/>
      <c r="I758" s="453"/>
      <c r="J758" s="453"/>
      <c r="K758" s="453"/>
      <c r="L758" s="453"/>
      <c r="M758" s="453"/>
      <c r="N758" s="453"/>
      <c r="O758" s="453"/>
      <c r="P758" s="453"/>
      <c r="Q758" s="453"/>
      <c r="BA758" s="206"/>
      <c r="BB758" s="281"/>
      <c r="BC758" s="206"/>
      <c r="BD758" s="206"/>
      <c r="BE758" s="206"/>
      <c r="BF758" s="206"/>
      <c r="BG758" s="206"/>
      <c r="BH758" s="206"/>
      <c r="BI758" s="206"/>
      <c r="BJ758" s="206"/>
      <c r="BK758" s="206"/>
      <c r="BL758" s="206"/>
      <c r="BM758" s="206"/>
      <c r="BN758" s="206"/>
      <c r="BO758" s="206"/>
      <c r="BP758" s="206"/>
      <c r="BQ758" s="206"/>
    </row>
    <row r="759" ht="25.15" customHeight="true" x14ac:dyDescent="0.2">
      <c r="C759" s="453"/>
      <c r="D759" s="453"/>
      <c r="E759" s="453"/>
      <c r="F759" s="453"/>
      <c r="G759" s="453"/>
      <c r="H759" s="453"/>
      <c r="I759" s="453"/>
      <c r="J759" s="453"/>
      <c r="K759" s="453"/>
      <c r="L759" s="453"/>
      <c r="M759" s="453"/>
      <c r="N759" s="453"/>
      <c r="O759" s="453"/>
      <c r="P759" s="453"/>
      <c r="Q759" s="453"/>
      <c r="BA759" s="206"/>
      <c r="BB759" s="281"/>
      <c r="BC759" s="206"/>
      <c r="BD759" s="206"/>
      <c r="BE759" s="206"/>
      <c r="BF759" s="206"/>
      <c r="BG759" s="206"/>
      <c r="BH759" s="206"/>
      <c r="BI759" s="206"/>
      <c r="BJ759" s="206"/>
      <c r="BK759" s="206"/>
      <c r="BL759" s="206"/>
      <c r="BM759" s="206"/>
      <c r="BN759" s="206"/>
      <c r="BO759" s="206"/>
      <c r="BP759" s="206"/>
      <c r="BQ759" s="206"/>
    </row>
    <row r="760" ht="25.15" customHeight="true" x14ac:dyDescent="0.2">
      <c r="C760" s="453"/>
      <c r="D760" s="453"/>
      <c r="E760" s="453"/>
      <c r="F760" s="453"/>
      <c r="G760" s="453"/>
      <c r="H760" s="453"/>
      <c r="I760" s="453"/>
      <c r="J760" s="453"/>
      <c r="K760" s="453"/>
      <c r="L760" s="453"/>
      <c r="M760" s="453"/>
      <c r="N760" s="453"/>
      <c r="O760" s="453"/>
      <c r="P760" s="453"/>
      <c r="Q760" s="453"/>
      <c r="BA760" s="206"/>
      <c r="BB760" s="281"/>
      <c r="BC760" s="206"/>
      <c r="BD760" s="206"/>
      <c r="BE760" s="206"/>
      <c r="BF760" s="206"/>
      <c r="BG760" s="206"/>
      <c r="BH760" s="206"/>
      <c r="BI760" s="206"/>
      <c r="BJ760" s="206"/>
      <c r="BK760" s="206"/>
      <c r="BL760" s="206"/>
      <c r="BM760" s="206"/>
      <c r="BN760" s="206"/>
      <c r="BO760" s="206"/>
      <c r="BP760" s="206"/>
      <c r="BQ760" s="206"/>
    </row>
    <row r="761" ht="25.15" customHeight="true" x14ac:dyDescent="0.2">
      <c r="C761" s="453"/>
      <c r="D761" s="453"/>
      <c r="E761" s="453"/>
      <c r="F761" s="453"/>
      <c r="G761" s="453"/>
      <c r="H761" s="453"/>
      <c r="I761" s="453"/>
      <c r="J761" s="453"/>
      <c r="K761" s="453"/>
      <c r="L761" s="453"/>
      <c r="M761" s="453"/>
      <c r="N761" s="453"/>
      <c r="O761" s="453"/>
      <c r="P761" s="453"/>
      <c r="Q761" s="453"/>
      <c r="BA761" s="206"/>
      <c r="BB761" s="281"/>
      <c r="BC761" s="206"/>
      <c r="BD761" s="206"/>
      <c r="BE761" s="206"/>
      <c r="BF761" s="206"/>
      <c r="BG761" s="206"/>
      <c r="BH761" s="206"/>
      <c r="BI761" s="206"/>
      <c r="BJ761" s="206"/>
      <c r="BK761" s="206"/>
      <c r="BL761" s="206"/>
      <c r="BM761" s="206"/>
      <c r="BN761" s="206"/>
      <c r="BO761" s="206"/>
      <c r="BP761" s="206"/>
      <c r="BQ761" s="206"/>
    </row>
    <row r="762" ht="25.15" customHeight="true" x14ac:dyDescent="0.2">
      <c r="C762" s="453"/>
      <c r="D762" s="453"/>
      <c r="E762" s="453"/>
      <c r="F762" s="453"/>
      <c r="G762" s="453"/>
      <c r="H762" s="453"/>
      <c r="I762" s="453"/>
      <c r="J762" s="453"/>
      <c r="K762" s="453"/>
      <c r="L762" s="453"/>
      <c r="M762" s="453"/>
      <c r="N762" s="453"/>
      <c r="O762" s="453"/>
      <c r="P762" s="453"/>
      <c r="Q762" s="453"/>
      <c r="BA762" s="206"/>
      <c r="BB762" s="281"/>
      <c r="BC762" s="206"/>
      <c r="BD762" s="206"/>
      <c r="BE762" s="206"/>
      <c r="BF762" s="206"/>
      <c r="BG762" s="206"/>
      <c r="BH762" s="206"/>
      <c r="BI762" s="206"/>
      <c r="BJ762" s="206"/>
      <c r="BK762" s="206"/>
      <c r="BL762" s="206"/>
      <c r="BM762" s="206"/>
      <c r="BN762" s="206"/>
      <c r="BO762" s="206"/>
      <c r="BP762" s="206"/>
      <c r="BQ762" s="206"/>
    </row>
    <row r="763" ht="25.15" customHeight="true" x14ac:dyDescent="0.2">
      <c r="C763" s="453"/>
      <c r="D763" s="453"/>
      <c r="E763" s="453"/>
      <c r="F763" s="453"/>
      <c r="G763" s="453"/>
      <c r="H763" s="453"/>
      <c r="I763" s="453"/>
      <c r="J763" s="453"/>
      <c r="K763" s="453"/>
      <c r="L763" s="453"/>
      <c r="M763" s="453"/>
      <c r="N763" s="453"/>
      <c r="O763" s="453"/>
      <c r="P763" s="453"/>
      <c r="Q763" s="453"/>
      <c r="BA763" s="206"/>
      <c r="BB763" s="281"/>
      <c r="BC763" s="206"/>
      <c r="BD763" s="206"/>
      <c r="BE763" s="206"/>
      <c r="BF763" s="206"/>
      <c r="BG763" s="206"/>
      <c r="BH763" s="206"/>
      <c r="BI763" s="206"/>
      <c r="BJ763" s="206"/>
      <c r="BK763" s="206"/>
      <c r="BL763" s="206"/>
      <c r="BM763" s="206"/>
      <c r="BN763" s="206"/>
      <c r="BO763" s="206"/>
      <c r="BP763" s="206"/>
      <c r="BQ763" s="206"/>
    </row>
    <row r="764" ht="25.15" customHeight="true" x14ac:dyDescent="0.2">
      <c r="C764" s="453"/>
      <c r="D764" s="453"/>
      <c r="E764" s="453"/>
      <c r="F764" s="453"/>
      <c r="G764" s="453"/>
      <c r="H764" s="453"/>
      <c r="I764" s="453"/>
      <c r="J764" s="453"/>
      <c r="K764" s="453"/>
      <c r="L764" s="453"/>
      <c r="M764" s="453"/>
      <c r="N764" s="453"/>
      <c r="O764" s="453"/>
      <c r="P764" s="453"/>
      <c r="Q764" s="453"/>
      <c r="BA764" s="206"/>
      <c r="BB764" s="281"/>
      <c r="BC764" s="206"/>
      <c r="BD764" s="206"/>
      <c r="BE764" s="206"/>
      <c r="BF764" s="206"/>
      <c r="BG764" s="206"/>
      <c r="BH764" s="206"/>
      <c r="BI764" s="206"/>
      <c r="BJ764" s="206"/>
      <c r="BK764" s="206"/>
      <c r="BL764" s="206"/>
      <c r="BM764" s="206"/>
      <c r="BN764" s="206"/>
      <c r="BO764" s="206"/>
      <c r="BP764" s="206"/>
      <c r="BQ764" s="206"/>
    </row>
    <row r="765" ht="25.15" customHeight="true" x14ac:dyDescent="0.2">
      <c r="C765" s="453"/>
      <c r="D765" s="453"/>
      <c r="E765" s="453"/>
      <c r="F765" s="453"/>
      <c r="G765" s="453"/>
      <c r="H765" s="453"/>
      <c r="I765" s="453"/>
      <c r="J765" s="453"/>
      <c r="K765" s="453"/>
      <c r="L765" s="453"/>
      <c r="M765" s="453"/>
      <c r="N765" s="453"/>
      <c r="O765" s="453"/>
      <c r="P765" s="453"/>
      <c r="Q765" s="453"/>
      <c r="BA765" s="206"/>
      <c r="BB765" s="281"/>
      <c r="BC765" s="206"/>
      <c r="BD765" s="206"/>
      <c r="BE765" s="206"/>
      <c r="BF765" s="206"/>
      <c r="BG765" s="206"/>
      <c r="BH765" s="206"/>
      <c r="BI765" s="206"/>
      <c r="BJ765" s="206"/>
      <c r="BK765" s="206"/>
      <c r="BL765" s="206"/>
      <c r="BM765" s="206"/>
      <c r="BN765" s="206"/>
      <c r="BO765" s="206"/>
      <c r="BP765" s="206"/>
      <c r="BQ765" s="206"/>
    </row>
    <row r="766" ht="25.15" customHeight="true" x14ac:dyDescent="0.2">
      <c r="C766" s="453"/>
      <c r="D766" s="453"/>
      <c r="E766" s="453"/>
      <c r="F766" s="453"/>
      <c r="G766" s="453"/>
      <c r="H766" s="453"/>
      <c r="I766" s="453"/>
      <c r="J766" s="453"/>
      <c r="K766" s="453"/>
      <c r="L766" s="453"/>
      <c r="M766" s="453"/>
      <c r="N766" s="453"/>
      <c r="O766" s="453"/>
      <c r="P766" s="453"/>
      <c r="Q766" s="453"/>
      <c r="BA766" s="206"/>
      <c r="BB766" s="281"/>
      <c r="BC766" s="206"/>
      <c r="BD766" s="206"/>
      <c r="BE766" s="206"/>
      <c r="BF766" s="206"/>
      <c r="BG766" s="206"/>
      <c r="BH766" s="206"/>
      <c r="BI766" s="206"/>
      <c r="BJ766" s="206"/>
      <c r="BK766" s="206"/>
      <c r="BL766" s="206"/>
      <c r="BM766" s="206"/>
      <c r="BN766" s="206"/>
      <c r="BO766" s="206"/>
      <c r="BP766" s="206"/>
      <c r="BQ766" s="206"/>
    </row>
    <row r="767" ht="25.15" customHeight="true" x14ac:dyDescent="0.2">
      <c r="C767" s="453"/>
      <c r="D767" s="453"/>
      <c r="E767" s="453"/>
      <c r="F767" s="453"/>
      <c r="G767" s="453"/>
      <c r="H767" s="453"/>
      <c r="I767" s="453"/>
      <c r="J767" s="453"/>
      <c r="K767" s="453"/>
      <c r="L767" s="453"/>
      <c r="M767" s="453"/>
      <c r="N767" s="453"/>
      <c r="O767" s="453"/>
      <c r="P767" s="453"/>
      <c r="Q767" s="453"/>
      <c r="BA767" s="206"/>
      <c r="BB767" s="281"/>
      <c r="BC767" s="206"/>
      <c r="BD767" s="206"/>
      <c r="BE767" s="206"/>
      <c r="BF767" s="206"/>
      <c r="BG767" s="206"/>
      <c r="BH767" s="206"/>
      <c r="BI767" s="206"/>
      <c r="BJ767" s="206"/>
      <c r="BK767" s="206"/>
      <c r="BL767" s="206"/>
      <c r="BM767" s="206"/>
      <c r="BN767" s="206"/>
      <c r="BO767" s="206"/>
      <c r="BP767" s="206"/>
      <c r="BQ767" s="206"/>
    </row>
    <row r="768" ht="25.15" customHeight="true" x14ac:dyDescent="0.2">
      <c r="C768" s="453"/>
      <c r="D768" s="453"/>
      <c r="E768" s="453"/>
      <c r="F768" s="453"/>
      <c r="G768" s="453"/>
      <c r="H768" s="453"/>
      <c r="I768" s="453"/>
      <c r="J768" s="453"/>
      <c r="K768" s="453"/>
      <c r="L768" s="453"/>
      <c r="M768" s="453"/>
      <c r="N768" s="453"/>
      <c r="O768" s="453"/>
      <c r="P768" s="453"/>
      <c r="Q768" s="453"/>
      <c r="BA768" s="204"/>
      <c r="BB768" s="282"/>
      <c r="BC768" s="204"/>
      <c r="BD768" s="204"/>
      <c r="BE768" s="204"/>
      <c r="BF768" s="204"/>
      <c r="BG768" s="204"/>
      <c r="BH768" s="204"/>
      <c r="BI768" s="204"/>
      <c r="BJ768" s="204"/>
      <c r="BK768" s="204"/>
      <c r="BL768" s="204"/>
      <c r="BM768" s="204"/>
      <c r="BN768" s="204"/>
      <c r="BO768" s="204"/>
      <c r="BP768" s="204"/>
      <c r="BQ768" s="204"/>
    </row>
    <row r="769" ht="25.15" customHeight="true" x14ac:dyDescent="0.2">
      <c r="C769" s="453"/>
      <c r="D769" s="453"/>
      <c r="E769" s="453"/>
      <c r="F769" s="453"/>
      <c r="G769" s="453"/>
      <c r="H769" s="453"/>
      <c r="I769" s="453"/>
      <c r="J769" s="453"/>
      <c r="K769" s="453"/>
      <c r="L769" s="453"/>
      <c r="M769" s="453"/>
      <c r="N769" s="453"/>
      <c r="O769" s="453"/>
      <c r="P769" s="453"/>
      <c r="Q769" s="453"/>
      <c r="BA769" s="204"/>
      <c r="BB769" s="282"/>
      <c r="BC769" s="204"/>
      <c r="BD769" s="204"/>
      <c r="BE769" s="204"/>
      <c r="BF769" s="204"/>
      <c r="BG769" s="204"/>
      <c r="BH769" s="204"/>
      <c r="BI769" s="204"/>
      <c r="BJ769" s="204"/>
      <c r="BK769" s="204"/>
      <c r="BL769" s="204"/>
      <c r="BM769" s="204"/>
      <c r="BN769" s="204"/>
      <c r="BO769" s="204"/>
      <c r="BP769" s="204"/>
      <c r="BQ769" s="204"/>
    </row>
    <row r="770" ht="25.15" customHeight="true" x14ac:dyDescent="0.2">
      <c r="C770" s="453"/>
      <c r="D770" s="453"/>
      <c r="E770" s="453"/>
      <c r="F770" s="453"/>
      <c r="G770" s="453"/>
      <c r="H770" s="453"/>
      <c r="I770" s="453"/>
      <c r="J770" s="453"/>
      <c r="K770" s="453"/>
      <c r="L770" s="453"/>
      <c r="M770" s="453"/>
      <c r="N770" s="453"/>
      <c r="O770" s="453"/>
      <c r="P770" s="453"/>
      <c r="Q770" s="453"/>
      <c r="BA770" s="204"/>
      <c r="BB770" s="282"/>
      <c r="BC770" s="204"/>
      <c r="BD770" s="204"/>
      <c r="BE770" s="204"/>
      <c r="BF770" s="204"/>
      <c r="BG770" s="204"/>
      <c r="BH770" s="204"/>
      <c r="BI770" s="204"/>
      <c r="BJ770" s="204"/>
      <c r="BK770" s="204"/>
      <c r="BL770" s="204"/>
      <c r="BM770" s="204"/>
      <c r="BN770" s="204"/>
      <c r="BO770" s="204"/>
      <c r="BP770" s="204"/>
      <c r="BQ770" s="204"/>
    </row>
    <row r="771" ht="25.15" customHeight="true" x14ac:dyDescent="0.2">
      <c r="C771" s="453"/>
      <c r="D771" s="453"/>
      <c r="E771" s="453"/>
      <c r="F771" s="453"/>
      <c r="G771" s="453"/>
      <c r="H771" s="453"/>
      <c r="I771" s="453"/>
      <c r="J771" s="453"/>
      <c r="K771" s="453"/>
      <c r="L771" s="453"/>
      <c r="M771" s="453"/>
      <c r="N771" s="453"/>
      <c r="O771" s="453"/>
      <c r="P771" s="453"/>
      <c r="Q771" s="453"/>
      <c r="BA771" s="204"/>
      <c r="BB771" s="282"/>
      <c r="BC771" s="204"/>
      <c r="BD771" s="204"/>
      <c r="BE771" s="204"/>
      <c r="BF771" s="204"/>
      <c r="BG771" s="204"/>
      <c r="BH771" s="204"/>
      <c r="BI771" s="204"/>
      <c r="BJ771" s="204"/>
      <c r="BK771" s="204"/>
      <c r="BL771" s="204"/>
      <c r="BM771" s="204"/>
      <c r="BN771" s="204"/>
      <c r="BO771" s="204"/>
      <c r="BP771" s="204"/>
      <c r="BQ771" s="204"/>
    </row>
    <row r="772" ht="25.15" customHeight="true" x14ac:dyDescent="0.2">
      <c r="C772" s="453"/>
      <c r="D772" s="453"/>
      <c r="E772" s="453"/>
      <c r="F772" s="453"/>
      <c r="G772" s="453"/>
      <c r="H772" s="453"/>
      <c r="I772" s="453"/>
      <c r="J772" s="453"/>
      <c r="K772" s="453"/>
      <c r="L772" s="453"/>
      <c r="M772" s="453"/>
      <c r="N772" s="453"/>
      <c r="O772" s="453"/>
      <c r="P772" s="453"/>
      <c r="Q772" s="453"/>
      <c r="BA772" s="204"/>
      <c r="BB772" s="282"/>
      <c r="BC772" s="204"/>
      <c r="BD772" s="204"/>
      <c r="BE772" s="204"/>
      <c r="BF772" s="204"/>
      <c r="BG772" s="204"/>
      <c r="BH772" s="204"/>
      <c r="BI772" s="204"/>
      <c r="BJ772" s="204"/>
      <c r="BK772" s="204"/>
      <c r="BL772" s="204"/>
      <c r="BM772" s="204"/>
      <c r="BN772" s="204"/>
      <c r="BO772" s="204"/>
      <c r="BP772" s="204"/>
      <c r="BQ772" s="204"/>
    </row>
    <row r="773" ht="25.15" customHeight="true" x14ac:dyDescent="0.2">
      <c r="C773" s="453"/>
      <c r="D773" s="453"/>
      <c r="E773" s="453"/>
      <c r="F773" s="453"/>
      <c r="G773" s="453"/>
      <c r="H773" s="453"/>
      <c r="I773" s="453"/>
      <c r="J773" s="453"/>
      <c r="K773" s="453"/>
      <c r="L773" s="453"/>
      <c r="M773" s="453"/>
      <c r="N773" s="453"/>
      <c r="O773" s="453"/>
      <c r="P773" s="453"/>
      <c r="Q773" s="453"/>
      <c r="BA773" s="204"/>
      <c r="BB773" s="282"/>
      <c r="BC773" s="204"/>
      <c r="BD773" s="204"/>
      <c r="BE773" s="204"/>
      <c r="BF773" s="204"/>
      <c r="BG773" s="204"/>
      <c r="BH773" s="204"/>
      <c r="BI773" s="204"/>
      <c r="BJ773" s="204"/>
      <c r="BK773" s="204"/>
      <c r="BL773" s="204"/>
      <c r="BM773" s="204"/>
      <c r="BN773" s="204"/>
      <c r="BO773" s="204"/>
      <c r="BP773" s="204"/>
      <c r="BQ773" s="204"/>
    </row>
    <row r="774" ht="25.15" customHeight="true" x14ac:dyDescent="0.2">
      <c r="C774" s="453"/>
      <c r="D774" s="453"/>
      <c r="E774" s="453"/>
      <c r="F774" s="453"/>
      <c r="G774" s="453"/>
      <c r="H774" s="453"/>
      <c r="I774" s="453"/>
      <c r="J774" s="453"/>
      <c r="K774" s="453"/>
      <c r="L774" s="453"/>
      <c r="M774" s="453"/>
      <c r="N774" s="453"/>
      <c r="O774" s="453"/>
      <c r="P774" s="453"/>
      <c r="Q774" s="453"/>
      <c r="BA774" s="204"/>
      <c r="BB774" s="282"/>
      <c r="BC774" s="204"/>
      <c r="BD774" s="204"/>
      <c r="BE774" s="204"/>
      <c r="BF774" s="204"/>
      <c r="BG774" s="204"/>
      <c r="BH774" s="204"/>
      <c r="BI774" s="204"/>
      <c r="BJ774" s="204"/>
      <c r="BK774" s="204"/>
      <c r="BL774" s="204"/>
      <c r="BM774" s="204"/>
      <c r="BN774" s="204"/>
      <c r="BO774" s="204"/>
      <c r="BP774" s="204"/>
      <c r="BQ774" s="204"/>
    </row>
    <row r="775" ht="25.15" customHeight="true" x14ac:dyDescent="0.2">
      <c r="C775" s="453"/>
      <c r="D775" s="453"/>
      <c r="E775" s="453"/>
      <c r="F775" s="453"/>
      <c r="G775" s="453"/>
      <c r="H775" s="453"/>
      <c r="I775" s="453"/>
      <c r="J775" s="453"/>
      <c r="K775" s="453"/>
      <c r="L775" s="453"/>
      <c r="M775" s="453"/>
      <c r="N775" s="453"/>
      <c r="O775" s="453"/>
      <c r="P775" s="453"/>
      <c r="Q775" s="453"/>
      <c r="BA775" s="204"/>
      <c r="BB775" s="282"/>
      <c r="BC775" s="204"/>
      <c r="BD775" s="204"/>
      <c r="BE775" s="204"/>
      <c r="BF775" s="204"/>
      <c r="BG775" s="204"/>
      <c r="BH775" s="204"/>
      <c r="BI775" s="204"/>
      <c r="BJ775" s="204"/>
      <c r="BK775" s="204"/>
      <c r="BL775" s="204"/>
      <c r="BM775" s="204"/>
      <c r="BN775" s="204"/>
      <c r="BO775" s="204"/>
      <c r="BP775" s="204"/>
      <c r="BQ775" s="204"/>
    </row>
    <row r="776" ht="25.15" customHeight="true" x14ac:dyDescent="0.2">
      <c r="C776" s="453"/>
      <c r="D776" s="453"/>
      <c r="E776" s="453"/>
      <c r="F776" s="453"/>
      <c r="G776" s="453"/>
      <c r="H776" s="453"/>
      <c r="I776" s="453"/>
      <c r="J776" s="453"/>
      <c r="K776" s="453"/>
      <c r="L776" s="453"/>
      <c r="M776" s="453"/>
      <c r="N776" s="453"/>
      <c r="O776" s="453"/>
      <c r="P776" s="453"/>
      <c r="Q776" s="453"/>
      <c r="BA776" s="204"/>
      <c r="BB776" s="282"/>
      <c r="BC776" s="204"/>
      <c r="BD776" s="204"/>
      <c r="BE776" s="204"/>
      <c r="BF776" s="204"/>
      <c r="BG776" s="204"/>
      <c r="BH776" s="204"/>
      <c r="BI776" s="204"/>
      <c r="BJ776" s="204"/>
      <c r="BK776" s="204"/>
      <c r="BL776" s="204"/>
      <c r="BM776" s="204"/>
      <c r="BN776" s="204"/>
      <c r="BO776" s="204"/>
      <c r="BP776" s="204"/>
      <c r="BQ776" s="204"/>
    </row>
    <row r="777" ht="25.15" customHeight="true" x14ac:dyDescent="0.2">
      <c r="C777" s="453"/>
      <c r="D777" s="453"/>
      <c r="E777" s="453"/>
      <c r="F777" s="453"/>
      <c r="G777" s="453"/>
      <c r="H777" s="453"/>
      <c r="I777" s="453"/>
      <c r="J777" s="453"/>
      <c r="K777" s="453"/>
      <c r="L777" s="453"/>
      <c r="M777" s="453"/>
      <c r="N777" s="453"/>
      <c r="O777" s="453"/>
      <c r="P777" s="453"/>
      <c r="Q777" s="453"/>
      <c r="BA777" s="204"/>
      <c r="BB777" s="282"/>
      <c r="BC777" s="204"/>
      <c r="BD777" s="204"/>
      <c r="BE777" s="204"/>
      <c r="BF777" s="204"/>
      <c r="BG777" s="204"/>
      <c r="BH777" s="204"/>
      <c r="BI777" s="204"/>
      <c r="BJ777" s="204"/>
      <c r="BK777" s="204"/>
      <c r="BL777" s="204"/>
      <c r="BM777" s="204"/>
      <c r="BN777" s="204"/>
      <c r="BO777" s="204"/>
      <c r="BP777" s="204"/>
      <c r="BQ777" s="204"/>
    </row>
    <row r="778" ht="25.15" customHeight="true" x14ac:dyDescent="0.2">
      <c r="C778" s="453"/>
      <c r="D778" s="453"/>
      <c r="E778" s="453"/>
      <c r="F778" s="453"/>
      <c r="G778" s="453"/>
      <c r="H778" s="453"/>
      <c r="I778" s="453"/>
      <c r="J778" s="453"/>
      <c r="K778" s="453"/>
      <c r="L778" s="453"/>
      <c r="M778" s="453"/>
      <c r="N778" s="453"/>
      <c r="O778" s="453"/>
      <c r="P778" s="453"/>
      <c r="Q778" s="453"/>
      <c r="BA778" s="204"/>
      <c r="BB778" s="282"/>
      <c r="BC778" s="204"/>
      <c r="BD778" s="204"/>
      <c r="BE778" s="204"/>
      <c r="BF778" s="204"/>
      <c r="BG778" s="204"/>
      <c r="BH778" s="204"/>
      <c r="BI778" s="204"/>
      <c r="BJ778" s="204"/>
      <c r="BK778" s="204"/>
      <c r="BL778" s="204"/>
      <c r="BM778" s="204"/>
      <c r="BN778" s="204"/>
      <c r="BO778" s="204"/>
      <c r="BP778" s="204"/>
      <c r="BQ778" s="204"/>
    </row>
    <row r="779" ht="25.15" customHeight="true" x14ac:dyDescent="0.2">
      <c r="C779" s="453"/>
      <c r="D779" s="453"/>
      <c r="E779" s="453"/>
      <c r="F779" s="453"/>
      <c r="G779" s="453"/>
      <c r="H779" s="453"/>
      <c r="I779" s="453"/>
      <c r="J779" s="453"/>
      <c r="K779" s="453"/>
      <c r="L779" s="453"/>
      <c r="M779" s="453"/>
      <c r="N779" s="453"/>
      <c r="O779" s="453"/>
      <c r="P779" s="453"/>
      <c r="Q779" s="453"/>
      <c r="BA779" s="204"/>
      <c r="BB779" s="282"/>
      <c r="BC779" s="204"/>
      <c r="BD779" s="204"/>
      <c r="BE779" s="204"/>
      <c r="BF779" s="204"/>
      <c r="BG779" s="204"/>
      <c r="BH779" s="204"/>
      <c r="BI779" s="204"/>
      <c r="BJ779" s="204"/>
      <c r="BK779" s="204"/>
      <c r="BL779" s="204"/>
      <c r="BM779" s="204"/>
      <c r="BN779" s="204"/>
      <c r="BO779" s="204"/>
      <c r="BP779" s="204"/>
      <c r="BQ779" s="204"/>
    </row>
    <row r="780" ht="25.15" customHeight="true" x14ac:dyDescent="0.2">
      <c r="C780" s="453"/>
      <c r="D780" s="453"/>
      <c r="E780" s="453"/>
      <c r="F780" s="453"/>
      <c r="G780" s="453"/>
      <c r="H780" s="453"/>
      <c r="I780" s="453"/>
      <c r="J780" s="453"/>
      <c r="K780" s="453"/>
      <c r="L780" s="453"/>
      <c r="M780" s="453"/>
      <c r="N780" s="453"/>
      <c r="O780" s="453"/>
      <c r="P780" s="453"/>
      <c r="Q780" s="453"/>
      <c r="BA780" s="204"/>
      <c r="BB780" s="282"/>
      <c r="BC780" s="204"/>
      <c r="BD780" s="204"/>
      <c r="BE780" s="204"/>
      <c r="BF780" s="204"/>
      <c r="BG780" s="204"/>
      <c r="BH780" s="204"/>
      <c r="BI780" s="204"/>
      <c r="BJ780" s="204"/>
      <c r="BK780" s="204"/>
      <c r="BL780" s="204"/>
      <c r="BM780" s="204"/>
      <c r="BN780" s="204"/>
      <c r="BO780" s="204"/>
      <c r="BP780" s="204"/>
      <c r="BQ780" s="204"/>
    </row>
    <row r="781" ht="25.15" customHeight="true" x14ac:dyDescent="0.2">
      <c r="C781" s="453"/>
      <c r="D781" s="453"/>
      <c r="E781" s="453"/>
      <c r="F781" s="453"/>
      <c r="G781" s="453"/>
      <c r="H781" s="453"/>
      <c r="I781" s="453"/>
      <c r="J781" s="453"/>
      <c r="K781" s="453"/>
      <c r="L781" s="453"/>
      <c r="M781" s="453"/>
      <c r="N781" s="453"/>
      <c r="O781" s="453"/>
      <c r="P781" s="453"/>
      <c r="Q781" s="453"/>
      <c r="BA781" s="204"/>
      <c r="BB781" s="282"/>
      <c r="BC781" s="204"/>
      <c r="BD781" s="204"/>
      <c r="BE781" s="204"/>
      <c r="BF781" s="204"/>
      <c r="BG781" s="204"/>
      <c r="BH781" s="204"/>
      <c r="BI781" s="204"/>
      <c r="BJ781" s="204"/>
      <c r="BK781" s="204"/>
      <c r="BL781" s="204"/>
      <c r="BM781" s="204"/>
      <c r="BN781" s="204"/>
      <c r="BO781" s="204"/>
      <c r="BP781" s="204"/>
      <c r="BQ781" s="204"/>
    </row>
    <row r="782" ht="25.15" customHeight="true" x14ac:dyDescent="0.2">
      <c r="C782" s="453"/>
      <c r="D782" s="453"/>
      <c r="E782" s="453"/>
      <c r="F782" s="453"/>
      <c r="G782" s="453"/>
      <c r="H782" s="453"/>
      <c r="I782" s="453"/>
      <c r="J782" s="453"/>
      <c r="K782" s="453"/>
      <c r="L782" s="453"/>
      <c r="M782" s="453"/>
      <c r="N782" s="453"/>
      <c r="O782" s="453"/>
      <c r="P782" s="453"/>
      <c r="Q782" s="453"/>
      <c r="BA782" s="204"/>
      <c r="BB782" s="282"/>
      <c r="BC782" s="204"/>
      <c r="BD782" s="204"/>
      <c r="BE782" s="204"/>
      <c r="BF782" s="204"/>
      <c r="BG782" s="204"/>
      <c r="BH782" s="204"/>
      <c r="BI782" s="204"/>
      <c r="BJ782" s="204"/>
      <c r="BK782" s="204"/>
      <c r="BL782" s="204"/>
      <c r="BM782" s="204"/>
      <c r="BN782" s="204"/>
      <c r="BO782" s="204"/>
      <c r="BP782" s="204"/>
      <c r="BQ782" s="204"/>
    </row>
    <row r="783" ht="25.15" customHeight="true" x14ac:dyDescent="0.2">
      <c r="C783" s="453"/>
      <c r="D783" s="453"/>
      <c r="E783" s="453"/>
      <c r="F783" s="453"/>
      <c r="G783" s="453"/>
      <c r="H783" s="453"/>
      <c r="I783" s="453"/>
      <c r="J783" s="453"/>
      <c r="K783" s="453"/>
      <c r="L783" s="453"/>
      <c r="M783" s="453"/>
      <c r="N783" s="453"/>
      <c r="O783" s="453"/>
      <c r="P783" s="453"/>
      <c r="Q783" s="453"/>
      <c r="BA783" s="204"/>
      <c r="BB783" s="282"/>
      <c r="BC783" s="204"/>
      <c r="BD783" s="204"/>
      <c r="BE783" s="204"/>
      <c r="BF783" s="204"/>
      <c r="BG783" s="204"/>
      <c r="BH783" s="204"/>
      <c r="BI783" s="204"/>
      <c r="BJ783" s="204"/>
      <c r="BK783" s="204"/>
      <c r="BL783" s="204"/>
      <c r="BM783" s="204"/>
      <c r="BN783" s="204"/>
      <c r="BO783" s="204"/>
      <c r="BP783" s="204"/>
      <c r="BQ783" s="204"/>
    </row>
    <row r="784" ht="25.15" customHeight="true" x14ac:dyDescent="0.2">
      <c r="C784" s="453"/>
      <c r="D784" s="453"/>
      <c r="E784" s="453"/>
      <c r="F784" s="453"/>
      <c r="G784" s="453"/>
      <c r="H784" s="453"/>
      <c r="I784" s="453"/>
      <c r="J784" s="453"/>
      <c r="K784" s="453"/>
      <c r="L784" s="453"/>
      <c r="M784" s="453"/>
      <c r="N784" s="453"/>
      <c r="O784" s="453"/>
      <c r="P784" s="453"/>
      <c r="Q784" s="453"/>
      <c r="BA784" s="204"/>
      <c r="BB784" s="282"/>
      <c r="BC784" s="204"/>
      <c r="BD784" s="204"/>
      <c r="BE784" s="204"/>
      <c r="BF784" s="204"/>
      <c r="BG784" s="204"/>
      <c r="BH784" s="204"/>
      <c r="BI784" s="204"/>
      <c r="BJ784" s="204"/>
      <c r="BK784" s="204"/>
      <c r="BL784" s="204"/>
      <c r="BM784" s="204"/>
      <c r="BN784" s="204"/>
      <c r="BO784" s="204"/>
      <c r="BP784" s="204"/>
      <c r="BQ784" s="204"/>
    </row>
    <row r="785" ht="25.15" customHeight="true" x14ac:dyDescent="0.2">
      <c r="C785" s="453"/>
      <c r="D785" s="453"/>
      <c r="E785" s="453"/>
      <c r="F785" s="453"/>
      <c r="G785" s="453"/>
      <c r="H785" s="453"/>
      <c r="I785" s="453"/>
      <c r="J785" s="453"/>
      <c r="K785" s="453"/>
      <c r="L785" s="453"/>
      <c r="M785" s="453"/>
      <c r="N785" s="453"/>
      <c r="O785" s="453"/>
      <c r="P785" s="453"/>
      <c r="Q785" s="453"/>
      <c r="BA785" s="204"/>
      <c r="BB785" s="282"/>
      <c r="BC785" s="204"/>
      <c r="BD785" s="204"/>
      <c r="BE785" s="204"/>
      <c r="BF785" s="204"/>
      <c r="BG785" s="204"/>
      <c r="BH785" s="204"/>
      <c r="BI785" s="204"/>
      <c r="BJ785" s="204"/>
      <c r="BK785" s="204"/>
      <c r="BL785" s="204"/>
      <c r="BM785" s="204"/>
      <c r="BN785" s="204"/>
      <c r="BO785" s="204"/>
      <c r="BP785" s="204"/>
      <c r="BQ785" s="204"/>
    </row>
    <row r="786" ht="25.15" customHeight="true" x14ac:dyDescent="0.2">
      <c r="C786" s="453"/>
      <c r="D786" s="453"/>
      <c r="E786" s="453"/>
      <c r="F786" s="453"/>
      <c r="G786" s="453"/>
      <c r="H786" s="453"/>
      <c r="I786" s="453"/>
      <c r="J786" s="453"/>
      <c r="K786" s="453"/>
      <c r="L786" s="453"/>
      <c r="M786" s="453"/>
      <c r="N786" s="453"/>
      <c r="O786" s="453"/>
      <c r="P786" s="453"/>
      <c r="Q786" s="453"/>
      <c r="BA786" s="204"/>
      <c r="BB786" s="282"/>
      <c r="BC786" s="204"/>
      <c r="BD786" s="204"/>
      <c r="BE786" s="204"/>
      <c r="BF786" s="204"/>
      <c r="BG786" s="204"/>
      <c r="BH786" s="204"/>
      <c r="BI786" s="204"/>
      <c r="BJ786" s="204"/>
      <c r="BK786" s="204"/>
      <c r="BL786" s="204"/>
      <c r="BM786" s="204"/>
      <c r="BN786" s="204"/>
      <c r="BO786" s="204"/>
      <c r="BP786" s="204"/>
      <c r="BQ786" s="204"/>
    </row>
    <row r="787" ht="25.15" customHeight="true" x14ac:dyDescent="0.2">
      <c r="C787" s="453"/>
      <c r="D787" s="453"/>
      <c r="E787" s="453"/>
      <c r="F787" s="453"/>
      <c r="G787" s="453"/>
      <c r="H787" s="453"/>
      <c r="I787" s="453"/>
      <c r="J787" s="453"/>
      <c r="K787" s="453"/>
      <c r="L787" s="453"/>
      <c r="M787" s="453"/>
      <c r="N787" s="453"/>
      <c r="O787" s="453"/>
      <c r="P787" s="453"/>
      <c r="Q787" s="453"/>
      <c r="BA787" s="204"/>
      <c r="BB787" s="282"/>
      <c r="BC787" s="204"/>
      <c r="BD787" s="204"/>
      <c r="BE787" s="204"/>
      <c r="BF787" s="204"/>
      <c r="BG787" s="204"/>
      <c r="BH787" s="204"/>
      <c r="BI787" s="204"/>
      <c r="BJ787" s="204"/>
      <c r="BK787" s="204"/>
      <c r="BL787" s="204"/>
      <c r="BM787" s="204"/>
      <c r="BN787" s="204"/>
      <c r="BO787" s="204"/>
      <c r="BP787" s="204"/>
      <c r="BQ787" s="204"/>
    </row>
    <row r="788" ht="25.15" customHeight="true" x14ac:dyDescent="0.2">
      <c r="C788" s="453"/>
      <c r="D788" s="453"/>
      <c r="E788" s="453"/>
      <c r="F788" s="453"/>
      <c r="G788" s="453"/>
      <c r="H788" s="453"/>
      <c r="I788" s="453"/>
      <c r="J788" s="453"/>
      <c r="K788" s="453"/>
      <c r="L788" s="453"/>
      <c r="M788" s="453"/>
      <c r="N788" s="453"/>
      <c r="O788" s="453"/>
      <c r="P788" s="453"/>
      <c r="Q788" s="453"/>
      <c r="BA788" s="204"/>
      <c r="BB788" s="282"/>
      <c r="BC788" s="204"/>
      <c r="BD788" s="204"/>
      <c r="BE788" s="204"/>
      <c r="BF788" s="204"/>
      <c r="BG788" s="204"/>
      <c r="BH788" s="204"/>
      <c r="BI788" s="204"/>
      <c r="BJ788" s="204"/>
      <c r="BK788" s="204"/>
      <c r="BL788" s="204"/>
      <c r="BM788" s="204"/>
      <c r="BN788" s="204"/>
      <c r="BO788" s="204"/>
      <c r="BP788" s="204"/>
      <c r="BQ788" s="204"/>
    </row>
    <row r="789" ht="25.15" customHeight="true" x14ac:dyDescent="0.2">
      <c r="C789" s="453"/>
      <c r="D789" s="453"/>
      <c r="E789" s="453"/>
      <c r="F789" s="453"/>
      <c r="G789" s="453"/>
      <c r="H789" s="453"/>
      <c r="I789" s="453"/>
      <c r="J789" s="453"/>
      <c r="K789" s="453"/>
      <c r="L789" s="453"/>
      <c r="M789" s="453"/>
      <c r="N789" s="453"/>
      <c r="O789" s="453"/>
      <c r="P789" s="453"/>
      <c r="Q789" s="453"/>
      <c r="BA789" s="204"/>
      <c r="BB789" s="282"/>
      <c r="BC789" s="204"/>
      <c r="BD789" s="204"/>
      <c r="BE789" s="204"/>
      <c r="BF789" s="204"/>
      <c r="BG789" s="204"/>
      <c r="BH789" s="204"/>
      <c r="BI789" s="204"/>
      <c r="BJ789" s="204"/>
      <c r="BK789" s="204"/>
      <c r="BL789" s="204"/>
      <c r="BM789" s="204"/>
      <c r="BN789" s="204"/>
      <c r="BO789" s="204"/>
      <c r="BP789" s="204"/>
      <c r="BQ789" s="204"/>
    </row>
    <row r="790" ht="25.15" customHeight="true" x14ac:dyDescent="0.2">
      <c r="C790" s="453"/>
      <c r="D790" s="453"/>
      <c r="E790" s="453"/>
      <c r="F790" s="453"/>
      <c r="G790" s="453"/>
      <c r="H790" s="453"/>
      <c r="I790" s="453"/>
      <c r="J790" s="453"/>
      <c r="K790" s="453"/>
      <c r="L790" s="453"/>
      <c r="M790" s="453"/>
      <c r="N790" s="453"/>
      <c r="O790" s="453"/>
      <c r="P790" s="453"/>
      <c r="Q790" s="453"/>
      <c r="BA790" s="204"/>
      <c r="BB790" s="282"/>
      <c r="BC790" s="204"/>
      <c r="BD790" s="204"/>
      <c r="BE790" s="204"/>
      <c r="BF790" s="204"/>
      <c r="BG790" s="204"/>
      <c r="BH790" s="204"/>
      <c r="BI790" s="204"/>
      <c r="BJ790" s="204"/>
      <c r="BK790" s="204"/>
      <c r="BL790" s="204"/>
      <c r="BM790" s="204"/>
      <c r="BN790" s="204"/>
      <c r="BO790" s="204"/>
      <c r="BP790" s="204"/>
      <c r="BQ790" s="204"/>
    </row>
    <row r="791" ht="25.15" customHeight="true" x14ac:dyDescent="0.2">
      <c r="C791" s="453"/>
      <c r="D791" s="453"/>
      <c r="E791" s="453"/>
      <c r="F791" s="453"/>
      <c r="G791" s="453"/>
      <c r="H791" s="453"/>
      <c r="I791" s="453"/>
      <c r="J791" s="453"/>
      <c r="K791" s="453"/>
      <c r="L791" s="453"/>
      <c r="M791" s="453"/>
      <c r="N791" s="453"/>
      <c r="O791" s="453"/>
      <c r="P791" s="453"/>
      <c r="Q791" s="453"/>
      <c r="BA791" s="204"/>
      <c r="BB791" s="282"/>
      <c r="BC791" s="204"/>
      <c r="BD791" s="204"/>
      <c r="BE791" s="204"/>
      <c r="BF791" s="204"/>
      <c r="BG791" s="204"/>
      <c r="BH791" s="204"/>
      <c r="BI791" s="204"/>
      <c r="BJ791" s="204"/>
      <c r="BK791" s="204"/>
      <c r="BL791" s="204"/>
      <c r="BM791" s="204"/>
      <c r="BN791" s="204"/>
      <c r="BO791" s="204"/>
      <c r="BP791" s="204"/>
      <c r="BQ791" s="204"/>
    </row>
    <row r="792" ht="25.15" customHeight="true" x14ac:dyDescent="0.2">
      <c r="C792" s="453"/>
      <c r="D792" s="453"/>
      <c r="E792" s="453"/>
      <c r="F792" s="453"/>
      <c r="G792" s="453"/>
      <c r="H792" s="453"/>
      <c r="I792" s="453"/>
      <c r="J792" s="453"/>
      <c r="K792" s="453"/>
      <c r="L792" s="453"/>
      <c r="M792" s="453"/>
      <c r="N792" s="453"/>
      <c r="O792" s="453"/>
      <c r="P792" s="453"/>
      <c r="Q792" s="453"/>
      <c r="BA792" s="204"/>
      <c r="BB792" s="282"/>
      <c r="BC792" s="204"/>
      <c r="BD792" s="204"/>
      <c r="BE792" s="204"/>
      <c r="BF792" s="204"/>
      <c r="BG792" s="204"/>
      <c r="BH792" s="204"/>
      <c r="BI792" s="204"/>
      <c r="BJ792" s="204"/>
      <c r="BK792" s="204"/>
      <c r="BL792" s="204"/>
      <c r="BM792" s="204"/>
      <c r="BN792" s="204"/>
      <c r="BO792" s="204"/>
      <c r="BP792" s="204"/>
      <c r="BQ792" s="204"/>
    </row>
    <row r="793" ht="25.15" customHeight="true" x14ac:dyDescent="0.2">
      <c r="C793" s="453"/>
      <c r="D793" s="453"/>
      <c r="E793" s="453"/>
      <c r="F793" s="453"/>
      <c r="G793" s="453"/>
      <c r="H793" s="453"/>
      <c r="I793" s="453"/>
      <c r="J793" s="453"/>
      <c r="K793" s="453"/>
      <c r="L793" s="453"/>
      <c r="M793" s="453"/>
      <c r="N793" s="453"/>
      <c r="O793" s="453"/>
      <c r="P793" s="453"/>
      <c r="Q793" s="453"/>
      <c r="BA793" s="204"/>
      <c r="BB793" s="282"/>
      <c r="BC793" s="204"/>
      <c r="BD793" s="204"/>
      <c r="BE793" s="204"/>
      <c r="BF793" s="204"/>
      <c r="BG793" s="204"/>
      <c r="BH793" s="204"/>
      <c r="BI793" s="204"/>
      <c r="BJ793" s="204"/>
      <c r="BK793" s="204"/>
      <c r="BL793" s="204"/>
      <c r="BM793" s="204"/>
      <c r="BN793" s="204"/>
      <c r="BO793" s="204"/>
      <c r="BP793" s="204"/>
      <c r="BQ793" s="204"/>
    </row>
    <row r="794" ht="25.15" customHeight="true" x14ac:dyDescent="0.2">
      <c r="C794" s="453"/>
      <c r="D794" s="453"/>
      <c r="E794" s="453"/>
      <c r="F794" s="453"/>
      <c r="G794" s="453"/>
      <c r="H794" s="453"/>
      <c r="I794" s="453"/>
      <c r="J794" s="453"/>
      <c r="K794" s="453"/>
      <c r="L794" s="453"/>
      <c r="M794" s="453"/>
      <c r="N794" s="453"/>
      <c r="O794" s="453"/>
      <c r="P794" s="453"/>
      <c r="Q794" s="453"/>
      <c r="BA794" s="204"/>
      <c r="BB794" s="282"/>
      <c r="BC794" s="204"/>
      <c r="BD794" s="204"/>
      <c r="BE794" s="204"/>
      <c r="BF794" s="204"/>
      <c r="BG794" s="204"/>
      <c r="BH794" s="204"/>
      <c r="BI794" s="204"/>
      <c r="BJ794" s="204"/>
      <c r="BK794" s="204"/>
      <c r="BL794" s="204"/>
      <c r="BM794" s="204"/>
      <c r="BN794" s="204"/>
      <c r="BO794" s="204"/>
      <c r="BP794" s="204"/>
      <c r="BQ794" s="204"/>
    </row>
    <row r="795" ht="25.15" customHeight="true" x14ac:dyDescent="0.2">
      <c r="C795" s="453"/>
      <c r="D795" s="453"/>
      <c r="E795" s="453"/>
      <c r="F795" s="453"/>
      <c r="G795" s="453"/>
      <c r="H795" s="453"/>
      <c r="I795" s="453"/>
      <c r="J795" s="453"/>
      <c r="K795" s="453"/>
      <c r="L795" s="453"/>
      <c r="M795" s="453"/>
      <c r="N795" s="453"/>
      <c r="O795" s="453"/>
      <c r="P795" s="453"/>
      <c r="Q795" s="453"/>
      <c r="BA795" s="204"/>
      <c r="BB795" s="282"/>
      <c r="BC795" s="204"/>
      <c r="BD795" s="204"/>
      <c r="BE795" s="204"/>
      <c r="BF795" s="204"/>
      <c r="BG795" s="204"/>
      <c r="BH795" s="204"/>
      <c r="BI795" s="204"/>
      <c r="BJ795" s="204"/>
      <c r="BK795" s="204"/>
      <c r="BL795" s="204"/>
      <c r="BM795" s="204"/>
      <c r="BN795" s="204"/>
      <c r="BO795" s="204"/>
      <c r="BP795" s="204"/>
      <c r="BQ795" s="204"/>
    </row>
    <row r="796" ht="25.15" customHeight="true" x14ac:dyDescent="0.2">
      <c r="C796" s="453"/>
      <c r="D796" s="453"/>
      <c r="E796" s="453"/>
      <c r="F796" s="453"/>
      <c r="G796" s="453"/>
      <c r="H796" s="453"/>
      <c r="I796" s="453"/>
      <c r="J796" s="453"/>
      <c r="K796" s="453"/>
      <c r="L796" s="453"/>
      <c r="M796" s="453"/>
      <c r="N796" s="453"/>
      <c r="O796" s="453"/>
      <c r="P796" s="453"/>
      <c r="Q796" s="453"/>
      <c r="BA796" s="204"/>
      <c r="BB796" s="282"/>
      <c r="BC796" s="204"/>
      <c r="BD796" s="204"/>
      <c r="BE796" s="204"/>
      <c r="BF796" s="204"/>
      <c r="BG796" s="204"/>
      <c r="BH796" s="204"/>
      <c r="BI796" s="204"/>
      <c r="BJ796" s="204"/>
      <c r="BK796" s="204"/>
      <c r="BL796" s="204"/>
      <c r="BM796" s="204"/>
      <c r="BN796" s="204"/>
      <c r="BO796" s="204"/>
      <c r="BP796" s="204"/>
      <c r="BQ796" s="204"/>
    </row>
    <row r="797" ht="25.15" customHeight="true" x14ac:dyDescent="0.2">
      <c r="C797" s="453"/>
      <c r="D797" s="453"/>
      <c r="E797" s="453"/>
      <c r="F797" s="453"/>
      <c r="G797" s="453"/>
      <c r="H797" s="453"/>
      <c r="I797" s="453"/>
      <c r="J797" s="453"/>
      <c r="K797" s="453"/>
      <c r="L797" s="453"/>
      <c r="M797" s="453"/>
      <c r="N797" s="453"/>
      <c r="O797" s="453"/>
      <c r="P797" s="453"/>
      <c r="Q797" s="453"/>
      <c r="BA797" s="204"/>
      <c r="BB797" s="282"/>
      <c r="BC797" s="204"/>
      <c r="BD797" s="204"/>
      <c r="BE797" s="204"/>
      <c r="BF797" s="204"/>
      <c r="BG797" s="204"/>
      <c r="BH797" s="204"/>
      <c r="BI797" s="204"/>
      <c r="BJ797" s="204"/>
      <c r="BK797" s="204"/>
      <c r="BL797" s="204"/>
      <c r="BM797" s="204"/>
      <c r="BN797" s="204"/>
      <c r="BO797" s="204"/>
      <c r="BP797" s="204"/>
      <c r="BQ797" s="204"/>
    </row>
    <row r="798" ht="25.15" customHeight="true" x14ac:dyDescent="0.2">
      <c r="C798" s="453"/>
      <c r="D798" s="453"/>
      <c r="E798" s="453"/>
      <c r="F798" s="453"/>
      <c r="G798" s="453"/>
      <c r="H798" s="453"/>
      <c r="I798" s="453"/>
      <c r="J798" s="453"/>
      <c r="K798" s="453"/>
      <c r="L798" s="453"/>
      <c r="M798" s="453"/>
      <c r="N798" s="453"/>
      <c r="O798" s="453"/>
      <c r="P798" s="453"/>
      <c r="Q798" s="453"/>
      <c r="BA798" s="204"/>
      <c r="BB798" s="282"/>
      <c r="BC798" s="204"/>
      <c r="BD798" s="204"/>
      <c r="BE798" s="204"/>
      <c r="BF798" s="204"/>
      <c r="BG798" s="204"/>
      <c r="BH798" s="204"/>
      <c r="BI798" s="204"/>
      <c r="BJ798" s="204"/>
      <c r="BK798" s="204"/>
      <c r="BL798" s="204"/>
      <c r="BM798" s="204"/>
      <c r="BN798" s="204"/>
      <c r="BO798" s="204"/>
      <c r="BP798" s="204"/>
      <c r="BQ798" s="204"/>
    </row>
    <row r="799" ht="25.15" customHeight="true" x14ac:dyDescent="0.2">
      <c r="C799" s="453"/>
      <c r="D799" s="453"/>
      <c r="E799" s="453"/>
      <c r="F799" s="453"/>
      <c r="G799" s="453"/>
      <c r="H799" s="453"/>
      <c r="I799" s="453"/>
      <c r="J799" s="453"/>
      <c r="K799" s="453"/>
      <c r="L799" s="453"/>
      <c r="M799" s="453"/>
      <c r="N799" s="453"/>
      <c r="O799" s="453"/>
      <c r="P799" s="453"/>
      <c r="Q799" s="453"/>
      <c r="BA799" s="204"/>
      <c r="BB799" s="282"/>
      <c r="BC799" s="204"/>
      <c r="BD799" s="204"/>
      <c r="BE799" s="204"/>
      <c r="BF799" s="204"/>
      <c r="BG799" s="204"/>
      <c r="BH799" s="204"/>
      <c r="BI799" s="204"/>
      <c r="BJ799" s="204"/>
      <c r="BK799" s="204"/>
      <c r="BL799" s="204"/>
      <c r="BM799" s="204"/>
      <c r="BN799" s="204"/>
      <c r="BO799" s="204"/>
      <c r="BP799" s="204"/>
      <c r="BQ799" s="204"/>
    </row>
    <row r="800" ht="25.15" customHeight="true" x14ac:dyDescent="0.2">
      <c r="C800" s="453"/>
      <c r="D800" s="453"/>
      <c r="E800" s="453"/>
      <c r="F800" s="453"/>
      <c r="G800" s="453"/>
      <c r="H800" s="453"/>
      <c r="I800" s="453"/>
      <c r="J800" s="453"/>
      <c r="K800" s="453"/>
      <c r="L800" s="453"/>
      <c r="M800" s="453"/>
      <c r="N800" s="453"/>
      <c r="O800" s="453"/>
      <c r="P800" s="453"/>
      <c r="Q800" s="453"/>
      <c r="BA800" s="204"/>
      <c r="BB800" s="282"/>
      <c r="BC800" s="204"/>
      <c r="BD800" s="204"/>
      <c r="BE800" s="204"/>
      <c r="BF800" s="204"/>
      <c r="BG800" s="204"/>
      <c r="BH800" s="204"/>
      <c r="BI800" s="204"/>
      <c r="BJ800" s="204"/>
      <c r="BK800" s="204"/>
      <c r="BL800" s="204"/>
      <c r="BM800" s="204"/>
      <c r="BN800" s="204"/>
      <c r="BO800" s="204"/>
      <c r="BP800" s="204"/>
      <c r="BQ800" s="204"/>
    </row>
    <row r="801" ht="25.15" customHeight="true" x14ac:dyDescent="0.2">
      <c r="C801" s="453"/>
      <c r="D801" s="453"/>
      <c r="E801" s="453"/>
      <c r="F801" s="453"/>
      <c r="G801" s="453"/>
      <c r="H801" s="453"/>
      <c r="I801" s="453"/>
      <c r="J801" s="453"/>
      <c r="K801" s="453"/>
      <c r="L801" s="453"/>
      <c r="M801" s="453"/>
      <c r="N801" s="453"/>
      <c r="O801" s="453"/>
      <c r="P801" s="453"/>
      <c r="Q801" s="453"/>
    </row>
    <row r="802" ht="25.15" customHeight="true" x14ac:dyDescent="0.2">
      <c r="C802" s="453"/>
      <c r="D802" s="453"/>
      <c r="E802" s="453"/>
      <c r="F802" s="453"/>
      <c r="G802" s="453"/>
      <c r="H802" s="453"/>
      <c r="I802" s="453"/>
      <c r="J802" s="453"/>
      <c r="K802" s="453"/>
      <c r="L802" s="453"/>
      <c r="M802" s="453"/>
      <c r="N802" s="453"/>
      <c r="O802" s="453"/>
      <c r="P802" s="453"/>
      <c r="Q802" s="453"/>
    </row>
    <row r="803" ht="25.15" customHeight="true" x14ac:dyDescent="0.2">
      <c r="C803" s="453"/>
      <c r="D803" s="453"/>
      <c r="E803" s="453"/>
      <c r="F803" s="453"/>
      <c r="G803" s="453"/>
      <c r="H803" s="453"/>
      <c r="I803" s="453"/>
      <c r="J803" s="453"/>
      <c r="K803" s="453"/>
      <c r="L803" s="453"/>
      <c r="M803" s="453"/>
      <c r="N803" s="453"/>
      <c r="O803" s="453"/>
      <c r="P803" s="453"/>
      <c r="Q803" s="453"/>
    </row>
    <row r="804" ht="25.15" customHeight="true" x14ac:dyDescent="0.2">
      <c r="C804" s="453"/>
      <c r="D804" s="453"/>
      <c r="E804" s="453"/>
      <c r="F804" s="453"/>
      <c r="G804" s="453"/>
      <c r="H804" s="453"/>
      <c r="I804" s="453"/>
      <c r="J804" s="453"/>
      <c r="K804" s="453"/>
      <c r="L804" s="453"/>
      <c r="M804" s="453"/>
      <c r="N804" s="453"/>
      <c r="O804" s="453"/>
      <c r="P804" s="453"/>
      <c r="Q804" s="453"/>
    </row>
    <row r="805" ht="25.15" customHeight="true" x14ac:dyDescent="0.2">
      <c r="C805" s="453"/>
      <c r="D805" s="453"/>
      <c r="E805" s="453"/>
      <c r="F805" s="453"/>
      <c r="G805" s="453"/>
      <c r="H805" s="453"/>
      <c r="I805" s="453"/>
      <c r="J805" s="453"/>
      <c r="K805" s="453"/>
      <c r="L805" s="453"/>
      <c r="M805" s="453"/>
      <c r="N805" s="453"/>
      <c r="O805" s="453"/>
      <c r="P805" s="453"/>
      <c r="Q805" s="453"/>
    </row>
    <row r="806" ht="25.15" customHeight="true" x14ac:dyDescent="0.2">
      <c r="C806" s="453"/>
      <c r="D806" s="453"/>
      <c r="E806" s="453"/>
      <c r="F806" s="453"/>
      <c r="G806" s="453"/>
      <c r="H806" s="453"/>
      <c r="I806" s="453"/>
      <c r="J806" s="453"/>
      <c r="K806" s="453"/>
      <c r="L806" s="453"/>
      <c r="M806" s="453"/>
      <c r="N806" s="453"/>
      <c r="O806" s="453"/>
      <c r="P806" s="453"/>
      <c r="Q806" s="453"/>
    </row>
    <row r="807" ht="25.15" customHeight="true" x14ac:dyDescent="0.2">
      <c r="C807" s="453"/>
      <c r="D807" s="453"/>
      <c r="E807" s="453"/>
      <c r="F807" s="453"/>
      <c r="G807" s="453"/>
      <c r="H807" s="453"/>
      <c r="I807" s="453"/>
      <c r="J807" s="453"/>
      <c r="K807" s="453"/>
      <c r="L807" s="453"/>
      <c r="M807" s="453"/>
      <c r="N807" s="453"/>
      <c r="O807" s="453"/>
      <c r="P807" s="453"/>
      <c r="Q807" s="453"/>
    </row>
    <row r="808" ht="25.15" customHeight="true" x14ac:dyDescent="0.2">
      <c r="C808" s="453"/>
      <c r="D808" s="453"/>
      <c r="E808" s="453"/>
      <c r="F808" s="453"/>
      <c r="G808" s="453"/>
      <c r="H808" s="453"/>
      <c r="I808" s="453"/>
      <c r="J808" s="453"/>
      <c r="K808" s="453"/>
      <c r="L808" s="453"/>
      <c r="M808" s="453"/>
      <c r="N808" s="453"/>
      <c r="O808" s="453"/>
      <c r="P808" s="453"/>
      <c r="Q808" s="453"/>
    </row>
    <row r="809" ht="25.15" customHeight="true" x14ac:dyDescent="0.2">
      <c r="C809" s="453"/>
      <c r="D809" s="453"/>
      <c r="E809" s="453"/>
      <c r="F809" s="453"/>
      <c r="G809" s="453"/>
      <c r="H809" s="453"/>
      <c r="I809" s="453"/>
      <c r="J809" s="453"/>
      <c r="K809" s="453"/>
      <c r="L809" s="453"/>
      <c r="M809" s="453"/>
      <c r="N809" s="453"/>
      <c r="O809" s="453"/>
      <c r="P809" s="453"/>
      <c r="Q809" s="453"/>
    </row>
    <row r="810" ht="25.15" customHeight="true" x14ac:dyDescent="0.2">
      <c r="C810" s="453"/>
      <c r="D810" s="453"/>
      <c r="E810" s="453"/>
      <c r="F810" s="453"/>
      <c r="G810" s="453"/>
      <c r="H810" s="453"/>
      <c r="I810" s="453"/>
      <c r="J810" s="453"/>
      <c r="K810" s="453"/>
      <c r="L810" s="453"/>
      <c r="M810" s="453"/>
      <c r="N810" s="453"/>
      <c r="O810" s="453"/>
      <c r="P810" s="453"/>
      <c r="Q810" s="453"/>
    </row>
    <row r="811" ht="25.15" customHeight="true" x14ac:dyDescent="0.2">
      <c r="C811" s="453"/>
      <c r="D811" s="453"/>
      <c r="E811" s="453"/>
      <c r="F811" s="453"/>
      <c r="G811" s="453"/>
      <c r="H811" s="453"/>
      <c r="I811" s="453"/>
      <c r="J811" s="453"/>
      <c r="K811" s="453"/>
      <c r="L811" s="453"/>
      <c r="M811" s="453"/>
      <c r="N811" s="453"/>
      <c r="O811" s="453"/>
      <c r="P811" s="453"/>
      <c r="Q811" s="453"/>
    </row>
    <row r="812" ht="25.15" customHeight="true" x14ac:dyDescent="0.2">
      <c r="C812" s="453"/>
      <c r="D812" s="453"/>
      <c r="E812" s="453"/>
      <c r="F812" s="453"/>
      <c r="G812" s="453"/>
      <c r="H812" s="453"/>
      <c r="I812" s="453"/>
      <c r="J812" s="453"/>
      <c r="K812" s="453"/>
      <c r="L812" s="453"/>
      <c r="M812" s="453"/>
      <c r="N812" s="453"/>
      <c r="O812" s="453"/>
      <c r="P812" s="453"/>
      <c r="Q812" s="453"/>
    </row>
    <row r="813" ht="25.15" customHeight="true" x14ac:dyDescent="0.2">
      <c r="C813" s="453"/>
      <c r="D813" s="453"/>
      <c r="E813" s="453"/>
      <c r="F813" s="453"/>
      <c r="G813" s="453"/>
      <c r="H813" s="453"/>
      <c r="I813" s="453"/>
      <c r="J813" s="453"/>
      <c r="K813" s="453"/>
      <c r="L813" s="453"/>
      <c r="M813" s="453"/>
      <c r="N813" s="453"/>
      <c r="O813" s="453"/>
      <c r="P813" s="453"/>
      <c r="Q813" s="453"/>
    </row>
    <row r="814" ht="25.15" customHeight="true" x14ac:dyDescent="0.2">
      <c r="C814" s="453"/>
      <c r="D814" s="453"/>
      <c r="E814" s="453"/>
      <c r="F814" s="453"/>
      <c r="G814" s="453"/>
      <c r="H814" s="453"/>
      <c r="I814" s="453"/>
      <c r="J814" s="453"/>
      <c r="K814" s="453"/>
      <c r="L814" s="453"/>
      <c r="M814" s="453"/>
      <c r="N814" s="453"/>
      <c r="O814" s="453"/>
      <c r="P814" s="453"/>
      <c r="Q814" s="453"/>
    </row>
    <row r="815" ht="25.15" customHeight="true" x14ac:dyDescent="0.2">
      <c r="C815" s="453"/>
      <c r="D815" s="453"/>
      <c r="E815" s="453"/>
      <c r="F815" s="453"/>
      <c r="G815" s="453"/>
      <c r="H815" s="453"/>
      <c r="I815" s="453"/>
      <c r="J815" s="453"/>
      <c r="K815" s="453"/>
      <c r="L815" s="453"/>
      <c r="M815" s="453"/>
      <c r="N815" s="453"/>
      <c r="O815" s="453"/>
      <c r="P815" s="453"/>
      <c r="Q815" s="453"/>
    </row>
    <row r="816" ht="25.15" customHeight="true" x14ac:dyDescent="0.2">
      <c r="C816" s="453"/>
      <c r="D816" s="453"/>
      <c r="E816" s="453"/>
      <c r="F816" s="453"/>
      <c r="G816" s="453"/>
      <c r="H816" s="453"/>
      <c r="I816" s="453"/>
      <c r="J816" s="453"/>
      <c r="K816" s="453"/>
      <c r="L816" s="453"/>
      <c r="M816" s="453"/>
      <c r="N816" s="453"/>
      <c r="O816" s="453"/>
      <c r="P816" s="453"/>
      <c r="Q816" s="453"/>
    </row>
    <row r="817" ht="25.15" customHeight="true" x14ac:dyDescent="0.2">
      <c r="C817" s="453"/>
      <c r="D817" s="453"/>
      <c r="E817" s="453"/>
      <c r="F817" s="453"/>
      <c r="G817" s="453"/>
      <c r="H817" s="453"/>
      <c r="I817" s="453"/>
      <c r="J817" s="453"/>
      <c r="K817" s="453"/>
      <c r="L817" s="453"/>
      <c r="M817" s="453"/>
      <c r="N817" s="453"/>
      <c r="O817" s="453"/>
      <c r="P817" s="453"/>
      <c r="Q817" s="453"/>
    </row>
    <row r="818" ht="25.15" customHeight="true" x14ac:dyDescent="0.2">
      <c r="C818" s="453"/>
      <c r="D818" s="453"/>
      <c r="E818" s="453"/>
      <c r="F818" s="453"/>
      <c r="G818" s="453"/>
      <c r="H818" s="453"/>
      <c r="I818" s="453"/>
      <c r="J818" s="453"/>
      <c r="K818" s="453"/>
      <c r="L818" s="453"/>
      <c r="M818" s="453"/>
      <c r="N818" s="453"/>
      <c r="O818" s="453"/>
      <c r="P818" s="453"/>
      <c r="Q818" s="453"/>
    </row>
    <row r="819" ht="25.15" customHeight="true" x14ac:dyDescent="0.2">
      <c r="C819" s="453"/>
      <c r="D819" s="453"/>
      <c r="E819" s="453"/>
      <c r="F819" s="453"/>
      <c r="G819" s="453"/>
      <c r="H819" s="453"/>
      <c r="I819" s="453"/>
      <c r="J819" s="453"/>
      <c r="K819" s="453"/>
      <c r="L819" s="453"/>
      <c r="M819" s="453"/>
      <c r="N819" s="453"/>
      <c r="O819" s="453"/>
      <c r="P819" s="453"/>
      <c r="Q819" s="453"/>
    </row>
    <row r="820" ht="25.15" customHeight="true" x14ac:dyDescent="0.2">
      <c r="C820" s="453"/>
      <c r="D820" s="453"/>
      <c r="E820" s="453"/>
      <c r="F820" s="453"/>
      <c r="G820" s="453"/>
      <c r="H820" s="453"/>
      <c r="I820" s="453"/>
      <c r="J820" s="453"/>
      <c r="K820" s="453"/>
      <c r="L820" s="453"/>
      <c r="M820" s="453"/>
      <c r="N820" s="453"/>
      <c r="O820" s="453"/>
      <c r="P820" s="453"/>
      <c r="Q820" s="453"/>
    </row>
    <row r="821" ht="25.15" customHeight="true" x14ac:dyDescent="0.2">
      <c r="C821" s="453"/>
      <c r="D821" s="453"/>
      <c r="E821" s="453"/>
      <c r="F821" s="453"/>
      <c r="G821" s="453"/>
      <c r="H821" s="453"/>
      <c r="I821" s="453"/>
      <c r="J821" s="453"/>
      <c r="K821" s="453"/>
      <c r="L821" s="453"/>
      <c r="M821" s="453"/>
      <c r="N821" s="453"/>
      <c r="O821" s="453"/>
      <c r="P821" s="453"/>
      <c r="Q821" s="453"/>
    </row>
    <row r="822" ht="25.15" customHeight="true" x14ac:dyDescent="0.2">
      <c r="C822" s="453"/>
      <c r="D822" s="453"/>
      <c r="E822" s="453"/>
      <c r="F822" s="453"/>
      <c r="G822" s="453"/>
      <c r="H822" s="453"/>
      <c r="I822" s="453"/>
      <c r="J822" s="453"/>
      <c r="K822" s="453"/>
      <c r="L822" s="453"/>
      <c r="M822" s="453"/>
      <c r="N822" s="453"/>
      <c r="O822" s="453"/>
      <c r="P822" s="453"/>
      <c r="Q822" s="453"/>
    </row>
    <row r="823" ht="25.15" customHeight="true" x14ac:dyDescent="0.2">
      <c r="C823" s="453"/>
      <c r="D823" s="453"/>
      <c r="E823" s="453"/>
      <c r="F823" s="453"/>
      <c r="G823" s="453"/>
      <c r="H823" s="453"/>
      <c r="I823" s="453"/>
      <c r="J823" s="453"/>
      <c r="K823" s="453"/>
      <c r="L823" s="453"/>
      <c r="M823" s="453"/>
      <c r="N823" s="453"/>
      <c r="O823" s="453"/>
      <c r="P823" s="453"/>
      <c r="Q823" s="453"/>
    </row>
    <row r="824" ht="25.15" customHeight="true" x14ac:dyDescent="0.2">
      <c r="C824" s="453"/>
      <c r="D824" s="453"/>
      <c r="E824" s="453"/>
      <c r="F824" s="453"/>
      <c r="G824" s="453"/>
      <c r="H824" s="453"/>
      <c r="I824" s="453"/>
      <c r="J824" s="453"/>
      <c r="K824" s="453"/>
      <c r="L824" s="453"/>
      <c r="M824" s="453"/>
      <c r="N824" s="453"/>
      <c r="O824" s="453"/>
      <c r="P824" s="453"/>
      <c r="Q824" s="453"/>
    </row>
    <row r="825" ht="25.15" customHeight="true" x14ac:dyDescent="0.2">
      <c r="C825" s="453"/>
      <c r="D825" s="453"/>
      <c r="E825" s="453"/>
      <c r="F825" s="453"/>
      <c r="G825" s="453"/>
      <c r="H825" s="453"/>
      <c r="I825" s="453"/>
      <c r="J825" s="453"/>
      <c r="K825" s="453"/>
      <c r="L825" s="453"/>
      <c r="M825" s="453"/>
      <c r="N825" s="453"/>
      <c r="O825" s="453"/>
      <c r="P825" s="453"/>
      <c r="Q825" s="453"/>
    </row>
    <row r="826" ht="25.15" customHeight="true" x14ac:dyDescent="0.2">
      <c r="C826" s="453"/>
      <c r="D826" s="453"/>
      <c r="E826" s="453"/>
      <c r="F826" s="453"/>
      <c r="G826" s="453"/>
      <c r="H826" s="453"/>
      <c r="I826" s="453"/>
      <c r="J826" s="453"/>
      <c r="K826" s="453"/>
      <c r="L826" s="453"/>
      <c r="M826" s="453"/>
      <c r="N826" s="453"/>
      <c r="O826" s="453"/>
      <c r="P826" s="453"/>
      <c r="Q826" s="453"/>
    </row>
    <row r="827" ht="25.15" customHeight="true" x14ac:dyDescent="0.2">
      <c r="C827" s="453"/>
      <c r="D827" s="453"/>
      <c r="E827" s="453"/>
      <c r="F827" s="453"/>
      <c r="G827" s="453"/>
      <c r="H827" s="453"/>
      <c r="I827" s="453"/>
      <c r="J827" s="453"/>
      <c r="K827" s="453"/>
      <c r="L827" s="453"/>
      <c r="M827" s="453"/>
      <c r="N827" s="453"/>
      <c r="O827" s="453"/>
      <c r="P827" s="453"/>
      <c r="Q827" s="453"/>
    </row>
    <row r="828" ht="25.15" customHeight="true" x14ac:dyDescent="0.2">
      <c r="C828" s="453"/>
      <c r="D828" s="453"/>
      <c r="E828" s="453"/>
      <c r="F828" s="453"/>
      <c r="G828" s="453"/>
      <c r="H828" s="453"/>
      <c r="I828" s="453"/>
      <c r="J828" s="453"/>
      <c r="K828" s="453"/>
      <c r="L828" s="453"/>
      <c r="M828" s="453"/>
      <c r="N828" s="453"/>
      <c r="O828" s="453"/>
      <c r="P828" s="453"/>
      <c r="Q828" s="453"/>
    </row>
    <row r="829" ht="25.15" customHeight="true" x14ac:dyDescent="0.2">
      <c r="C829" s="453"/>
      <c r="D829" s="453"/>
      <c r="E829" s="453"/>
      <c r="F829" s="453"/>
      <c r="G829" s="453"/>
      <c r="H829" s="453"/>
      <c r="I829" s="453"/>
      <c r="J829" s="453"/>
      <c r="K829" s="453"/>
      <c r="L829" s="453"/>
      <c r="M829" s="453"/>
      <c r="N829" s="453"/>
      <c r="O829" s="453"/>
      <c r="P829" s="453"/>
      <c r="Q829" s="453"/>
    </row>
    <row r="830" ht="25.15" customHeight="true" x14ac:dyDescent="0.2">
      <c r="C830" s="453"/>
      <c r="D830" s="453"/>
      <c r="E830" s="453"/>
      <c r="F830" s="453"/>
      <c r="G830" s="453"/>
      <c r="H830" s="453"/>
      <c r="I830" s="453"/>
      <c r="J830" s="453"/>
      <c r="K830" s="453"/>
      <c r="L830" s="453"/>
      <c r="M830" s="453"/>
      <c r="N830" s="453"/>
      <c r="O830" s="453"/>
      <c r="P830" s="453"/>
      <c r="Q830" s="453"/>
    </row>
    <row r="831" ht="25.15" customHeight="true" x14ac:dyDescent="0.2">
      <c r="C831" s="453"/>
      <c r="D831" s="453"/>
      <c r="E831" s="453"/>
      <c r="F831" s="453"/>
      <c r="G831" s="453"/>
      <c r="H831" s="453"/>
      <c r="I831" s="453"/>
      <c r="J831" s="453"/>
      <c r="K831" s="453"/>
      <c r="L831" s="453"/>
      <c r="M831" s="453"/>
      <c r="N831" s="453"/>
      <c r="O831" s="453"/>
      <c r="P831" s="453"/>
      <c r="Q831" s="453"/>
    </row>
    <row r="832" ht="25.15" customHeight="true" x14ac:dyDescent="0.2">
      <c r="C832" s="453"/>
      <c r="D832" s="453"/>
      <c r="E832" s="453"/>
      <c r="F832" s="453"/>
      <c r="G832" s="453"/>
      <c r="H832" s="453"/>
      <c r="I832" s="453"/>
      <c r="J832" s="453"/>
      <c r="K832" s="453"/>
      <c r="L832" s="453"/>
      <c r="M832" s="453"/>
      <c r="N832" s="453"/>
      <c r="O832" s="453"/>
      <c r="P832" s="453"/>
      <c r="Q832" s="453"/>
    </row>
    <row r="833" ht="25.15" customHeight="true" x14ac:dyDescent="0.2">
      <c r="C833" s="453"/>
      <c r="D833" s="453"/>
      <c r="E833" s="453"/>
      <c r="F833" s="453"/>
      <c r="G833" s="453"/>
      <c r="H833" s="453"/>
      <c r="I833" s="453"/>
      <c r="J833" s="453"/>
      <c r="K833" s="453"/>
      <c r="L833" s="453"/>
      <c r="M833" s="453"/>
      <c r="N833" s="453"/>
      <c r="O833" s="453"/>
      <c r="P833" s="453"/>
      <c r="Q833" s="453"/>
    </row>
    <row r="834" ht="25.15" customHeight="true" x14ac:dyDescent="0.2">
      <c r="C834" s="453"/>
      <c r="D834" s="453"/>
      <c r="E834" s="453"/>
      <c r="F834" s="453"/>
      <c r="G834" s="453"/>
      <c r="H834" s="453"/>
      <c r="I834" s="453"/>
      <c r="J834" s="453"/>
      <c r="K834" s="453"/>
      <c r="L834" s="453"/>
      <c r="M834" s="453"/>
      <c r="N834" s="453"/>
      <c r="O834" s="453"/>
      <c r="P834" s="453"/>
      <c r="Q834" s="453"/>
    </row>
    <row r="835" ht="25.15" customHeight="true" x14ac:dyDescent="0.2">
      <c r="C835" s="453"/>
      <c r="D835" s="453"/>
      <c r="E835" s="453"/>
      <c r="F835" s="453"/>
      <c r="G835" s="453"/>
      <c r="H835" s="453"/>
      <c r="I835" s="453"/>
      <c r="J835" s="453"/>
      <c r="K835" s="453"/>
      <c r="L835" s="453"/>
      <c r="M835" s="453"/>
      <c r="N835" s="453"/>
      <c r="O835" s="453"/>
      <c r="P835" s="453"/>
      <c r="Q835" s="453"/>
    </row>
    <row r="836" ht="25.15" customHeight="true" x14ac:dyDescent="0.2">
      <c r="C836" s="453"/>
      <c r="D836" s="453"/>
      <c r="E836" s="453"/>
      <c r="F836" s="453"/>
      <c r="G836" s="453"/>
      <c r="H836" s="453"/>
      <c r="I836" s="453"/>
      <c r="J836" s="453"/>
      <c r="K836" s="453"/>
      <c r="L836" s="453"/>
      <c r="M836" s="453"/>
      <c r="N836" s="453"/>
      <c r="O836" s="453"/>
      <c r="P836" s="453"/>
      <c r="Q836" s="453"/>
    </row>
    <row r="837" ht="25.15" customHeight="true" x14ac:dyDescent="0.2">
      <c r="C837" s="453"/>
      <c r="D837" s="453"/>
      <c r="E837" s="453"/>
      <c r="F837" s="453"/>
      <c r="G837" s="453"/>
      <c r="H837" s="453"/>
      <c r="I837" s="453"/>
      <c r="J837" s="453"/>
      <c r="K837" s="453"/>
      <c r="L837" s="453"/>
      <c r="M837" s="453"/>
      <c r="N837" s="453"/>
      <c r="O837" s="453"/>
      <c r="P837" s="453"/>
      <c r="Q837" s="453"/>
    </row>
    <row r="838" ht="25.15" customHeight="true" x14ac:dyDescent="0.2">
      <c r="C838" s="453"/>
      <c r="D838" s="453"/>
      <c r="E838" s="453"/>
      <c r="F838" s="453"/>
      <c r="G838" s="453"/>
      <c r="H838" s="453"/>
      <c r="I838" s="453"/>
      <c r="J838" s="453"/>
      <c r="K838" s="453"/>
      <c r="L838" s="453"/>
      <c r="M838" s="453"/>
      <c r="N838" s="453"/>
      <c r="O838" s="453"/>
      <c r="P838" s="453"/>
      <c r="Q838" s="453"/>
    </row>
    <row r="839" ht="25.15" customHeight="true" x14ac:dyDescent="0.2">
      <c r="C839" s="453"/>
      <c r="D839" s="453"/>
      <c r="E839" s="453"/>
      <c r="F839" s="453"/>
      <c r="G839" s="453"/>
      <c r="H839" s="453"/>
      <c r="I839" s="453"/>
      <c r="J839" s="453"/>
      <c r="K839" s="453"/>
      <c r="L839" s="453"/>
      <c r="M839" s="453"/>
      <c r="N839" s="453"/>
      <c r="O839" s="453"/>
      <c r="P839" s="453"/>
      <c r="Q839" s="453"/>
    </row>
    <row r="840" ht="25.15" customHeight="true" x14ac:dyDescent="0.2">
      <c r="C840" s="453"/>
      <c r="D840" s="453"/>
      <c r="E840" s="453"/>
      <c r="F840" s="453"/>
      <c r="G840" s="453"/>
      <c r="H840" s="453"/>
      <c r="I840" s="453"/>
      <c r="J840" s="453"/>
      <c r="K840" s="453"/>
      <c r="L840" s="453"/>
      <c r="M840" s="453"/>
      <c r="N840" s="453"/>
      <c r="O840" s="453"/>
      <c r="P840" s="453"/>
      <c r="Q840" s="453"/>
    </row>
    <row r="841" ht="25.15" customHeight="true" x14ac:dyDescent="0.2">
      <c r="C841" s="453"/>
      <c r="D841" s="453"/>
      <c r="E841" s="453"/>
      <c r="F841" s="453"/>
      <c r="G841" s="453"/>
      <c r="H841" s="453"/>
      <c r="I841" s="453"/>
      <c r="J841" s="453"/>
      <c r="K841" s="453"/>
      <c r="L841" s="453"/>
      <c r="M841" s="453"/>
      <c r="N841" s="453"/>
      <c r="O841" s="453"/>
      <c r="P841" s="453"/>
      <c r="Q841" s="453"/>
    </row>
    <row r="842" ht="25.15" customHeight="true" x14ac:dyDescent="0.2">
      <c r="C842" s="453"/>
      <c r="D842" s="453"/>
      <c r="E842" s="453"/>
      <c r="F842" s="453"/>
      <c r="G842" s="453"/>
      <c r="H842" s="453"/>
      <c r="I842" s="453"/>
      <c r="J842" s="453"/>
      <c r="K842" s="453"/>
      <c r="L842" s="453"/>
      <c r="M842" s="453"/>
      <c r="N842" s="453"/>
      <c r="O842" s="453"/>
      <c r="P842" s="453"/>
      <c r="Q842" s="453"/>
    </row>
    <row r="843" ht="25.15" customHeight="true" x14ac:dyDescent="0.2">
      <c r="C843" s="453"/>
      <c r="D843" s="453"/>
      <c r="E843" s="453"/>
      <c r="F843" s="453"/>
      <c r="G843" s="453"/>
      <c r="H843" s="453"/>
      <c r="I843" s="453"/>
      <c r="J843" s="453"/>
      <c r="K843" s="453"/>
      <c r="L843" s="453"/>
      <c r="M843" s="453"/>
      <c r="N843" s="453"/>
      <c r="O843" s="453"/>
      <c r="P843" s="453"/>
      <c r="Q843" s="453"/>
    </row>
    <row r="844" ht="25.15" customHeight="true" x14ac:dyDescent="0.2">
      <c r="C844" s="453"/>
      <c r="D844" s="453"/>
      <c r="E844" s="453"/>
      <c r="F844" s="453"/>
      <c r="G844" s="453"/>
      <c r="H844" s="453"/>
      <c r="I844" s="453"/>
      <c r="J844" s="453"/>
      <c r="K844" s="453"/>
      <c r="L844" s="453"/>
      <c r="M844" s="453"/>
      <c r="N844" s="453"/>
      <c r="O844" s="453"/>
      <c r="P844" s="453"/>
      <c r="Q844" s="453"/>
    </row>
    <row r="845" ht="25.15" customHeight="true" x14ac:dyDescent="0.2">
      <c r="C845" s="453"/>
      <c r="D845" s="453"/>
      <c r="E845" s="453"/>
      <c r="F845" s="453"/>
      <c r="G845" s="453"/>
      <c r="H845" s="453"/>
      <c r="I845" s="453"/>
      <c r="J845" s="453"/>
      <c r="K845" s="453"/>
      <c r="L845" s="453"/>
      <c r="M845" s="453"/>
      <c r="N845" s="453"/>
      <c r="O845" s="453"/>
      <c r="P845" s="453"/>
      <c r="Q845" s="453"/>
    </row>
    <row r="846" ht="25.15" customHeight="true" x14ac:dyDescent="0.2">
      <c r="C846" s="453"/>
      <c r="D846" s="453"/>
      <c r="E846" s="453"/>
      <c r="F846" s="453"/>
      <c r="G846" s="453"/>
      <c r="H846" s="453"/>
      <c r="I846" s="453"/>
      <c r="J846" s="453"/>
      <c r="K846" s="453"/>
      <c r="L846" s="453"/>
      <c r="M846" s="453"/>
      <c r="N846" s="453"/>
      <c r="O846" s="453"/>
      <c r="P846" s="453"/>
      <c r="Q846" s="453"/>
    </row>
    <row r="847" ht="25.15" customHeight="true" x14ac:dyDescent="0.2">
      <c r="C847" s="453"/>
      <c r="D847" s="453"/>
      <c r="E847" s="453"/>
      <c r="F847" s="453"/>
      <c r="G847" s="453"/>
      <c r="H847" s="453"/>
      <c r="I847" s="453"/>
      <c r="J847" s="453"/>
      <c r="K847" s="453"/>
      <c r="L847" s="453"/>
      <c r="M847" s="453"/>
      <c r="N847" s="453"/>
      <c r="O847" s="453"/>
      <c r="P847" s="453"/>
      <c r="Q847" s="453"/>
    </row>
    <row r="848" ht="25.15" customHeight="true" x14ac:dyDescent="0.2">
      <c r="C848" s="453"/>
      <c r="D848" s="453"/>
      <c r="E848" s="453"/>
      <c r="F848" s="453"/>
      <c r="G848" s="453"/>
      <c r="H848" s="453"/>
      <c r="I848" s="453"/>
      <c r="J848" s="453"/>
      <c r="K848" s="453"/>
      <c r="L848" s="453"/>
      <c r="M848" s="453"/>
      <c r="N848" s="453"/>
      <c r="O848" s="453"/>
      <c r="P848" s="453"/>
      <c r="Q848" s="453"/>
    </row>
    <row r="849" ht="25.15" customHeight="true" x14ac:dyDescent="0.2">
      <c r="C849" s="453"/>
      <c r="D849" s="453"/>
      <c r="E849" s="453"/>
      <c r="F849" s="453"/>
      <c r="G849" s="453"/>
      <c r="H849" s="453"/>
      <c r="I849" s="453"/>
      <c r="J849" s="453"/>
      <c r="K849" s="453"/>
      <c r="L849" s="453"/>
      <c r="M849" s="453"/>
      <c r="N849" s="453"/>
      <c r="O849" s="453"/>
      <c r="P849" s="453"/>
      <c r="Q849" s="453"/>
    </row>
    <row r="850" ht="25.15" customHeight="true" x14ac:dyDescent="0.2">
      <c r="C850" s="453"/>
      <c r="D850" s="453"/>
      <c r="E850" s="453"/>
      <c r="F850" s="453"/>
      <c r="G850" s="453"/>
      <c r="H850" s="453"/>
      <c r="I850" s="453"/>
      <c r="J850" s="453"/>
      <c r="K850" s="453"/>
      <c r="L850" s="453"/>
      <c r="M850" s="453"/>
      <c r="N850" s="453"/>
      <c r="O850" s="453"/>
      <c r="P850" s="453"/>
      <c r="Q850" s="453"/>
    </row>
    <row r="851" ht="25.15" customHeight="true" x14ac:dyDescent="0.2">
      <c r="C851" s="453"/>
      <c r="D851" s="453"/>
      <c r="E851" s="453"/>
      <c r="F851" s="453"/>
      <c r="G851" s="453"/>
      <c r="H851" s="453"/>
      <c r="I851" s="453"/>
      <c r="J851" s="453"/>
      <c r="K851" s="453"/>
      <c r="L851" s="453"/>
      <c r="M851" s="453"/>
      <c r="N851" s="453"/>
      <c r="O851" s="453"/>
      <c r="P851" s="453"/>
      <c r="Q851" s="453"/>
    </row>
    <row r="852" ht="25.15" customHeight="true" x14ac:dyDescent="0.2">
      <c r="C852" s="453"/>
      <c r="D852" s="453"/>
      <c r="E852" s="453"/>
      <c r="F852" s="453"/>
      <c r="G852" s="453"/>
      <c r="H852" s="453"/>
      <c r="I852" s="453"/>
      <c r="J852" s="453"/>
      <c r="K852" s="453"/>
      <c r="L852" s="453"/>
      <c r="M852" s="453"/>
      <c r="N852" s="453"/>
      <c r="O852" s="453"/>
      <c r="P852" s="453"/>
      <c r="Q852" s="453"/>
    </row>
    <row r="853" ht="25.15" customHeight="true" x14ac:dyDescent="0.2">
      <c r="C853" s="453"/>
      <c r="D853" s="453"/>
      <c r="E853" s="453"/>
      <c r="F853" s="453"/>
      <c r="G853" s="453"/>
      <c r="H853" s="453"/>
      <c r="I853" s="453"/>
      <c r="J853" s="453"/>
      <c r="K853" s="453"/>
      <c r="L853" s="453"/>
      <c r="M853" s="453"/>
      <c r="N853" s="453"/>
      <c r="O853" s="453"/>
      <c r="P853" s="453"/>
      <c r="Q853" s="453"/>
    </row>
    <row r="854" ht="25.15" customHeight="true" x14ac:dyDescent="0.2">
      <c r="C854" s="453"/>
      <c r="D854" s="453"/>
      <c r="E854" s="453"/>
      <c r="F854" s="453"/>
      <c r="G854" s="453"/>
      <c r="H854" s="453"/>
      <c r="I854" s="453"/>
      <c r="J854" s="453"/>
      <c r="K854" s="453"/>
      <c r="L854" s="453"/>
      <c r="M854" s="453"/>
      <c r="N854" s="453"/>
      <c r="O854" s="453"/>
      <c r="P854" s="453"/>
      <c r="Q854" s="453"/>
    </row>
    <row r="855" ht="25.15" customHeight="true" x14ac:dyDescent="0.2">
      <c r="C855" s="453"/>
      <c r="D855" s="453"/>
      <c r="E855" s="453"/>
      <c r="F855" s="453"/>
      <c r="G855" s="453"/>
      <c r="H855" s="453"/>
      <c r="I855" s="453"/>
      <c r="J855" s="453"/>
      <c r="K855" s="453"/>
      <c r="L855" s="453"/>
      <c r="M855" s="453"/>
      <c r="N855" s="453"/>
      <c r="O855" s="453"/>
      <c r="P855" s="453"/>
      <c r="Q855" s="453"/>
    </row>
    <row r="856" ht="25.15" customHeight="true" x14ac:dyDescent="0.2">
      <c r="C856" s="453"/>
      <c r="D856" s="453"/>
      <c r="E856" s="453"/>
      <c r="F856" s="453"/>
      <c r="G856" s="453"/>
      <c r="H856" s="453"/>
      <c r="I856" s="453"/>
      <c r="J856" s="453"/>
      <c r="K856" s="453"/>
      <c r="L856" s="453"/>
      <c r="M856" s="453"/>
      <c r="N856" s="453"/>
      <c r="O856" s="453"/>
      <c r="P856" s="453"/>
      <c r="Q856" s="453"/>
    </row>
    <row r="857" ht="25.15" customHeight="true" x14ac:dyDescent="0.2">
      <c r="C857" s="453"/>
      <c r="D857" s="453"/>
      <c r="E857" s="453"/>
      <c r="F857" s="453"/>
      <c r="G857" s="453"/>
      <c r="H857" s="453"/>
      <c r="I857" s="453"/>
      <c r="J857" s="453"/>
      <c r="K857" s="453"/>
      <c r="L857" s="453"/>
      <c r="M857" s="453"/>
      <c r="N857" s="453"/>
      <c r="O857" s="453"/>
      <c r="P857" s="453"/>
      <c r="Q857" s="453"/>
    </row>
    <row r="858" ht="25.15" customHeight="true" x14ac:dyDescent="0.2">
      <c r="C858" s="453"/>
      <c r="D858" s="453"/>
      <c r="E858" s="453"/>
      <c r="F858" s="453"/>
      <c r="G858" s="453"/>
      <c r="H858" s="453"/>
      <c r="I858" s="453"/>
      <c r="J858" s="453"/>
      <c r="K858" s="453"/>
      <c r="L858" s="453"/>
      <c r="M858" s="453"/>
      <c r="N858" s="453"/>
      <c r="O858" s="453"/>
      <c r="P858" s="453"/>
      <c r="Q858" s="453"/>
    </row>
    <row r="859" ht="25.15" customHeight="true" x14ac:dyDescent="0.2">
      <c r="C859" s="453"/>
      <c r="D859" s="453"/>
      <c r="E859" s="453"/>
      <c r="F859" s="453"/>
      <c r="G859" s="453"/>
      <c r="H859" s="453"/>
      <c r="I859" s="453"/>
      <c r="J859" s="453"/>
      <c r="K859" s="453"/>
      <c r="L859" s="453"/>
      <c r="M859" s="453"/>
      <c r="N859" s="453"/>
      <c r="O859" s="453"/>
      <c r="P859" s="453"/>
      <c r="Q859" s="453"/>
    </row>
    <row r="860" ht="25.15" customHeight="true" x14ac:dyDescent="0.2">
      <c r="C860" s="453"/>
      <c r="D860" s="453"/>
      <c r="E860" s="453"/>
      <c r="F860" s="453"/>
      <c r="G860" s="453"/>
      <c r="H860" s="453"/>
      <c r="I860" s="453"/>
      <c r="J860" s="453"/>
      <c r="K860" s="453"/>
      <c r="L860" s="453"/>
      <c r="M860" s="453"/>
      <c r="N860" s="453"/>
      <c r="O860" s="453"/>
      <c r="P860" s="453"/>
      <c r="Q860" s="453"/>
    </row>
    <row r="861" ht="25.15" customHeight="true" x14ac:dyDescent="0.2">
      <c r="C861" s="453"/>
      <c r="D861" s="453"/>
      <c r="E861" s="453"/>
      <c r="F861" s="453"/>
      <c r="G861" s="453"/>
      <c r="H861" s="453"/>
      <c r="I861" s="453"/>
      <c r="J861" s="453"/>
      <c r="K861" s="453"/>
      <c r="L861" s="453"/>
      <c r="M861" s="453"/>
      <c r="N861" s="453"/>
      <c r="O861" s="453"/>
      <c r="P861" s="453"/>
      <c r="Q861" s="453"/>
    </row>
    <row r="862" ht="25.15" customHeight="true" x14ac:dyDescent="0.2">
      <c r="C862" s="453"/>
      <c r="D862" s="453"/>
      <c r="E862" s="453"/>
      <c r="F862" s="453"/>
      <c r="G862" s="453"/>
      <c r="H862" s="453"/>
      <c r="I862" s="453"/>
      <c r="J862" s="453"/>
      <c r="K862" s="453"/>
      <c r="L862" s="453"/>
      <c r="M862" s="453"/>
      <c r="N862" s="453"/>
      <c r="O862" s="453"/>
      <c r="P862" s="453"/>
      <c r="Q862" s="453"/>
    </row>
    <row r="863" ht="25.15" customHeight="true" x14ac:dyDescent="0.2">
      <c r="C863" s="453"/>
      <c r="D863" s="453"/>
      <c r="E863" s="453"/>
      <c r="F863" s="453"/>
      <c r="G863" s="453"/>
      <c r="H863" s="453"/>
      <c r="I863" s="453"/>
      <c r="J863" s="453"/>
      <c r="K863" s="453"/>
      <c r="L863" s="453"/>
      <c r="M863" s="453"/>
      <c r="N863" s="453"/>
      <c r="O863" s="453"/>
      <c r="P863" s="453"/>
      <c r="Q863" s="453"/>
    </row>
    <row r="864" ht="25.15" customHeight="true" x14ac:dyDescent="0.2">
      <c r="C864" s="453"/>
      <c r="D864" s="453"/>
      <c r="E864" s="453"/>
      <c r="F864" s="453"/>
      <c r="G864" s="453"/>
      <c r="H864" s="453"/>
      <c r="I864" s="453"/>
      <c r="J864" s="453"/>
      <c r="K864" s="453"/>
      <c r="L864" s="453"/>
      <c r="M864" s="453"/>
      <c r="N864" s="453"/>
      <c r="O864" s="453"/>
      <c r="P864" s="453"/>
      <c r="Q864" s="453"/>
    </row>
    <row r="865" ht="25.15" customHeight="true" x14ac:dyDescent="0.2">
      <c r="C865" s="453"/>
      <c r="D865" s="453"/>
      <c r="E865" s="453"/>
      <c r="F865" s="453"/>
      <c r="G865" s="453"/>
      <c r="H865" s="453"/>
      <c r="I865" s="453"/>
      <c r="J865" s="453"/>
      <c r="K865" s="453"/>
      <c r="L865" s="453"/>
      <c r="M865" s="453"/>
      <c r="N865" s="453"/>
      <c r="O865" s="453"/>
      <c r="P865" s="453"/>
      <c r="Q865" s="453"/>
    </row>
    <row r="866" ht="25.15" customHeight="true" x14ac:dyDescent="0.2">
      <c r="C866" s="453"/>
      <c r="D866" s="453"/>
      <c r="E866" s="453"/>
      <c r="F866" s="453"/>
      <c r="G866" s="453"/>
      <c r="H866" s="453"/>
      <c r="I866" s="453"/>
      <c r="J866" s="453"/>
      <c r="K866" s="453"/>
      <c r="L866" s="453"/>
      <c r="M866" s="453"/>
      <c r="N866" s="453"/>
      <c r="O866" s="453"/>
      <c r="P866" s="453"/>
      <c r="Q866" s="453"/>
    </row>
    <row r="867" ht="25.15" customHeight="true" x14ac:dyDescent="0.2">
      <c r="C867" s="453"/>
      <c r="D867" s="453"/>
      <c r="E867" s="453"/>
      <c r="F867" s="453"/>
      <c r="G867" s="453"/>
      <c r="H867" s="453"/>
      <c r="I867" s="453"/>
      <c r="J867" s="453"/>
      <c r="K867" s="453"/>
      <c r="L867" s="453"/>
      <c r="M867" s="453"/>
      <c r="N867" s="453"/>
      <c r="O867" s="453"/>
      <c r="P867" s="453"/>
      <c r="Q867" s="453"/>
    </row>
    <row r="868" ht="25.15" customHeight="true" x14ac:dyDescent="0.2">
      <c r="C868" s="453"/>
      <c r="D868" s="453"/>
      <c r="E868" s="453"/>
      <c r="F868" s="453"/>
      <c r="G868" s="453"/>
      <c r="H868" s="453"/>
      <c r="I868" s="453"/>
      <c r="J868" s="453"/>
      <c r="K868" s="453"/>
      <c r="L868" s="453"/>
      <c r="M868" s="453"/>
      <c r="N868" s="453"/>
      <c r="O868" s="453"/>
      <c r="P868" s="453"/>
      <c r="Q868" s="453"/>
    </row>
    <row r="869" ht="25.15" customHeight="true" x14ac:dyDescent="0.2">
      <c r="C869" s="453"/>
      <c r="D869" s="453"/>
      <c r="E869" s="453"/>
      <c r="F869" s="453"/>
      <c r="G869" s="453"/>
      <c r="H869" s="453"/>
      <c r="I869" s="453"/>
      <c r="J869" s="453"/>
      <c r="K869" s="453"/>
      <c r="L869" s="453"/>
      <c r="M869" s="453"/>
      <c r="N869" s="453"/>
      <c r="O869" s="453"/>
      <c r="P869" s="453"/>
      <c r="Q869" s="453"/>
    </row>
    <row r="870" ht="25.15" customHeight="true" x14ac:dyDescent="0.2">
      <c r="C870" s="453"/>
      <c r="D870" s="453"/>
      <c r="E870" s="453"/>
      <c r="F870" s="453"/>
      <c r="G870" s="453"/>
      <c r="H870" s="453"/>
      <c r="I870" s="453"/>
      <c r="J870" s="453"/>
      <c r="K870" s="453"/>
      <c r="L870" s="453"/>
      <c r="M870" s="453"/>
      <c r="N870" s="453"/>
      <c r="O870" s="453"/>
      <c r="P870" s="453"/>
      <c r="Q870" s="453"/>
    </row>
    <row r="871" ht="25.15" customHeight="true" x14ac:dyDescent="0.2">
      <c r="C871" s="453"/>
      <c r="D871" s="453"/>
      <c r="E871" s="453"/>
      <c r="F871" s="453"/>
      <c r="G871" s="453"/>
      <c r="H871" s="453"/>
      <c r="I871" s="453"/>
      <c r="J871" s="453"/>
      <c r="K871" s="453"/>
      <c r="L871" s="453"/>
      <c r="M871" s="453"/>
      <c r="N871" s="453"/>
      <c r="O871" s="453"/>
      <c r="P871" s="453"/>
      <c r="Q871" s="453"/>
    </row>
    <row r="872" ht="25.15" customHeight="true" x14ac:dyDescent="0.2">
      <c r="C872" s="453"/>
      <c r="D872" s="453"/>
      <c r="E872" s="453"/>
      <c r="F872" s="453"/>
      <c r="G872" s="453"/>
      <c r="H872" s="453"/>
      <c r="I872" s="453"/>
      <c r="J872" s="453"/>
      <c r="K872" s="453"/>
      <c r="L872" s="453"/>
      <c r="M872" s="453"/>
      <c r="N872" s="453"/>
      <c r="O872" s="453"/>
      <c r="P872" s="453"/>
      <c r="Q872" s="453"/>
    </row>
    <row r="873" ht="25.15" customHeight="true" x14ac:dyDescent="0.2">
      <c r="C873" s="453"/>
      <c r="D873" s="453"/>
      <c r="E873" s="453"/>
      <c r="F873" s="453"/>
      <c r="G873" s="453"/>
      <c r="H873" s="453"/>
      <c r="I873" s="453"/>
      <c r="J873" s="453"/>
      <c r="K873" s="453"/>
      <c r="L873" s="453"/>
      <c r="M873" s="453"/>
      <c r="N873" s="453"/>
      <c r="O873" s="453"/>
      <c r="P873" s="453"/>
      <c r="Q873" s="453"/>
    </row>
    <row r="874" ht="25.15" customHeight="true" x14ac:dyDescent="0.2">
      <c r="C874" s="453"/>
      <c r="D874" s="453"/>
      <c r="E874" s="453"/>
      <c r="F874" s="453"/>
      <c r="G874" s="453"/>
      <c r="H874" s="453"/>
      <c r="I874" s="453"/>
      <c r="J874" s="453"/>
      <c r="K874" s="453"/>
      <c r="L874" s="453"/>
      <c r="M874" s="453"/>
      <c r="N874" s="453"/>
      <c r="O874" s="453"/>
      <c r="P874" s="453"/>
      <c r="Q874" s="453"/>
    </row>
    <row r="875" ht="25.15" customHeight="true" x14ac:dyDescent="0.2">
      <c r="C875" s="453"/>
      <c r="D875" s="453"/>
      <c r="E875" s="453"/>
      <c r="F875" s="453"/>
      <c r="G875" s="453"/>
      <c r="H875" s="453"/>
      <c r="I875" s="453"/>
      <c r="J875" s="453"/>
      <c r="K875" s="453"/>
      <c r="L875" s="453"/>
      <c r="M875" s="453"/>
      <c r="N875" s="453"/>
      <c r="O875" s="453"/>
      <c r="P875" s="453"/>
      <c r="Q875" s="453"/>
    </row>
    <row r="876" ht="25.15" customHeight="true" x14ac:dyDescent="0.2">
      <c r="C876" s="453"/>
      <c r="D876" s="453"/>
      <c r="E876" s="453"/>
      <c r="F876" s="453"/>
      <c r="G876" s="453"/>
      <c r="H876" s="453"/>
      <c r="I876" s="453"/>
      <c r="J876" s="453"/>
      <c r="K876" s="453"/>
      <c r="L876" s="453"/>
      <c r="M876" s="453"/>
      <c r="N876" s="453"/>
      <c r="O876" s="453"/>
      <c r="P876" s="453"/>
      <c r="Q876" s="453"/>
    </row>
    <row r="877" ht="25.15" customHeight="true" x14ac:dyDescent="0.2">
      <c r="C877" s="453"/>
      <c r="D877" s="453"/>
      <c r="E877" s="453"/>
      <c r="F877" s="453"/>
      <c r="G877" s="453"/>
      <c r="H877" s="453"/>
      <c r="I877" s="453"/>
      <c r="J877" s="453"/>
      <c r="K877" s="453"/>
      <c r="L877" s="453"/>
      <c r="M877" s="453"/>
      <c r="N877" s="453"/>
      <c r="O877" s="453"/>
      <c r="P877" s="453"/>
      <c r="Q877" s="453"/>
    </row>
    <row r="878" ht="25.15" customHeight="true" x14ac:dyDescent="0.2">
      <c r="C878" s="453"/>
      <c r="D878" s="453"/>
      <c r="E878" s="453"/>
      <c r="F878" s="453"/>
      <c r="G878" s="453"/>
      <c r="H878" s="453"/>
      <c r="I878" s="453"/>
      <c r="J878" s="453"/>
      <c r="K878" s="453"/>
      <c r="L878" s="453"/>
      <c r="M878" s="453"/>
      <c r="N878" s="453"/>
      <c r="O878" s="453"/>
      <c r="P878" s="453"/>
      <c r="Q878" s="453"/>
    </row>
    <row r="879" ht="25.15" customHeight="true" x14ac:dyDescent="0.2">
      <c r="C879" s="453"/>
      <c r="D879" s="453"/>
      <c r="E879" s="453"/>
      <c r="F879" s="453"/>
      <c r="G879" s="453"/>
      <c r="H879" s="453"/>
      <c r="I879" s="453"/>
      <c r="J879" s="453"/>
      <c r="K879" s="453"/>
      <c r="L879" s="453"/>
      <c r="M879" s="453"/>
      <c r="N879" s="453"/>
      <c r="O879" s="453"/>
      <c r="P879" s="453"/>
      <c r="Q879" s="453"/>
    </row>
    <row r="880" ht="25.15" customHeight="true" x14ac:dyDescent="0.2">
      <c r="C880" s="453"/>
      <c r="D880" s="453"/>
      <c r="E880" s="453"/>
      <c r="F880" s="453"/>
      <c r="G880" s="453"/>
      <c r="H880" s="453"/>
      <c r="I880" s="453"/>
      <c r="J880" s="453"/>
      <c r="K880" s="453"/>
      <c r="L880" s="453"/>
      <c r="M880" s="453"/>
      <c r="N880" s="453"/>
      <c r="O880" s="453"/>
      <c r="P880" s="453"/>
      <c r="Q880" s="453"/>
    </row>
    <row r="881" ht="25.15" customHeight="true" x14ac:dyDescent="0.2">
      <c r="C881" s="453"/>
      <c r="D881" s="453"/>
      <c r="E881" s="453"/>
      <c r="F881" s="453"/>
      <c r="G881" s="453"/>
      <c r="H881" s="453"/>
      <c r="I881" s="453"/>
      <c r="J881" s="453"/>
      <c r="K881" s="453"/>
      <c r="L881" s="453"/>
      <c r="M881" s="453"/>
      <c r="N881" s="453"/>
      <c r="O881" s="453"/>
      <c r="P881" s="453"/>
      <c r="Q881" s="453"/>
    </row>
    <row r="882" ht="25.15" customHeight="true" x14ac:dyDescent="0.2">
      <c r="C882" s="453"/>
      <c r="D882" s="453"/>
      <c r="E882" s="453"/>
      <c r="F882" s="453"/>
      <c r="G882" s="453"/>
      <c r="H882" s="453"/>
      <c r="I882" s="453"/>
      <c r="J882" s="453"/>
      <c r="K882" s="453"/>
      <c r="L882" s="453"/>
      <c r="M882" s="453"/>
      <c r="N882" s="453"/>
      <c r="O882" s="453"/>
      <c r="P882" s="453"/>
      <c r="Q882" s="453"/>
    </row>
    <row r="883" ht="25.15" customHeight="true" x14ac:dyDescent="0.2">
      <c r="C883" s="453"/>
      <c r="D883" s="453"/>
      <c r="E883" s="453"/>
      <c r="F883" s="453"/>
      <c r="G883" s="453"/>
      <c r="H883" s="453"/>
      <c r="I883" s="453"/>
      <c r="J883" s="453"/>
      <c r="K883" s="453"/>
      <c r="L883" s="453"/>
      <c r="M883" s="453"/>
      <c r="N883" s="453"/>
      <c r="O883" s="453"/>
      <c r="P883" s="453"/>
      <c r="Q883" s="453"/>
    </row>
    <row r="884" ht="25.15" customHeight="true" x14ac:dyDescent="0.2">
      <c r="C884" s="453"/>
      <c r="D884" s="453"/>
      <c r="E884" s="453"/>
      <c r="F884" s="453"/>
      <c r="G884" s="453"/>
      <c r="H884" s="453"/>
      <c r="I884" s="453"/>
      <c r="J884" s="453"/>
      <c r="K884" s="453"/>
      <c r="L884" s="453"/>
      <c r="M884" s="453"/>
      <c r="N884" s="453"/>
      <c r="O884" s="453"/>
      <c r="P884" s="453"/>
      <c r="Q884" s="453"/>
    </row>
    <row r="885" ht="25.15" customHeight="true" x14ac:dyDescent="0.2">
      <c r="C885" s="453"/>
      <c r="D885" s="453"/>
      <c r="E885" s="453"/>
      <c r="F885" s="453"/>
      <c r="G885" s="453"/>
      <c r="H885" s="453"/>
      <c r="I885" s="453"/>
      <c r="J885" s="453"/>
      <c r="K885" s="453"/>
      <c r="L885" s="453"/>
      <c r="M885" s="453"/>
      <c r="N885" s="453"/>
      <c r="O885" s="453"/>
      <c r="P885" s="453"/>
      <c r="Q885" s="453"/>
    </row>
    <row r="886" ht="25.15" customHeight="true" x14ac:dyDescent="0.2">
      <c r="C886" s="453"/>
      <c r="D886" s="453"/>
      <c r="E886" s="453"/>
      <c r="F886" s="453"/>
      <c r="G886" s="453"/>
      <c r="H886" s="453"/>
      <c r="I886" s="453"/>
      <c r="J886" s="453"/>
      <c r="K886" s="453"/>
      <c r="L886" s="453"/>
      <c r="M886" s="453"/>
      <c r="N886" s="453"/>
      <c r="O886" s="453"/>
      <c r="P886" s="453"/>
      <c r="Q886" s="453"/>
    </row>
    <row r="887" ht="25.15" customHeight="true" x14ac:dyDescent="0.2">
      <c r="C887" s="453"/>
      <c r="D887" s="453"/>
      <c r="E887" s="453"/>
      <c r="F887" s="453"/>
      <c r="G887" s="453"/>
      <c r="H887" s="453"/>
      <c r="I887" s="453"/>
      <c r="J887" s="453"/>
      <c r="K887" s="453"/>
      <c r="L887" s="453"/>
      <c r="M887" s="453"/>
      <c r="N887" s="453"/>
      <c r="O887" s="453"/>
      <c r="P887" s="453"/>
      <c r="Q887" s="453"/>
    </row>
    <row r="888" ht="25.15" customHeight="true" x14ac:dyDescent="0.2">
      <c r="C888" s="453"/>
      <c r="D888" s="453"/>
      <c r="E888" s="453"/>
      <c r="F888" s="453"/>
      <c r="G888" s="453"/>
      <c r="H888" s="453"/>
      <c r="I888" s="453"/>
      <c r="J888" s="453"/>
      <c r="K888" s="453"/>
      <c r="L888" s="453"/>
      <c r="M888" s="453"/>
      <c r="N888" s="453"/>
      <c r="O888" s="453"/>
      <c r="P888" s="453"/>
      <c r="Q888" s="453"/>
    </row>
    <row r="889" ht="25.15" customHeight="true" x14ac:dyDescent="0.2">
      <c r="C889" s="453"/>
      <c r="D889" s="453"/>
      <c r="E889" s="453"/>
      <c r="F889" s="453"/>
      <c r="G889" s="453"/>
      <c r="H889" s="453"/>
      <c r="I889" s="453"/>
      <c r="J889" s="453"/>
      <c r="K889" s="453"/>
      <c r="L889" s="453"/>
      <c r="M889" s="453"/>
      <c r="N889" s="453"/>
      <c r="O889" s="453"/>
      <c r="P889" s="453"/>
      <c r="Q889" s="453"/>
    </row>
    <row r="890" ht="25.15" customHeight="true" x14ac:dyDescent="0.2">
      <c r="C890" s="453"/>
      <c r="D890" s="453"/>
      <c r="E890" s="453"/>
      <c r="F890" s="453"/>
      <c r="G890" s="453"/>
      <c r="H890" s="453"/>
      <c r="I890" s="453"/>
      <c r="J890" s="453"/>
      <c r="K890" s="453"/>
      <c r="L890" s="453"/>
      <c r="M890" s="453"/>
      <c r="N890" s="453"/>
      <c r="O890" s="453"/>
      <c r="P890" s="453"/>
      <c r="Q890" s="453"/>
    </row>
    <row r="891" ht="25.15" customHeight="true" x14ac:dyDescent="0.2">
      <c r="C891" s="453"/>
      <c r="D891" s="453"/>
      <c r="E891" s="453"/>
      <c r="F891" s="453"/>
      <c r="G891" s="453"/>
      <c r="H891" s="453"/>
      <c r="I891" s="453"/>
      <c r="J891" s="453"/>
      <c r="K891" s="453"/>
      <c r="L891" s="453"/>
      <c r="M891" s="453"/>
      <c r="N891" s="453"/>
      <c r="O891" s="453"/>
      <c r="P891" s="453"/>
      <c r="Q891" s="453"/>
    </row>
    <row r="892" ht="25.15" customHeight="true" x14ac:dyDescent="0.2">
      <c r="C892" s="453"/>
      <c r="D892" s="453"/>
      <c r="E892" s="453"/>
      <c r="F892" s="453"/>
      <c r="G892" s="453"/>
      <c r="H892" s="453"/>
      <c r="I892" s="453"/>
      <c r="J892" s="453"/>
      <c r="K892" s="453"/>
      <c r="L892" s="453"/>
      <c r="M892" s="453"/>
      <c r="N892" s="453"/>
      <c r="O892" s="453"/>
      <c r="P892" s="453"/>
      <c r="Q892" s="453"/>
    </row>
    <row r="893" ht="25.15" customHeight="true" x14ac:dyDescent="0.2">
      <c r="C893" s="453"/>
      <c r="D893" s="453"/>
      <c r="E893" s="453"/>
      <c r="F893" s="453"/>
      <c r="G893" s="453"/>
      <c r="H893" s="453"/>
      <c r="I893" s="453"/>
      <c r="J893" s="453"/>
      <c r="K893" s="453"/>
      <c r="L893" s="453"/>
      <c r="M893" s="453"/>
      <c r="N893" s="453"/>
      <c r="O893" s="453"/>
      <c r="P893" s="453"/>
      <c r="Q893" s="453"/>
    </row>
    <row r="894" ht="25.15" customHeight="true" x14ac:dyDescent="0.2">
      <c r="C894" s="453"/>
      <c r="D894" s="453"/>
      <c r="E894" s="453"/>
      <c r="F894" s="453"/>
      <c r="G894" s="453"/>
      <c r="H894" s="453"/>
      <c r="I894" s="453"/>
      <c r="J894" s="453"/>
      <c r="K894" s="453"/>
      <c r="L894" s="453"/>
      <c r="M894" s="453"/>
      <c r="N894" s="453"/>
      <c r="O894" s="453"/>
      <c r="P894" s="453"/>
      <c r="Q894" s="453"/>
    </row>
    <row r="895" ht="25.15" customHeight="true" x14ac:dyDescent="0.2">
      <c r="C895" s="453"/>
      <c r="D895" s="453"/>
      <c r="E895" s="453"/>
      <c r="F895" s="453"/>
      <c r="G895" s="453"/>
      <c r="H895" s="453"/>
      <c r="I895" s="453"/>
      <c r="J895" s="453"/>
      <c r="K895" s="453"/>
      <c r="L895" s="453"/>
      <c r="M895" s="453"/>
      <c r="N895" s="453"/>
      <c r="O895" s="453"/>
      <c r="P895" s="453"/>
      <c r="Q895" s="453"/>
    </row>
    <row r="896" ht="25.15" customHeight="true" x14ac:dyDescent="0.2">
      <c r="C896" s="453"/>
      <c r="D896" s="453"/>
      <c r="E896" s="453"/>
      <c r="F896" s="453"/>
      <c r="G896" s="453"/>
      <c r="H896" s="453"/>
      <c r="I896" s="453"/>
      <c r="J896" s="453"/>
      <c r="K896" s="453"/>
      <c r="L896" s="453"/>
      <c r="M896" s="453"/>
      <c r="N896" s="453"/>
      <c r="O896" s="453"/>
      <c r="P896" s="453"/>
      <c r="Q896" s="453"/>
    </row>
    <row r="897" ht="25.15" customHeight="true" x14ac:dyDescent="0.2">
      <c r="C897" s="453"/>
      <c r="D897" s="453"/>
      <c r="E897" s="453"/>
      <c r="F897" s="453"/>
      <c r="G897" s="453"/>
      <c r="H897" s="453"/>
      <c r="I897" s="453"/>
      <c r="J897" s="453"/>
      <c r="K897" s="453"/>
      <c r="L897" s="453"/>
      <c r="M897" s="453"/>
      <c r="N897" s="453"/>
      <c r="O897" s="453"/>
      <c r="P897" s="453"/>
      <c r="Q897" s="453"/>
    </row>
    <row r="898" ht="25.15" customHeight="true" x14ac:dyDescent="0.2">
      <c r="C898" s="453"/>
      <c r="D898" s="453"/>
      <c r="E898" s="453"/>
      <c r="F898" s="453"/>
      <c r="G898" s="453"/>
      <c r="H898" s="453"/>
      <c r="I898" s="453"/>
      <c r="J898" s="453"/>
      <c r="K898" s="453"/>
      <c r="L898" s="453"/>
      <c r="M898" s="453"/>
      <c r="N898" s="453"/>
      <c r="O898" s="453"/>
      <c r="P898" s="453"/>
      <c r="Q898" s="453"/>
    </row>
    <row r="899" ht="25.15" customHeight="true" x14ac:dyDescent="0.2">
      <c r="C899" s="453"/>
      <c r="D899" s="453"/>
      <c r="E899" s="453"/>
      <c r="F899" s="453"/>
      <c r="G899" s="453"/>
      <c r="H899" s="453"/>
      <c r="I899" s="453"/>
      <c r="J899" s="453"/>
      <c r="K899" s="453"/>
      <c r="L899" s="453"/>
      <c r="M899" s="453"/>
      <c r="N899" s="453"/>
      <c r="O899" s="453"/>
      <c r="P899" s="453"/>
      <c r="Q899" s="453"/>
    </row>
    <row r="900" ht="25.15" customHeight="true" x14ac:dyDescent="0.2">
      <c r="C900" s="453"/>
      <c r="D900" s="453"/>
      <c r="E900" s="453"/>
      <c r="F900" s="453"/>
      <c r="G900" s="453"/>
      <c r="H900" s="453"/>
      <c r="I900" s="453"/>
      <c r="J900" s="453"/>
      <c r="K900" s="453"/>
      <c r="L900" s="453"/>
      <c r="M900" s="453"/>
      <c r="N900" s="453"/>
      <c r="O900" s="453"/>
      <c r="P900" s="453"/>
      <c r="Q900" s="453"/>
    </row>
    <row r="901" ht="25.15" customHeight="true" x14ac:dyDescent="0.2">
      <c r="C901" s="453"/>
      <c r="D901" s="453"/>
      <c r="E901" s="453"/>
      <c r="F901" s="453"/>
      <c r="G901" s="453"/>
      <c r="H901" s="453"/>
      <c r="I901" s="453"/>
      <c r="J901" s="453"/>
      <c r="K901" s="453"/>
      <c r="L901" s="453"/>
      <c r="M901" s="453"/>
      <c r="N901" s="453"/>
      <c r="O901" s="453"/>
      <c r="P901" s="453"/>
      <c r="Q901" s="453"/>
    </row>
    <row r="902" ht="25.15" customHeight="true" x14ac:dyDescent="0.2">
      <c r="C902" s="453"/>
      <c r="D902" s="453"/>
      <c r="E902" s="453"/>
      <c r="F902" s="453"/>
      <c r="G902" s="453"/>
      <c r="H902" s="453"/>
      <c r="I902" s="453"/>
      <c r="J902" s="453"/>
      <c r="K902" s="453"/>
      <c r="L902" s="453"/>
      <c r="M902" s="453"/>
      <c r="N902" s="453"/>
      <c r="O902" s="453"/>
      <c r="P902" s="453"/>
      <c r="Q902" s="453"/>
    </row>
    <row r="903" ht="25.15" customHeight="true" x14ac:dyDescent="0.2">
      <c r="C903" s="453"/>
      <c r="D903" s="453"/>
      <c r="E903" s="453"/>
      <c r="F903" s="453"/>
      <c r="G903" s="453"/>
      <c r="H903" s="453"/>
      <c r="I903" s="453"/>
      <c r="J903" s="453"/>
      <c r="K903" s="453"/>
      <c r="L903" s="453"/>
      <c r="M903" s="453"/>
      <c r="N903" s="453"/>
      <c r="O903" s="453"/>
      <c r="P903" s="453"/>
      <c r="Q903" s="453"/>
    </row>
    <row r="904" ht="25.15" customHeight="true" x14ac:dyDescent="0.2">
      <c r="C904" s="453"/>
      <c r="D904" s="453"/>
      <c r="E904" s="453"/>
      <c r="F904" s="453"/>
      <c r="G904" s="453"/>
      <c r="H904" s="453"/>
      <c r="I904" s="453"/>
      <c r="J904" s="453"/>
      <c r="K904" s="453"/>
      <c r="L904" s="453"/>
      <c r="M904" s="453"/>
      <c r="N904" s="453"/>
      <c r="O904" s="453"/>
      <c r="P904" s="453"/>
      <c r="Q904" s="453"/>
    </row>
    <row r="905" ht="25.15" customHeight="true" x14ac:dyDescent="0.2">
      <c r="C905" s="453"/>
      <c r="D905" s="453"/>
      <c r="E905" s="453"/>
      <c r="F905" s="453"/>
      <c r="G905" s="453"/>
      <c r="H905" s="453"/>
      <c r="I905" s="453"/>
      <c r="J905" s="453"/>
      <c r="K905" s="453"/>
      <c r="L905" s="453"/>
      <c r="M905" s="453"/>
      <c r="N905" s="453"/>
      <c r="O905" s="453"/>
      <c r="P905" s="453"/>
      <c r="Q905" s="453"/>
    </row>
    <row r="906" ht="25.15" customHeight="true" x14ac:dyDescent="0.2">
      <c r="C906" s="453"/>
      <c r="D906" s="453"/>
      <c r="E906" s="453"/>
      <c r="F906" s="453"/>
      <c r="G906" s="453"/>
      <c r="H906" s="453"/>
      <c r="I906" s="453"/>
      <c r="J906" s="453"/>
      <c r="K906" s="453"/>
      <c r="L906" s="453"/>
      <c r="M906" s="453"/>
      <c r="N906" s="453"/>
      <c r="O906" s="453"/>
      <c r="P906" s="453"/>
      <c r="Q906" s="453"/>
    </row>
    <row r="907" ht="25.15" customHeight="true" x14ac:dyDescent="0.2">
      <c r="C907" s="453"/>
      <c r="D907" s="453"/>
      <c r="E907" s="453"/>
      <c r="F907" s="453"/>
      <c r="G907" s="453"/>
      <c r="H907" s="453"/>
      <c r="I907" s="453"/>
      <c r="J907" s="453"/>
      <c r="K907" s="453"/>
      <c r="L907" s="453"/>
      <c r="M907" s="453"/>
      <c r="N907" s="453"/>
      <c r="O907" s="453"/>
      <c r="P907" s="453"/>
      <c r="Q907" s="453"/>
    </row>
    <row r="908" ht="25.15" customHeight="true" x14ac:dyDescent="0.2">
      <c r="C908" s="453"/>
      <c r="D908" s="453"/>
      <c r="E908" s="453"/>
      <c r="F908" s="453"/>
      <c r="G908" s="453"/>
      <c r="H908" s="453"/>
      <c r="I908" s="453"/>
      <c r="J908" s="453"/>
      <c r="K908" s="453"/>
      <c r="L908" s="453"/>
      <c r="M908" s="453"/>
      <c r="N908" s="453"/>
      <c r="O908" s="453"/>
      <c r="P908" s="453"/>
      <c r="Q908" s="453"/>
    </row>
    <row r="909" ht="25.15" customHeight="true" x14ac:dyDescent="0.2">
      <c r="C909" s="453"/>
      <c r="D909" s="453"/>
      <c r="E909" s="453"/>
      <c r="F909" s="453"/>
      <c r="G909" s="453"/>
      <c r="H909" s="453"/>
      <c r="I909" s="453"/>
      <c r="J909" s="453"/>
      <c r="K909" s="453"/>
      <c r="L909" s="453"/>
      <c r="M909" s="453"/>
      <c r="N909" s="453"/>
      <c r="O909" s="453"/>
      <c r="P909" s="453"/>
      <c r="Q909" s="453"/>
    </row>
    <row r="910" ht="25.15" customHeight="true" x14ac:dyDescent="0.2">
      <c r="C910" s="453"/>
      <c r="D910" s="453"/>
      <c r="E910" s="453"/>
      <c r="F910" s="453"/>
      <c r="G910" s="453"/>
      <c r="H910" s="453"/>
      <c r="I910" s="453"/>
      <c r="J910" s="453"/>
      <c r="K910" s="453"/>
      <c r="L910" s="453"/>
      <c r="M910" s="453"/>
      <c r="N910" s="453"/>
      <c r="O910" s="453"/>
      <c r="P910" s="453"/>
      <c r="Q910" s="453"/>
    </row>
    <row r="911" ht="25.15" customHeight="true" x14ac:dyDescent="0.2">
      <c r="C911" s="453"/>
      <c r="D911" s="453"/>
      <c r="E911" s="453"/>
      <c r="F911" s="453"/>
      <c r="G911" s="453"/>
      <c r="H911" s="453"/>
      <c r="I911" s="453"/>
      <c r="J911" s="453"/>
      <c r="K911" s="453"/>
      <c r="L911" s="453"/>
      <c r="M911" s="453"/>
      <c r="N911" s="453"/>
      <c r="O911" s="453"/>
      <c r="P911" s="453"/>
      <c r="Q911" s="453"/>
    </row>
    <row r="912" ht="25.15" customHeight="true" x14ac:dyDescent="0.2">
      <c r="C912" s="453"/>
      <c r="D912" s="453"/>
      <c r="E912" s="453"/>
      <c r="F912" s="453"/>
      <c r="G912" s="453"/>
      <c r="H912" s="453"/>
      <c r="I912" s="453"/>
      <c r="J912" s="453"/>
      <c r="K912" s="453"/>
      <c r="L912" s="453"/>
      <c r="M912" s="453"/>
      <c r="N912" s="453"/>
      <c r="O912" s="453"/>
      <c r="P912" s="453"/>
      <c r="Q912" s="453"/>
    </row>
    <row r="913" ht="25.15" customHeight="true" x14ac:dyDescent="0.2">
      <c r="C913" s="453"/>
      <c r="D913" s="453"/>
      <c r="E913" s="453"/>
      <c r="F913" s="453"/>
      <c r="G913" s="453"/>
      <c r="H913" s="453"/>
      <c r="I913" s="453"/>
      <c r="J913" s="453"/>
      <c r="K913" s="453"/>
      <c r="L913" s="453"/>
      <c r="M913" s="453"/>
      <c r="N913" s="453"/>
      <c r="O913" s="453"/>
      <c r="P913" s="453"/>
      <c r="Q913" s="453"/>
    </row>
    <row r="914" ht="25.15" customHeight="true" x14ac:dyDescent="0.2">
      <c r="C914" s="453"/>
      <c r="D914" s="453"/>
      <c r="E914" s="453"/>
      <c r="F914" s="453"/>
      <c r="G914" s="453"/>
      <c r="H914" s="453"/>
      <c r="I914" s="453"/>
      <c r="J914" s="453"/>
      <c r="K914" s="453"/>
      <c r="L914" s="453"/>
      <c r="M914" s="453"/>
      <c r="N914" s="453"/>
      <c r="O914" s="453"/>
      <c r="P914" s="453"/>
      <c r="Q914" s="453"/>
    </row>
    <row r="915" ht="25.15" customHeight="true" x14ac:dyDescent="0.2">
      <c r="C915" s="453"/>
      <c r="D915" s="453"/>
      <c r="E915" s="453"/>
      <c r="F915" s="453"/>
      <c r="G915" s="453"/>
      <c r="H915" s="453"/>
      <c r="I915" s="453"/>
      <c r="J915" s="453"/>
      <c r="K915" s="453"/>
      <c r="L915" s="453"/>
      <c r="M915" s="453"/>
      <c r="N915" s="453"/>
      <c r="O915" s="453"/>
      <c r="P915" s="453"/>
      <c r="Q915" s="453"/>
    </row>
    <row r="916" ht="25.15" customHeight="true" x14ac:dyDescent="0.2">
      <c r="C916" s="453"/>
      <c r="D916" s="453"/>
      <c r="E916" s="453"/>
      <c r="F916" s="453"/>
      <c r="G916" s="453"/>
      <c r="H916" s="453"/>
      <c r="I916" s="453"/>
      <c r="J916" s="453"/>
      <c r="K916" s="453"/>
      <c r="L916" s="453"/>
      <c r="M916" s="453"/>
      <c r="N916" s="453"/>
      <c r="O916" s="453"/>
      <c r="P916" s="453"/>
      <c r="Q916" s="453"/>
    </row>
    <row r="917" ht="25.15" customHeight="true" x14ac:dyDescent="0.2">
      <c r="C917" s="453"/>
      <c r="D917" s="453"/>
      <c r="E917" s="453"/>
      <c r="F917" s="453"/>
      <c r="G917" s="453"/>
      <c r="H917" s="453"/>
      <c r="I917" s="453"/>
      <c r="J917" s="453"/>
      <c r="K917" s="453"/>
      <c r="L917" s="453"/>
      <c r="M917" s="453"/>
      <c r="N917" s="453"/>
      <c r="O917" s="453"/>
      <c r="P917" s="453"/>
      <c r="Q917" s="453"/>
    </row>
    <row r="918" ht="25.15" customHeight="true" x14ac:dyDescent="0.2">
      <c r="C918" s="453"/>
      <c r="D918" s="453"/>
      <c r="E918" s="453"/>
      <c r="F918" s="453"/>
      <c r="G918" s="453"/>
      <c r="H918" s="453"/>
      <c r="I918" s="453"/>
      <c r="J918" s="453"/>
      <c r="K918" s="453"/>
      <c r="L918" s="453"/>
      <c r="M918" s="453"/>
      <c r="N918" s="453"/>
      <c r="O918" s="453"/>
      <c r="P918" s="453"/>
      <c r="Q918" s="453"/>
    </row>
    <row r="919" ht="25.15" customHeight="true" x14ac:dyDescent="0.2">
      <c r="C919" s="453"/>
      <c r="D919" s="453"/>
      <c r="E919" s="453"/>
      <c r="F919" s="453"/>
      <c r="G919" s="453"/>
      <c r="H919" s="453"/>
      <c r="I919" s="453"/>
      <c r="J919" s="453"/>
      <c r="K919" s="453"/>
      <c r="L919" s="453"/>
      <c r="M919" s="453"/>
      <c r="N919" s="453"/>
      <c r="O919" s="453"/>
      <c r="P919" s="453"/>
      <c r="Q919" s="453"/>
    </row>
    <row r="920" ht="25.15" customHeight="true" x14ac:dyDescent="0.2">
      <c r="C920" s="453"/>
      <c r="D920" s="453"/>
      <c r="E920" s="453"/>
      <c r="F920" s="453"/>
      <c r="G920" s="453"/>
      <c r="H920" s="453"/>
      <c r="I920" s="453"/>
      <c r="J920" s="453"/>
      <c r="K920" s="453"/>
      <c r="L920" s="453"/>
      <c r="M920" s="453"/>
      <c r="N920" s="453"/>
      <c r="O920" s="453"/>
      <c r="P920" s="453"/>
      <c r="Q920" s="453"/>
    </row>
    <row r="921" ht="25.15" customHeight="true" x14ac:dyDescent="0.2">
      <c r="C921" s="453"/>
      <c r="D921" s="453"/>
      <c r="E921" s="453"/>
      <c r="F921" s="453"/>
      <c r="G921" s="453"/>
      <c r="H921" s="453"/>
      <c r="I921" s="453"/>
      <c r="J921" s="453"/>
      <c r="K921" s="453"/>
      <c r="L921" s="453"/>
      <c r="M921" s="453"/>
      <c r="N921" s="453"/>
      <c r="O921" s="453"/>
      <c r="P921" s="453"/>
      <c r="Q921" s="453"/>
    </row>
    <row r="922" ht="25.15" customHeight="true" x14ac:dyDescent="0.2">
      <c r="C922" s="453"/>
      <c r="D922" s="453"/>
      <c r="E922" s="453"/>
      <c r="F922" s="453"/>
      <c r="G922" s="453"/>
      <c r="H922" s="453"/>
      <c r="I922" s="453"/>
      <c r="J922" s="453"/>
      <c r="K922" s="453"/>
      <c r="L922" s="453"/>
      <c r="M922" s="453"/>
      <c r="N922" s="453"/>
      <c r="O922" s="453"/>
      <c r="P922" s="453"/>
      <c r="Q922" s="453"/>
    </row>
    <row r="923" ht="25.15" customHeight="true" x14ac:dyDescent="0.2">
      <c r="C923" s="453"/>
      <c r="D923" s="453"/>
      <c r="E923" s="453"/>
      <c r="F923" s="453"/>
      <c r="G923" s="453"/>
      <c r="H923" s="453"/>
      <c r="I923" s="453"/>
      <c r="J923" s="453"/>
      <c r="K923" s="453"/>
      <c r="L923" s="453"/>
      <c r="M923" s="453"/>
      <c r="N923" s="453"/>
      <c r="O923" s="453"/>
      <c r="P923" s="453"/>
      <c r="Q923" s="453"/>
    </row>
    <row r="924" ht="25.15" customHeight="true" x14ac:dyDescent="0.2">
      <c r="C924" s="453"/>
      <c r="D924" s="453"/>
      <c r="E924" s="453"/>
      <c r="F924" s="453"/>
      <c r="G924" s="453"/>
      <c r="H924" s="453"/>
      <c r="I924" s="453"/>
      <c r="J924" s="453"/>
      <c r="K924" s="453"/>
      <c r="L924" s="453"/>
      <c r="M924" s="453"/>
      <c r="N924" s="453"/>
      <c r="O924" s="453"/>
      <c r="P924" s="453"/>
      <c r="Q924" s="453"/>
    </row>
    <row r="925" ht="25.15" customHeight="true" x14ac:dyDescent="0.2">
      <c r="C925" s="453"/>
      <c r="D925" s="453"/>
      <c r="E925" s="453"/>
      <c r="F925" s="453"/>
      <c r="G925" s="453"/>
      <c r="H925" s="453"/>
      <c r="I925" s="453"/>
      <c r="J925" s="453"/>
      <c r="K925" s="453"/>
      <c r="L925" s="453"/>
      <c r="M925" s="453"/>
      <c r="N925" s="453"/>
      <c r="O925" s="453"/>
      <c r="P925" s="453"/>
      <c r="Q925" s="453"/>
    </row>
    <row r="926" ht="25.15" customHeight="true" x14ac:dyDescent="0.2">
      <c r="C926" s="453"/>
      <c r="D926" s="453"/>
      <c r="E926" s="453"/>
      <c r="F926" s="453"/>
      <c r="G926" s="453"/>
      <c r="H926" s="453"/>
      <c r="I926" s="453"/>
      <c r="J926" s="453"/>
      <c r="K926" s="453"/>
      <c r="L926" s="453"/>
      <c r="M926" s="453"/>
      <c r="N926" s="453"/>
      <c r="O926" s="453"/>
      <c r="P926" s="453"/>
      <c r="Q926" s="453"/>
    </row>
    <row r="927" ht="25.15" customHeight="true" x14ac:dyDescent="0.2">
      <c r="C927" s="453"/>
      <c r="D927" s="453"/>
      <c r="E927" s="453"/>
      <c r="F927" s="453"/>
      <c r="G927" s="453"/>
      <c r="H927" s="453"/>
      <c r="I927" s="453"/>
      <c r="J927" s="453"/>
      <c r="K927" s="453"/>
      <c r="L927" s="453"/>
      <c r="M927" s="453"/>
      <c r="N927" s="453"/>
      <c r="O927" s="453"/>
      <c r="P927" s="453"/>
      <c r="Q927" s="453"/>
    </row>
    <row r="928" ht="25.15" customHeight="true" x14ac:dyDescent="0.2">
      <c r="C928" s="453"/>
      <c r="D928" s="453"/>
      <c r="E928" s="453"/>
      <c r="F928" s="453"/>
      <c r="G928" s="453"/>
      <c r="H928" s="453"/>
      <c r="I928" s="453"/>
      <c r="J928" s="453"/>
      <c r="K928" s="453"/>
      <c r="L928" s="453"/>
      <c r="M928" s="453"/>
      <c r="N928" s="453"/>
      <c r="O928" s="453"/>
      <c r="P928" s="453"/>
      <c r="Q928" s="453"/>
    </row>
    <row r="929" ht="25.15" customHeight="true" x14ac:dyDescent="0.2">
      <c r="C929" s="453"/>
      <c r="D929" s="453"/>
      <c r="E929" s="453"/>
      <c r="F929" s="453"/>
      <c r="G929" s="453"/>
      <c r="H929" s="453"/>
      <c r="I929" s="453"/>
      <c r="J929" s="453"/>
      <c r="K929" s="453"/>
      <c r="L929" s="453"/>
      <c r="M929" s="453"/>
      <c r="N929" s="453"/>
      <c r="O929" s="453"/>
      <c r="P929" s="453"/>
      <c r="Q929" s="453"/>
    </row>
    <row r="930" ht="25.15" customHeight="true" x14ac:dyDescent="0.2">
      <c r="C930" s="453"/>
      <c r="D930" s="453"/>
      <c r="E930" s="453"/>
      <c r="F930" s="453"/>
      <c r="G930" s="453"/>
      <c r="H930" s="453"/>
      <c r="I930" s="453"/>
      <c r="J930" s="453"/>
      <c r="K930" s="453"/>
      <c r="L930" s="453"/>
      <c r="M930" s="453"/>
      <c r="N930" s="453"/>
      <c r="O930" s="453"/>
      <c r="P930" s="453"/>
      <c r="Q930" s="453"/>
    </row>
    <row r="931" ht="25.15" customHeight="true" x14ac:dyDescent="0.2">
      <c r="C931" s="453"/>
      <c r="D931" s="453"/>
      <c r="E931" s="453"/>
      <c r="F931" s="453"/>
      <c r="G931" s="453"/>
      <c r="H931" s="453"/>
      <c r="I931" s="453"/>
      <c r="J931" s="453"/>
      <c r="K931" s="453"/>
      <c r="L931" s="453"/>
      <c r="M931" s="453"/>
      <c r="N931" s="453"/>
      <c r="O931" s="453"/>
      <c r="P931" s="453"/>
      <c r="Q931" s="453"/>
    </row>
    <row r="932" ht="25.15" customHeight="true" x14ac:dyDescent="0.2">
      <c r="C932" s="453"/>
      <c r="D932" s="453"/>
      <c r="E932" s="453"/>
      <c r="F932" s="453"/>
      <c r="G932" s="453"/>
      <c r="H932" s="453"/>
      <c r="I932" s="453"/>
      <c r="J932" s="453"/>
      <c r="K932" s="453"/>
      <c r="L932" s="453"/>
      <c r="M932" s="453"/>
      <c r="N932" s="453"/>
      <c r="O932" s="453"/>
      <c r="P932" s="453"/>
      <c r="Q932" s="453"/>
    </row>
    <row r="933" ht="25.15" customHeight="true" x14ac:dyDescent="0.2">
      <c r="C933" s="453"/>
      <c r="D933" s="453"/>
      <c r="E933" s="453"/>
      <c r="F933" s="453"/>
      <c r="G933" s="453"/>
      <c r="H933" s="453"/>
      <c r="I933" s="453"/>
      <c r="J933" s="453"/>
      <c r="K933" s="453"/>
      <c r="L933" s="453"/>
      <c r="M933" s="453"/>
      <c r="N933" s="453"/>
      <c r="O933" s="453"/>
      <c r="P933" s="453"/>
      <c r="Q933" s="453"/>
    </row>
    <row r="934" ht="25.15" customHeight="true" x14ac:dyDescent="0.2">
      <c r="C934" s="453"/>
      <c r="D934" s="453"/>
      <c r="E934" s="453"/>
      <c r="F934" s="453"/>
      <c r="G934" s="453"/>
      <c r="H934" s="453"/>
      <c r="I934" s="453"/>
      <c r="J934" s="453"/>
      <c r="K934" s="453"/>
      <c r="L934" s="453"/>
      <c r="M934" s="453"/>
      <c r="N934" s="453"/>
      <c r="O934" s="453"/>
      <c r="P934" s="453"/>
      <c r="Q934" s="453"/>
    </row>
    <row r="935" ht="25.15" customHeight="true" x14ac:dyDescent="0.2">
      <c r="C935" s="453"/>
      <c r="D935" s="453"/>
      <c r="E935" s="453"/>
      <c r="F935" s="453"/>
      <c r="G935" s="453"/>
      <c r="H935" s="453"/>
      <c r="I935" s="453"/>
      <c r="J935" s="453"/>
      <c r="K935" s="453"/>
      <c r="L935" s="453"/>
      <c r="M935" s="453"/>
      <c r="N935" s="453"/>
      <c r="O935" s="453"/>
      <c r="P935" s="453"/>
      <c r="Q935" s="453"/>
    </row>
    <row r="936" ht="25.15" customHeight="true" x14ac:dyDescent="0.2">
      <c r="C936" s="453"/>
      <c r="D936" s="453"/>
      <c r="E936" s="453"/>
      <c r="F936" s="453"/>
      <c r="G936" s="453"/>
      <c r="H936" s="453"/>
      <c r="I936" s="453"/>
      <c r="J936" s="453"/>
      <c r="K936" s="453"/>
      <c r="L936" s="453"/>
      <c r="M936" s="453"/>
      <c r="N936" s="453"/>
      <c r="O936" s="453"/>
      <c r="P936" s="453"/>
      <c r="Q936" s="453"/>
    </row>
    <row r="937" ht="25.15" customHeight="true" x14ac:dyDescent="0.2">
      <c r="C937" s="453"/>
      <c r="D937" s="453"/>
      <c r="E937" s="453"/>
      <c r="F937" s="453"/>
      <c r="G937" s="453"/>
      <c r="H937" s="453"/>
      <c r="I937" s="453"/>
      <c r="J937" s="453"/>
      <c r="K937" s="453"/>
      <c r="L937" s="453"/>
      <c r="M937" s="453"/>
      <c r="N937" s="453"/>
      <c r="O937" s="453"/>
      <c r="P937" s="453"/>
      <c r="Q937" s="453"/>
    </row>
    <row r="938" ht="25.15" customHeight="true" x14ac:dyDescent="0.2">
      <c r="C938" s="453"/>
      <c r="D938" s="453"/>
      <c r="E938" s="453"/>
      <c r="F938" s="453"/>
      <c r="G938" s="453"/>
      <c r="H938" s="453"/>
      <c r="I938" s="453"/>
      <c r="J938" s="453"/>
      <c r="K938" s="453"/>
      <c r="L938" s="453"/>
      <c r="M938" s="453"/>
      <c r="N938" s="453"/>
      <c r="O938" s="453"/>
      <c r="P938" s="453"/>
      <c r="Q938" s="453"/>
    </row>
    <row r="939" ht="25.15" customHeight="true" x14ac:dyDescent="0.2">
      <c r="C939" s="453"/>
      <c r="D939" s="453"/>
      <c r="E939" s="453"/>
      <c r="F939" s="453"/>
      <c r="G939" s="453"/>
      <c r="H939" s="453"/>
      <c r="I939" s="453"/>
      <c r="J939" s="453"/>
      <c r="K939" s="453"/>
      <c r="L939" s="453"/>
      <c r="M939" s="453"/>
      <c r="N939" s="453"/>
      <c r="O939" s="453"/>
      <c r="P939" s="453"/>
      <c r="Q939" s="453"/>
    </row>
    <row r="940" ht="25.15" customHeight="true" x14ac:dyDescent="0.2">
      <c r="C940" s="453"/>
      <c r="D940" s="453"/>
      <c r="E940" s="453"/>
      <c r="F940" s="453"/>
      <c r="G940" s="453"/>
      <c r="H940" s="453"/>
      <c r="I940" s="453"/>
      <c r="J940" s="453"/>
      <c r="K940" s="453"/>
      <c r="L940" s="453"/>
      <c r="M940" s="453"/>
      <c r="N940" s="453"/>
      <c r="O940" s="453"/>
      <c r="P940" s="453"/>
      <c r="Q940" s="453"/>
    </row>
    <row r="941" ht="25.15" customHeight="true" x14ac:dyDescent="0.2">
      <c r="C941" s="453"/>
      <c r="D941" s="453"/>
      <c r="E941" s="453"/>
      <c r="F941" s="453"/>
      <c r="G941" s="453"/>
      <c r="H941" s="453"/>
      <c r="I941" s="453"/>
      <c r="J941" s="453"/>
      <c r="K941" s="453"/>
      <c r="L941" s="453"/>
      <c r="M941" s="453"/>
      <c r="N941" s="453"/>
      <c r="O941" s="453"/>
      <c r="P941" s="453"/>
      <c r="Q941" s="453"/>
    </row>
    <row r="942" ht="25.15" customHeight="true" x14ac:dyDescent="0.2">
      <c r="C942" s="453"/>
      <c r="D942" s="453"/>
      <c r="E942" s="453"/>
      <c r="F942" s="453"/>
      <c r="G942" s="453"/>
      <c r="H942" s="453"/>
      <c r="I942" s="453"/>
      <c r="J942" s="453"/>
      <c r="K942" s="453"/>
      <c r="L942" s="453"/>
      <c r="M942" s="453"/>
      <c r="N942" s="453"/>
      <c r="O942" s="453"/>
      <c r="P942" s="453"/>
      <c r="Q942" s="453"/>
    </row>
    <row r="943" ht="25.15" customHeight="true" x14ac:dyDescent="0.2">
      <c r="C943" s="453"/>
      <c r="D943" s="453"/>
      <c r="E943" s="453"/>
      <c r="F943" s="453"/>
      <c r="G943" s="453"/>
      <c r="H943" s="453"/>
      <c r="I943" s="453"/>
      <c r="J943" s="453"/>
      <c r="K943" s="453"/>
      <c r="L943" s="453"/>
      <c r="M943" s="453"/>
      <c r="N943" s="453"/>
      <c r="O943" s="453"/>
      <c r="P943" s="453"/>
      <c r="Q943" s="453"/>
    </row>
    <row r="944" ht="25.15" customHeight="true" x14ac:dyDescent="0.2">
      <c r="C944" s="453"/>
      <c r="D944" s="453"/>
      <c r="E944" s="453"/>
      <c r="F944" s="453"/>
      <c r="G944" s="453"/>
      <c r="H944" s="453"/>
      <c r="I944" s="453"/>
      <c r="J944" s="453"/>
      <c r="K944" s="453"/>
      <c r="L944" s="453"/>
      <c r="M944" s="453"/>
      <c r="N944" s="453"/>
      <c r="O944" s="453"/>
      <c r="P944" s="453"/>
      <c r="Q944" s="453"/>
    </row>
    <row r="945" ht="25.15" customHeight="true" x14ac:dyDescent="0.2">
      <c r="C945" s="453"/>
      <c r="D945" s="453"/>
      <c r="E945" s="453"/>
      <c r="F945" s="453"/>
      <c r="G945" s="453"/>
      <c r="H945" s="453"/>
      <c r="I945" s="453"/>
      <c r="J945" s="453"/>
      <c r="K945" s="453"/>
      <c r="L945" s="453"/>
      <c r="M945" s="453"/>
      <c r="N945" s="453"/>
      <c r="O945" s="453"/>
      <c r="P945" s="453"/>
      <c r="Q945" s="453"/>
    </row>
    <row r="946" ht="25.15" customHeight="true" x14ac:dyDescent="0.2">
      <c r="C946" s="453"/>
      <c r="D946" s="453"/>
      <c r="E946" s="453"/>
      <c r="F946" s="453"/>
      <c r="G946" s="453"/>
      <c r="H946" s="453"/>
      <c r="I946" s="453"/>
      <c r="J946" s="453"/>
      <c r="K946" s="453"/>
      <c r="L946" s="453"/>
      <c r="M946" s="453"/>
      <c r="N946" s="453"/>
      <c r="O946" s="453"/>
      <c r="P946" s="453"/>
      <c r="Q946" s="453"/>
    </row>
    <row r="947" ht="25.15" customHeight="true" x14ac:dyDescent="0.2">
      <c r="C947" s="453"/>
      <c r="D947" s="453"/>
      <c r="E947" s="453"/>
      <c r="F947" s="453"/>
      <c r="G947" s="453"/>
      <c r="H947" s="453"/>
      <c r="I947" s="453"/>
      <c r="J947" s="453"/>
      <c r="K947" s="453"/>
      <c r="L947" s="453"/>
      <c r="M947" s="453"/>
      <c r="N947" s="453"/>
      <c r="O947" s="453"/>
      <c r="P947" s="453"/>
      <c r="Q947" s="453"/>
    </row>
    <row r="948" ht="25.15" customHeight="true" x14ac:dyDescent="0.2">
      <c r="C948" s="453"/>
      <c r="D948" s="453"/>
      <c r="E948" s="453"/>
      <c r="F948" s="453"/>
      <c r="G948" s="453"/>
      <c r="H948" s="453"/>
      <c r="I948" s="453"/>
      <c r="J948" s="453"/>
      <c r="K948" s="453"/>
      <c r="L948" s="453"/>
      <c r="M948" s="453"/>
      <c r="N948" s="453"/>
      <c r="O948" s="453"/>
      <c r="P948" s="453"/>
      <c r="Q948" s="453"/>
    </row>
    <row r="949" ht="25.15" customHeight="true" x14ac:dyDescent="0.2">
      <c r="C949" s="453"/>
      <c r="D949" s="453"/>
      <c r="E949" s="453"/>
      <c r="F949" s="453"/>
      <c r="G949" s="453"/>
      <c r="H949" s="453"/>
      <c r="I949" s="453"/>
      <c r="J949" s="453"/>
      <c r="K949" s="453"/>
      <c r="L949" s="453"/>
      <c r="M949" s="453"/>
      <c r="N949" s="453"/>
      <c r="O949" s="453"/>
      <c r="P949" s="453"/>
      <c r="Q949" s="453"/>
    </row>
    <row r="950" ht="25.15" customHeight="true" x14ac:dyDescent="0.2">
      <c r="C950" s="453"/>
      <c r="D950" s="453"/>
      <c r="E950" s="453"/>
      <c r="F950" s="453"/>
      <c r="G950" s="453"/>
      <c r="H950" s="453"/>
      <c r="I950" s="453"/>
      <c r="J950" s="453"/>
      <c r="K950" s="453"/>
      <c r="L950" s="453"/>
      <c r="M950" s="453"/>
      <c r="N950" s="453"/>
      <c r="O950" s="453"/>
      <c r="P950" s="453"/>
      <c r="Q950" s="453"/>
    </row>
    <row r="951" ht="25.15" customHeight="true" x14ac:dyDescent="0.2">
      <c r="C951" s="453"/>
      <c r="D951" s="453"/>
      <c r="E951" s="453"/>
      <c r="F951" s="453"/>
      <c r="G951" s="453"/>
      <c r="H951" s="453"/>
      <c r="I951" s="453"/>
      <c r="J951" s="453"/>
      <c r="K951" s="453"/>
      <c r="L951" s="453"/>
      <c r="M951" s="453"/>
      <c r="N951" s="453"/>
      <c r="O951" s="453"/>
      <c r="P951" s="453"/>
      <c r="Q951" s="453"/>
    </row>
    <row r="952" ht="25.15" customHeight="true" x14ac:dyDescent="0.2">
      <c r="C952" s="453"/>
      <c r="D952" s="453"/>
      <c r="E952" s="453"/>
      <c r="F952" s="453"/>
      <c r="G952" s="453"/>
      <c r="H952" s="453"/>
      <c r="I952" s="453"/>
      <c r="J952" s="453"/>
      <c r="K952" s="453"/>
      <c r="L952" s="453"/>
      <c r="M952" s="453"/>
      <c r="N952" s="453"/>
      <c r="O952" s="453"/>
      <c r="P952" s="453"/>
      <c r="Q952" s="453"/>
    </row>
    <row r="953" ht="25.15" customHeight="true" x14ac:dyDescent="0.2">
      <c r="C953" s="453"/>
      <c r="D953" s="453"/>
      <c r="E953" s="453"/>
      <c r="F953" s="453"/>
      <c r="G953" s="453"/>
      <c r="H953" s="453"/>
      <c r="I953" s="453"/>
      <c r="J953" s="453"/>
      <c r="K953" s="453"/>
      <c r="L953" s="453"/>
      <c r="M953" s="453"/>
      <c r="N953" s="453"/>
      <c r="O953" s="453"/>
      <c r="P953" s="453"/>
      <c r="Q953" s="453"/>
    </row>
    <row r="954" ht="25.15" customHeight="true" x14ac:dyDescent="0.2">
      <c r="C954" s="453"/>
      <c r="D954" s="453"/>
      <c r="E954" s="453"/>
      <c r="F954" s="453"/>
      <c r="G954" s="453"/>
      <c r="H954" s="453"/>
      <c r="I954" s="453"/>
      <c r="J954" s="453"/>
      <c r="K954" s="453"/>
      <c r="L954" s="453"/>
      <c r="M954" s="453"/>
      <c r="N954" s="453"/>
      <c r="O954" s="453"/>
      <c r="P954" s="453"/>
      <c r="Q954" s="453"/>
    </row>
    <row r="955" ht="25.15" customHeight="true" x14ac:dyDescent="0.2">
      <c r="C955" s="453"/>
      <c r="D955" s="453"/>
      <c r="E955" s="453"/>
      <c r="F955" s="453"/>
      <c r="G955" s="453"/>
      <c r="H955" s="453"/>
      <c r="I955" s="453"/>
      <c r="J955" s="453"/>
      <c r="K955" s="453"/>
      <c r="L955" s="453"/>
      <c r="M955" s="453"/>
      <c r="N955" s="453"/>
      <c r="O955" s="453"/>
      <c r="P955" s="453"/>
      <c r="Q955" s="453"/>
    </row>
    <row r="956" ht="25.15" customHeight="true" x14ac:dyDescent="0.2">
      <c r="C956" s="453"/>
      <c r="D956" s="453"/>
      <c r="E956" s="453"/>
      <c r="F956" s="453"/>
      <c r="G956" s="453"/>
      <c r="H956" s="453"/>
      <c r="I956" s="453"/>
      <c r="J956" s="453"/>
      <c r="K956" s="453"/>
      <c r="L956" s="453"/>
      <c r="M956" s="453"/>
      <c r="N956" s="453"/>
      <c r="O956" s="453"/>
      <c r="P956" s="453"/>
      <c r="Q956" s="453"/>
    </row>
    <row r="957" ht="25.15" customHeight="true" x14ac:dyDescent="0.2">
      <c r="C957" s="453"/>
      <c r="D957" s="453"/>
      <c r="E957" s="453"/>
      <c r="F957" s="453"/>
      <c r="G957" s="453"/>
      <c r="H957" s="453"/>
      <c r="I957" s="453"/>
      <c r="J957" s="453"/>
      <c r="K957" s="453"/>
      <c r="L957" s="453"/>
      <c r="M957" s="453"/>
      <c r="N957" s="453"/>
      <c r="O957" s="453"/>
      <c r="P957" s="453"/>
      <c r="Q957" s="453"/>
    </row>
    <row r="958" ht="25.15" customHeight="true" x14ac:dyDescent="0.2">
      <c r="C958" s="453"/>
      <c r="D958" s="453"/>
      <c r="E958" s="453"/>
      <c r="F958" s="453"/>
      <c r="G958" s="453"/>
      <c r="H958" s="453"/>
      <c r="I958" s="453"/>
      <c r="J958" s="453"/>
      <c r="K958" s="453"/>
      <c r="L958" s="453"/>
      <c r="M958" s="453"/>
      <c r="N958" s="453"/>
      <c r="O958" s="453"/>
      <c r="P958" s="453"/>
      <c r="Q958" s="453"/>
    </row>
    <row r="959" ht="25.15" customHeight="true" x14ac:dyDescent="0.2">
      <c r="C959" s="453"/>
      <c r="D959" s="453"/>
      <c r="E959" s="453"/>
      <c r="F959" s="453"/>
      <c r="G959" s="453"/>
      <c r="H959" s="453"/>
      <c r="I959" s="453"/>
      <c r="J959" s="453"/>
      <c r="K959" s="453"/>
      <c r="L959" s="453"/>
      <c r="M959" s="453"/>
      <c r="N959" s="453"/>
      <c r="O959" s="453"/>
      <c r="P959" s="453"/>
      <c r="Q959" s="453"/>
    </row>
    <row r="960" ht="25.15" customHeight="true" x14ac:dyDescent="0.2">
      <c r="C960" s="453"/>
      <c r="D960" s="453"/>
      <c r="E960" s="453"/>
      <c r="F960" s="453"/>
      <c r="G960" s="453"/>
      <c r="H960" s="453"/>
      <c r="I960" s="453"/>
      <c r="J960" s="453"/>
      <c r="K960" s="453"/>
      <c r="L960" s="453"/>
      <c r="M960" s="453"/>
      <c r="N960" s="453"/>
      <c r="O960" s="453"/>
      <c r="P960" s="453"/>
      <c r="Q960" s="453"/>
    </row>
    <row r="961" ht="25.15" customHeight="true" x14ac:dyDescent="0.2">
      <c r="C961" s="453"/>
      <c r="D961" s="453"/>
      <c r="E961" s="453"/>
      <c r="F961" s="453"/>
      <c r="G961" s="453"/>
      <c r="H961" s="453"/>
      <c r="I961" s="453"/>
      <c r="J961" s="453"/>
      <c r="K961" s="453"/>
      <c r="L961" s="453"/>
      <c r="M961" s="453"/>
      <c r="N961" s="453"/>
      <c r="O961" s="453"/>
      <c r="P961" s="453"/>
      <c r="Q961" s="453"/>
    </row>
    <row r="962" ht="25.15" customHeight="true" x14ac:dyDescent="0.2">
      <c r="C962" s="453"/>
      <c r="D962" s="453"/>
      <c r="E962" s="453"/>
      <c r="F962" s="453"/>
      <c r="G962" s="453"/>
      <c r="H962" s="453"/>
      <c r="I962" s="453"/>
      <c r="J962" s="453"/>
      <c r="K962" s="453"/>
      <c r="L962" s="453"/>
      <c r="M962" s="453"/>
      <c r="N962" s="453"/>
      <c r="O962" s="453"/>
      <c r="P962" s="453"/>
      <c r="Q962" s="453"/>
    </row>
    <row r="963" ht="25.15" customHeight="true" x14ac:dyDescent="0.2">
      <c r="C963" s="453"/>
      <c r="D963" s="453"/>
      <c r="E963" s="453"/>
      <c r="F963" s="453"/>
      <c r="G963" s="453"/>
      <c r="H963" s="453"/>
      <c r="I963" s="453"/>
      <c r="J963" s="453"/>
      <c r="K963" s="453"/>
      <c r="L963" s="453"/>
      <c r="M963" s="453"/>
      <c r="N963" s="453"/>
      <c r="O963" s="453"/>
      <c r="P963" s="453"/>
      <c r="Q963" s="453"/>
    </row>
    <row r="964" ht="25.15" customHeight="true" x14ac:dyDescent="0.2">
      <c r="C964" s="453"/>
      <c r="D964" s="453"/>
      <c r="E964" s="453"/>
      <c r="F964" s="453"/>
      <c r="G964" s="453"/>
      <c r="H964" s="453"/>
      <c r="I964" s="453"/>
      <c r="J964" s="453"/>
      <c r="K964" s="453"/>
      <c r="L964" s="453"/>
      <c r="M964" s="453"/>
      <c r="N964" s="453"/>
      <c r="O964" s="453"/>
      <c r="P964" s="453"/>
      <c r="Q964" s="453"/>
    </row>
    <row r="965" ht="25.15" customHeight="true" x14ac:dyDescent="0.2">
      <c r="C965" s="453"/>
      <c r="D965" s="453"/>
      <c r="E965" s="453"/>
      <c r="F965" s="453"/>
      <c r="G965" s="453"/>
      <c r="H965" s="453"/>
      <c r="I965" s="453"/>
      <c r="J965" s="453"/>
      <c r="K965" s="453"/>
      <c r="L965" s="453"/>
      <c r="M965" s="453"/>
      <c r="N965" s="453"/>
      <c r="O965" s="453"/>
      <c r="P965" s="453"/>
      <c r="Q965" s="453"/>
    </row>
    <row r="966" ht="25.15" customHeight="true" x14ac:dyDescent="0.2">
      <c r="C966" s="453"/>
      <c r="D966" s="453"/>
      <c r="E966" s="453"/>
      <c r="F966" s="453"/>
      <c r="G966" s="453"/>
      <c r="H966" s="453"/>
      <c r="I966" s="453"/>
      <c r="J966" s="453"/>
      <c r="K966" s="453"/>
      <c r="L966" s="453"/>
      <c r="M966" s="453"/>
      <c r="N966" s="453"/>
      <c r="O966" s="453"/>
      <c r="P966" s="453"/>
      <c r="Q966" s="453"/>
    </row>
    <row r="967" ht="25.15" customHeight="true" x14ac:dyDescent="0.2">
      <c r="C967" s="453"/>
      <c r="D967" s="453"/>
      <c r="E967" s="453"/>
      <c r="F967" s="453"/>
      <c r="G967" s="453"/>
      <c r="H967" s="453"/>
      <c r="I967" s="453"/>
      <c r="J967" s="453"/>
      <c r="K967" s="453"/>
      <c r="L967" s="453"/>
      <c r="M967" s="453"/>
      <c r="N967" s="453"/>
      <c r="O967" s="453"/>
      <c r="P967" s="453"/>
      <c r="Q967" s="453"/>
    </row>
    <row r="968" ht="25.15" customHeight="true" x14ac:dyDescent="0.2">
      <c r="C968" s="453"/>
      <c r="D968" s="453"/>
      <c r="E968" s="453"/>
      <c r="F968" s="453"/>
      <c r="G968" s="453"/>
      <c r="H968" s="453"/>
      <c r="I968" s="453"/>
      <c r="J968" s="453"/>
      <c r="K968" s="453"/>
      <c r="L968" s="453"/>
      <c r="M968" s="453"/>
      <c r="N968" s="453"/>
      <c r="O968" s="453"/>
      <c r="P968" s="453"/>
      <c r="Q968" s="453"/>
    </row>
    <row r="969" ht="25.15" customHeight="true" x14ac:dyDescent="0.2">
      <c r="C969" s="453"/>
      <c r="D969" s="453"/>
      <c r="E969" s="453"/>
      <c r="F969" s="453"/>
      <c r="G969" s="453"/>
      <c r="H969" s="453"/>
      <c r="I969" s="453"/>
      <c r="J969" s="453"/>
      <c r="K969" s="453"/>
      <c r="L969" s="453"/>
      <c r="M969" s="453"/>
      <c r="N969" s="453"/>
      <c r="O969" s="453"/>
      <c r="P969" s="453"/>
      <c r="Q969" s="453"/>
    </row>
    <row r="970" ht="25.15" customHeight="true" x14ac:dyDescent="0.2">
      <c r="C970" s="453"/>
      <c r="D970" s="453"/>
      <c r="E970" s="453"/>
      <c r="F970" s="453"/>
      <c r="G970" s="453"/>
      <c r="H970" s="453"/>
      <c r="I970" s="453"/>
      <c r="J970" s="453"/>
      <c r="K970" s="453"/>
      <c r="L970" s="453"/>
      <c r="M970" s="453"/>
      <c r="N970" s="453"/>
      <c r="O970" s="453"/>
      <c r="P970" s="453"/>
      <c r="Q970" s="453"/>
    </row>
    <row r="971" ht="25.15" customHeight="true" x14ac:dyDescent="0.2">
      <c r="C971" s="453"/>
      <c r="D971" s="453"/>
      <c r="E971" s="453"/>
      <c r="F971" s="453"/>
      <c r="G971" s="453"/>
      <c r="H971" s="453"/>
      <c r="I971" s="453"/>
      <c r="J971" s="453"/>
      <c r="K971" s="453"/>
      <c r="L971" s="453"/>
      <c r="M971" s="453"/>
      <c r="N971" s="453"/>
      <c r="O971" s="453"/>
      <c r="P971" s="453"/>
      <c r="Q971" s="453"/>
    </row>
    <row r="972" ht="25.15" customHeight="true" x14ac:dyDescent="0.2">
      <c r="C972" s="453"/>
      <c r="D972" s="453"/>
      <c r="E972" s="453"/>
      <c r="F972" s="453"/>
      <c r="G972" s="453"/>
      <c r="H972" s="453"/>
      <c r="I972" s="453"/>
      <c r="J972" s="453"/>
      <c r="K972" s="453"/>
      <c r="L972" s="453"/>
      <c r="M972" s="453"/>
      <c r="N972" s="453"/>
      <c r="O972" s="453"/>
      <c r="P972" s="453"/>
      <c r="Q972" s="453"/>
    </row>
    <row r="973" ht="25.15" customHeight="true" x14ac:dyDescent="0.2">
      <c r="C973" s="453"/>
      <c r="D973" s="453"/>
      <c r="E973" s="453"/>
      <c r="F973" s="453"/>
      <c r="G973" s="453"/>
      <c r="H973" s="453"/>
      <c r="I973" s="453"/>
      <c r="J973" s="453"/>
      <c r="K973" s="453"/>
      <c r="L973" s="453"/>
      <c r="M973" s="453"/>
      <c r="N973" s="453"/>
      <c r="O973" s="453"/>
      <c r="P973" s="453"/>
      <c r="Q973" s="453"/>
    </row>
    <row r="974" ht="25.15" customHeight="true" x14ac:dyDescent="0.2">
      <c r="C974" s="453"/>
      <c r="D974" s="453"/>
      <c r="E974" s="453"/>
      <c r="F974" s="453"/>
      <c r="G974" s="453"/>
      <c r="H974" s="453"/>
      <c r="I974" s="453"/>
      <c r="J974" s="453"/>
      <c r="K974" s="453"/>
      <c r="L974" s="453"/>
      <c r="M974" s="453"/>
      <c r="N974" s="453"/>
      <c r="O974" s="453"/>
      <c r="P974" s="453"/>
      <c r="Q974" s="453"/>
    </row>
    <row r="975" ht="25.15" customHeight="true" x14ac:dyDescent="0.2">
      <c r="C975" s="453"/>
      <c r="D975" s="453"/>
      <c r="E975" s="453"/>
      <c r="F975" s="453"/>
      <c r="G975" s="453"/>
      <c r="H975" s="453"/>
      <c r="I975" s="453"/>
      <c r="J975" s="453"/>
      <c r="K975" s="453"/>
      <c r="L975" s="453"/>
      <c r="M975" s="453"/>
      <c r="N975" s="453"/>
      <c r="O975" s="453"/>
      <c r="P975" s="453"/>
      <c r="Q975" s="453"/>
    </row>
    <row r="976" ht="25.15" customHeight="true" x14ac:dyDescent="0.2">
      <c r="C976" s="453"/>
      <c r="D976" s="453"/>
      <c r="E976" s="453"/>
      <c r="F976" s="453"/>
      <c r="G976" s="453"/>
      <c r="H976" s="453"/>
      <c r="I976" s="453"/>
      <c r="J976" s="453"/>
      <c r="K976" s="453"/>
      <c r="L976" s="453"/>
      <c r="M976" s="453"/>
      <c r="N976" s="453"/>
      <c r="O976" s="453"/>
      <c r="P976" s="453"/>
      <c r="Q976" s="453"/>
    </row>
    <row r="977" ht="25.15" customHeight="true" x14ac:dyDescent="0.2">
      <c r="C977" s="453"/>
      <c r="D977" s="453"/>
      <c r="E977" s="453"/>
      <c r="F977" s="453"/>
      <c r="G977" s="453"/>
      <c r="H977" s="453"/>
      <c r="I977" s="453"/>
      <c r="J977" s="453"/>
      <c r="K977" s="453"/>
      <c r="L977" s="453"/>
      <c r="M977" s="453"/>
      <c r="N977" s="453"/>
      <c r="O977" s="453"/>
      <c r="P977" s="453"/>
      <c r="Q977" s="453"/>
    </row>
    <row r="978" ht="25.15" customHeight="true" x14ac:dyDescent="0.2">
      <c r="C978" s="453"/>
      <c r="D978" s="453"/>
      <c r="E978" s="453"/>
      <c r="F978" s="453"/>
      <c r="G978" s="453"/>
      <c r="H978" s="453"/>
      <c r="I978" s="453"/>
      <c r="J978" s="453"/>
      <c r="K978" s="453"/>
      <c r="L978" s="453"/>
      <c r="M978" s="453"/>
      <c r="N978" s="453"/>
      <c r="O978" s="453"/>
      <c r="P978" s="453"/>
      <c r="Q978" s="453"/>
    </row>
    <row r="979" ht="25.15" customHeight="true" x14ac:dyDescent="0.2">
      <c r="C979" s="453"/>
      <c r="D979" s="453"/>
      <c r="E979" s="453"/>
      <c r="F979" s="453"/>
      <c r="G979" s="453"/>
      <c r="H979" s="453"/>
      <c r="I979" s="453"/>
      <c r="J979" s="453"/>
      <c r="K979" s="453"/>
      <c r="L979" s="453"/>
      <c r="M979" s="453"/>
      <c r="N979" s="453"/>
      <c r="O979" s="453"/>
      <c r="P979" s="453"/>
      <c r="Q979" s="453"/>
    </row>
    <row r="980" ht="25.15" customHeight="true" x14ac:dyDescent="0.2">
      <c r="C980" s="453"/>
      <c r="D980" s="453"/>
      <c r="E980" s="453"/>
      <c r="F980" s="453"/>
      <c r="G980" s="453"/>
      <c r="H980" s="453"/>
      <c r="I980" s="453"/>
      <c r="J980" s="453"/>
      <c r="K980" s="453"/>
      <c r="L980" s="453"/>
      <c r="M980" s="453"/>
      <c r="N980" s="453"/>
      <c r="O980" s="453"/>
      <c r="P980" s="453"/>
      <c r="Q980" s="453"/>
    </row>
    <row r="981" ht="25.15" customHeight="true" x14ac:dyDescent="0.2">
      <c r="C981" s="453"/>
      <c r="D981" s="453"/>
      <c r="E981" s="453"/>
      <c r="F981" s="453"/>
      <c r="G981" s="453"/>
      <c r="H981" s="453"/>
      <c r="I981" s="453"/>
      <c r="J981" s="453"/>
      <c r="K981" s="453"/>
      <c r="L981" s="453"/>
      <c r="M981" s="453"/>
      <c r="N981" s="453"/>
      <c r="O981" s="453"/>
      <c r="P981" s="453"/>
      <c r="Q981" s="453"/>
    </row>
    <row r="982" ht="25.15" customHeight="true" x14ac:dyDescent="0.2">
      <c r="C982" s="453"/>
      <c r="D982" s="453"/>
      <c r="E982" s="453"/>
      <c r="F982" s="453"/>
      <c r="G982" s="453"/>
      <c r="H982" s="453"/>
      <c r="I982" s="453"/>
      <c r="J982" s="453"/>
      <c r="K982" s="453"/>
      <c r="L982" s="453"/>
      <c r="M982" s="453"/>
      <c r="N982" s="453"/>
      <c r="O982" s="453"/>
      <c r="P982" s="453"/>
      <c r="Q982" s="453"/>
    </row>
    <row r="983" ht="25.15" customHeight="true" x14ac:dyDescent="0.2">
      <c r="C983" s="453"/>
      <c r="D983" s="453"/>
      <c r="E983" s="453"/>
      <c r="F983" s="453"/>
      <c r="G983" s="453"/>
      <c r="H983" s="453"/>
      <c r="I983" s="453"/>
      <c r="J983" s="453"/>
      <c r="K983" s="453"/>
      <c r="L983" s="453"/>
      <c r="M983" s="453"/>
      <c r="N983" s="453"/>
      <c r="O983" s="453"/>
      <c r="P983" s="453"/>
      <c r="Q983" s="453"/>
    </row>
    <row r="984" ht="25.15" customHeight="true" x14ac:dyDescent="0.2">
      <c r="C984" s="453"/>
      <c r="D984" s="453"/>
      <c r="E984" s="453"/>
      <c r="F984" s="453"/>
      <c r="G984" s="453"/>
      <c r="H984" s="453"/>
      <c r="I984" s="453"/>
      <c r="J984" s="453"/>
      <c r="K984" s="453"/>
      <c r="L984" s="453"/>
      <c r="M984" s="453"/>
      <c r="N984" s="453"/>
      <c r="O984" s="453"/>
      <c r="P984" s="453"/>
      <c r="Q984" s="453"/>
    </row>
    <row r="985" ht="25.15" customHeight="true" x14ac:dyDescent="0.2">
      <c r="C985" s="453"/>
      <c r="D985" s="453"/>
      <c r="E985" s="453"/>
      <c r="F985" s="453"/>
      <c r="G985" s="453"/>
      <c r="H985" s="453"/>
      <c r="I985" s="453"/>
      <c r="J985" s="453"/>
      <c r="K985" s="453"/>
      <c r="L985" s="453"/>
      <c r="M985" s="453"/>
      <c r="N985" s="453"/>
      <c r="O985" s="453"/>
      <c r="P985" s="453"/>
      <c r="Q985" s="453"/>
    </row>
    <row r="986" ht="25.15" customHeight="true" x14ac:dyDescent="0.2">
      <c r="C986" s="453"/>
      <c r="D986" s="453"/>
      <c r="E986" s="453"/>
      <c r="F986" s="453"/>
      <c r="G986" s="453"/>
      <c r="H986" s="453"/>
      <c r="I986" s="453"/>
      <c r="J986" s="453"/>
      <c r="K986" s="453"/>
      <c r="L986" s="453"/>
      <c r="M986" s="453"/>
      <c r="N986" s="453"/>
      <c r="O986" s="453"/>
      <c r="P986" s="453"/>
      <c r="Q986" s="453"/>
    </row>
    <row r="987" ht="25.15" customHeight="true" x14ac:dyDescent="0.2">
      <c r="C987" s="453"/>
      <c r="D987" s="453"/>
      <c r="E987" s="453"/>
      <c r="F987" s="453"/>
      <c r="G987" s="453"/>
      <c r="H987" s="453"/>
      <c r="I987" s="453"/>
      <c r="J987" s="453"/>
      <c r="K987" s="453"/>
      <c r="L987" s="453"/>
      <c r="M987" s="453"/>
      <c r="N987" s="453"/>
      <c r="O987" s="453"/>
      <c r="P987" s="453"/>
      <c r="Q987" s="453"/>
    </row>
    <row r="988" ht="25.15" customHeight="true" x14ac:dyDescent="0.2">
      <c r="C988" s="453"/>
      <c r="D988" s="453"/>
      <c r="E988" s="453"/>
      <c r="F988" s="453"/>
      <c r="G988" s="453"/>
      <c r="H988" s="453"/>
      <c r="I988" s="453"/>
      <c r="J988" s="453"/>
      <c r="K988" s="453"/>
      <c r="L988" s="453"/>
      <c r="M988" s="453"/>
      <c r="N988" s="453"/>
      <c r="O988" s="453"/>
      <c r="P988" s="453"/>
      <c r="Q988" s="453"/>
    </row>
    <row r="989" ht="25.15" customHeight="true" x14ac:dyDescent="0.2">
      <c r="C989" s="453"/>
      <c r="D989" s="453"/>
      <c r="E989" s="453"/>
      <c r="F989" s="453"/>
      <c r="G989" s="453"/>
      <c r="H989" s="453"/>
      <c r="I989" s="453"/>
      <c r="J989" s="453"/>
      <c r="K989" s="453"/>
      <c r="L989" s="453"/>
      <c r="M989" s="453"/>
      <c r="N989" s="453"/>
      <c r="O989" s="453"/>
      <c r="P989" s="453"/>
      <c r="Q989" s="453"/>
    </row>
    <row r="990" ht="25.15" customHeight="true" x14ac:dyDescent="0.2">
      <c r="C990" s="453"/>
      <c r="D990" s="453"/>
      <c r="E990" s="453"/>
      <c r="F990" s="453"/>
      <c r="G990" s="453"/>
      <c r="H990" s="453"/>
      <c r="I990" s="453"/>
      <c r="J990" s="453"/>
      <c r="K990" s="453"/>
      <c r="L990" s="453"/>
      <c r="M990" s="453"/>
      <c r="N990" s="453"/>
      <c r="O990" s="453"/>
      <c r="P990" s="453"/>
      <c r="Q990" s="453"/>
    </row>
    <row r="991" ht="25.15" customHeight="true" x14ac:dyDescent="0.2">
      <c r="C991" s="453"/>
      <c r="D991" s="453"/>
      <c r="E991" s="453"/>
      <c r="F991" s="453"/>
      <c r="G991" s="453"/>
      <c r="H991" s="453"/>
      <c r="I991" s="453"/>
      <c r="J991" s="453"/>
      <c r="K991" s="453"/>
      <c r="L991" s="453"/>
      <c r="M991" s="453"/>
      <c r="N991" s="453"/>
      <c r="O991" s="453"/>
      <c r="P991" s="453"/>
      <c r="Q991" s="453"/>
    </row>
    <row r="992" ht="25.15" customHeight="true" x14ac:dyDescent="0.2">
      <c r="C992" s="453"/>
      <c r="D992" s="453"/>
      <c r="E992" s="453"/>
      <c r="F992" s="453"/>
      <c r="G992" s="453"/>
      <c r="H992" s="453"/>
      <c r="I992" s="453"/>
      <c r="J992" s="453"/>
      <c r="K992" s="453"/>
      <c r="L992" s="453"/>
      <c r="M992" s="453"/>
      <c r="N992" s="453"/>
      <c r="O992" s="453"/>
      <c r="P992" s="453"/>
      <c r="Q992" s="453"/>
    </row>
    <row r="993" ht="25.15" customHeight="true" x14ac:dyDescent="0.2">
      <c r="C993" s="453"/>
      <c r="D993" s="453"/>
      <c r="E993" s="453"/>
      <c r="F993" s="453"/>
      <c r="G993" s="453"/>
      <c r="H993" s="453"/>
      <c r="I993" s="453"/>
      <c r="J993" s="453"/>
      <c r="K993" s="453"/>
      <c r="L993" s="453"/>
      <c r="M993" s="453"/>
      <c r="N993" s="453"/>
      <c r="O993" s="453"/>
      <c r="P993" s="453"/>
      <c r="Q993" s="453"/>
    </row>
    <row r="994" ht="25.15" customHeight="true" x14ac:dyDescent="0.2">
      <c r="C994" s="453"/>
      <c r="D994" s="453"/>
      <c r="E994" s="453"/>
      <c r="F994" s="453"/>
      <c r="G994" s="453"/>
      <c r="H994" s="453"/>
      <c r="I994" s="453"/>
      <c r="J994" s="453"/>
      <c r="K994" s="453"/>
      <c r="L994" s="453"/>
      <c r="M994" s="453"/>
      <c r="N994" s="453"/>
      <c r="O994" s="453"/>
      <c r="P994" s="453"/>
      <c r="Q994" s="453"/>
    </row>
    <row r="995" ht="25.15" customHeight="true" x14ac:dyDescent="0.2">
      <c r="C995" s="453"/>
      <c r="D995" s="453"/>
      <c r="E995" s="453"/>
      <c r="F995" s="453"/>
      <c r="G995" s="453"/>
      <c r="H995" s="453"/>
      <c r="I995" s="453"/>
      <c r="J995" s="453"/>
      <c r="K995" s="453"/>
      <c r="L995" s="453"/>
      <c r="M995" s="453"/>
      <c r="N995" s="453"/>
      <c r="O995" s="453"/>
      <c r="P995" s="453"/>
      <c r="Q995" s="453"/>
    </row>
    <row r="996" ht="25.15" customHeight="true" x14ac:dyDescent="0.2">
      <c r="C996" s="453"/>
      <c r="D996" s="453"/>
      <c r="E996" s="453"/>
      <c r="F996" s="453"/>
      <c r="G996" s="453"/>
      <c r="H996" s="453"/>
      <c r="I996" s="453"/>
      <c r="J996" s="453"/>
      <c r="K996" s="453"/>
      <c r="L996" s="453"/>
      <c r="M996" s="453"/>
      <c r="N996" s="453"/>
      <c r="O996" s="453"/>
      <c r="P996" s="453"/>
      <c r="Q996" s="453"/>
    </row>
    <row r="997" ht="25.15" customHeight="true" x14ac:dyDescent="0.2">
      <c r="C997" s="453"/>
      <c r="D997" s="453"/>
      <c r="E997" s="453"/>
      <c r="F997" s="453"/>
      <c r="G997" s="453"/>
      <c r="H997" s="453"/>
      <c r="I997" s="453"/>
      <c r="J997" s="453"/>
      <c r="K997" s="453"/>
      <c r="L997" s="453"/>
      <c r="M997" s="453"/>
      <c r="N997" s="453"/>
      <c r="O997" s="453"/>
      <c r="P997" s="453"/>
      <c r="Q997" s="453"/>
    </row>
    <row r="998" ht="25.15" customHeight="true" x14ac:dyDescent="0.2">
      <c r="C998" s="453"/>
      <c r="D998" s="453"/>
      <c r="E998" s="453"/>
      <c r="F998" s="453"/>
      <c r="G998" s="453"/>
      <c r="H998" s="453"/>
      <c r="I998" s="453"/>
      <c r="J998" s="453"/>
      <c r="K998" s="453"/>
      <c r="L998" s="453"/>
      <c r="M998" s="453"/>
      <c r="N998" s="453"/>
      <c r="O998" s="453"/>
      <c r="P998" s="453"/>
      <c r="Q998" s="453"/>
    </row>
    <row r="999" ht="25.15" customHeight="true" x14ac:dyDescent="0.2">
      <c r="C999" s="453"/>
      <c r="D999" s="453"/>
      <c r="E999" s="453"/>
      <c r="F999" s="453"/>
      <c r="G999" s="453"/>
      <c r="H999" s="453"/>
      <c r="I999" s="453"/>
      <c r="J999" s="453"/>
      <c r="K999" s="453"/>
      <c r="L999" s="453"/>
      <c r="M999" s="453"/>
      <c r="N999" s="453"/>
      <c r="O999" s="453"/>
      <c r="P999" s="453"/>
      <c r="Q999" s="453"/>
    </row>
    <row r="1000" ht="25.15" customHeight="true" x14ac:dyDescent="0.2">
      <c r="C1000" s="453"/>
      <c r="D1000" s="453"/>
      <c r="E1000" s="453"/>
      <c r="F1000" s="453"/>
      <c r="G1000" s="453"/>
      <c r="H1000" s="453"/>
      <c r="I1000" s="453"/>
      <c r="J1000" s="453"/>
      <c r="K1000" s="453"/>
      <c r="L1000" s="453"/>
      <c r="M1000" s="453"/>
      <c r="N1000" s="453"/>
      <c r="O1000" s="453"/>
      <c r="P1000" s="453"/>
      <c r="Q1000" s="453"/>
    </row>
    <row r="1001" ht="25.15" customHeight="true" x14ac:dyDescent="0.2">
      <c r="C1001" s="453"/>
      <c r="D1001" s="453"/>
      <c r="E1001" s="453"/>
      <c r="F1001" s="453"/>
      <c r="G1001" s="453"/>
      <c r="H1001" s="453"/>
      <c r="I1001" s="453"/>
      <c r="J1001" s="453"/>
      <c r="K1001" s="453"/>
      <c r="L1001" s="453"/>
      <c r="M1001" s="453"/>
      <c r="N1001" s="453"/>
      <c r="O1001" s="453"/>
      <c r="P1001" s="453"/>
      <c r="Q1001" s="453"/>
    </row>
    <row r="1002" ht="25.15" customHeight="true" x14ac:dyDescent="0.2">
      <c r="C1002" s="453"/>
      <c r="D1002" s="453"/>
      <c r="E1002" s="453"/>
      <c r="F1002" s="453"/>
      <c r="G1002" s="453"/>
      <c r="H1002" s="453"/>
      <c r="I1002" s="453"/>
      <c r="J1002" s="453"/>
      <c r="K1002" s="453"/>
      <c r="L1002" s="453"/>
      <c r="M1002" s="453"/>
      <c r="N1002" s="453"/>
      <c r="O1002" s="453"/>
      <c r="P1002" s="453"/>
      <c r="Q1002" s="453"/>
    </row>
    <row r="1003" ht="25.15" customHeight="true" x14ac:dyDescent="0.2">
      <c r="C1003" s="453"/>
      <c r="D1003" s="453"/>
      <c r="E1003" s="453"/>
      <c r="F1003" s="453"/>
      <c r="G1003" s="453"/>
      <c r="H1003" s="453"/>
      <c r="I1003" s="453"/>
      <c r="J1003" s="453"/>
      <c r="K1003" s="453"/>
      <c r="L1003" s="453"/>
      <c r="M1003" s="453"/>
      <c r="N1003" s="453"/>
      <c r="O1003" s="453"/>
      <c r="P1003" s="453"/>
      <c r="Q1003" s="453"/>
    </row>
    <row r="1004" ht="25.15" customHeight="true" x14ac:dyDescent="0.2">
      <c r="C1004" s="453"/>
      <c r="D1004" s="453"/>
      <c r="E1004" s="453"/>
      <c r="F1004" s="453"/>
      <c r="G1004" s="453"/>
      <c r="H1004" s="453"/>
      <c r="I1004" s="453"/>
      <c r="J1004" s="453"/>
      <c r="K1004" s="453"/>
      <c r="L1004" s="453"/>
      <c r="M1004" s="453"/>
      <c r="N1004" s="453"/>
      <c r="O1004" s="453"/>
      <c r="P1004" s="453"/>
      <c r="Q1004" s="453"/>
    </row>
    <row r="1005" ht="25.15" customHeight="true" x14ac:dyDescent="0.2">
      <c r="C1005" s="453"/>
      <c r="D1005" s="453"/>
      <c r="E1005" s="453"/>
      <c r="F1005" s="453"/>
      <c r="G1005" s="453"/>
      <c r="H1005" s="453"/>
      <c r="I1005" s="453"/>
      <c r="J1005" s="453"/>
      <c r="K1005" s="453"/>
      <c r="L1005" s="453"/>
      <c r="M1005" s="453"/>
      <c r="N1005" s="453"/>
      <c r="O1005" s="453"/>
      <c r="P1005" s="453"/>
      <c r="Q1005" s="453"/>
    </row>
    <row r="1006" ht="25.15" customHeight="true" x14ac:dyDescent="0.2">
      <c r="C1006" s="453"/>
      <c r="D1006" s="453"/>
      <c r="E1006" s="453"/>
      <c r="F1006" s="453"/>
      <c r="G1006" s="453"/>
      <c r="H1006" s="453"/>
      <c r="I1006" s="453"/>
      <c r="J1006" s="453"/>
      <c r="K1006" s="453"/>
      <c r="L1006" s="453"/>
      <c r="M1006" s="453"/>
      <c r="N1006" s="453"/>
      <c r="O1006" s="453"/>
      <c r="P1006" s="453"/>
      <c r="Q1006" s="453"/>
    </row>
    <row r="1007" ht="25.15" customHeight="true" x14ac:dyDescent="0.2">
      <c r="C1007" s="453"/>
      <c r="D1007" s="453"/>
      <c r="E1007" s="453"/>
      <c r="F1007" s="453"/>
      <c r="G1007" s="453"/>
      <c r="H1007" s="453"/>
      <c r="I1007" s="453"/>
      <c r="J1007" s="453"/>
      <c r="K1007" s="453"/>
      <c r="L1007" s="453"/>
      <c r="M1007" s="453"/>
      <c r="N1007" s="453"/>
      <c r="O1007" s="453"/>
      <c r="P1007" s="453"/>
      <c r="Q1007" s="453"/>
    </row>
    <row r="1008" ht="25.15" customHeight="true" x14ac:dyDescent="0.2">
      <c r="C1008" s="453"/>
      <c r="D1008" s="453"/>
      <c r="E1008" s="453"/>
      <c r="F1008" s="453"/>
      <c r="G1008" s="453"/>
      <c r="H1008" s="453"/>
      <c r="I1008" s="453"/>
      <c r="J1008" s="453"/>
      <c r="K1008" s="453"/>
      <c r="L1008" s="453"/>
      <c r="M1008" s="453"/>
      <c r="N1008" s="453"/>
      <c r="O1008" s="453"/>
      <c r="P1008" s="453"/>
      <c r="Q1008" s="453"/>
    </row>
    <row r="1009" ht="25.15" customHeight="true" x14ac:dyDescent="0.2">
      <c r="C1009" s="453"/>
      <c r="D1009" s="453"/>
      <c r="E1009" s="453"/>
      <c r="F1009" s="453"/>
      <c r="G1009" s="453"/>
      <c r="H1009" s="453"/>
      <c r="I1009" s="453"/>
      <c r="J1009" s="453"/>
      <c r="K1009" s="453"/>
      <c r="L1009" s="453"/>
      <c r="M1009" s="453"/>
      <c r="N1009" s="453"/>
      <c r="O1009" s="453"/>
      <c r="P1009" s="453"/>
      <c r="Q1009" s="453"/>
    </row>
    <row r="1010" ht="25.15" customHeight="true" x14ac:dyDescent="0.2">
      <c r="C1010" s="453"/>
      <c r="D1010" s="453"/>
      <c r="E1010" s="453"/>
      <c r="F1010" s="453"/>
      <c r="G1010" s="453"/>
      <c r="H1010" s="453"/>
      <c r="I1010" s="453"/>
      <c r="J1010" s="453"/>
      <c r="K1010" s="453"/>
      <c r="L1010" s="453"/>
      <c r="M1010" s="453"/>
      <c r="N1010" s="453"/>
      <c r="O1010" s="453"/>
      <c r="P1010" s="453"/>
      <c r="Q1010" s="453"/>
    </row>
    <row r="1011" ht="25.15" customHeight="true" x14ac:dyDescent="0.2">
      <c r="C1011" s="453"/>
      <c r="D1011" s="453"/>
      <c r="E1011" s="453"/>
      <c r="F1011" s="453"/>
      <c r="G1011" s="453"/>
      <c r="H1011" s="453"/>
      <c r="I1011" s="453"/>
      <c r="J1011" s="453"/>
      <c r="K1011" s="453"/>
      <c r="L1011" s="453"/>
      <c r="M1011" s="453"/>
      <c r="N1011" s="453"/>
      <c r="O1011" s="453"/>
      <c r="P1011" s="453"/>
      <c r="Q1011" s="453"/>
    </row>
    <row r="1012" ht="25.15" customHeight="true" x14ac:dyDescent="0.2">
      <c r="C1012" s="453"/>
      <c r="D1012" s="453"/>
      <c r="E1012" s="453"/>
      <c r="F1012" s="453"/>
      <c r="G1012" s="453"/>
      <c r="H1012" s="453"/>
      <c r="I1012" s="453"/>
      <c r="J1012" s="453"/>
      <c r="K1012" s="453"/>
      <c r="L1012" s="453"/>
      <c r="M1012" s="453"/>
      <c r="N1012" s="453"/>
      <c r="O1012" s="453"/>
      <c r="P1012" s="453"/>
      <c r="Q1012" s="453"/>
    </row>
    <row r="1013" ht="25.15" customHeight="true" x14ac:dyDescent="0.2">
      <c r="C1013" s="453"/>
      <c r="D1013" s="453"/>
      <c r="E1013" s="453"/>
      <c r="F1013" s="453"/>
      <c r="G1013" s="453"/>
      <c r="H1013" s="453"/>
      <c r="I1013" s="453"/>
      <c r="J1013" s="453"/>
      <c r="K1013" s="453"/>
      <c r="L1013" s="453"/>
      <c r="M1013" s="453"/>
      <c r="N1013" s="453"/>
      <c r="O1013" s="453"/>
      <c r="P1013" s="453"/>
      <c r="Q1013" s="453"/>
    </row>
    <row r="1014" ht="25.15" customHeight="true" x14ac:dyDescent="0.2">
      <c r="C1014" s="453"/>
      <c r="D1014" s="453"/>
      <c r="E1014" s="453"/>
      <c r="F1014" s="453"/>
      <c r="G1014" s="453"/>
      <c r="H1014" s="453"/>
      <c r="I1014" s="453"/>
      <c r="J1014" s="453"/>
      <c r="K1014" s="453"/>
      <c r="L1014" s="453"/>
      <c r="M1014" s="453"/>
      <c r="N1014" s="453"/>
      <c r="O1014" s="453"/>
      <c r="P1014" s="453"/>
      <c r="Q1014" s="453"/>
    </row>
    <row r="1015" ht="25.15" customHeight="true" x14ac:dyDescent="0.2">
      <c r="C1015" s="453"/>
      <c r="D1015" s="453"/>
      <c r="E1015" s="453"/>
      <c r="F1015" s="453"/>
      <c r="G1015" s="453"/>
      <c r="H1015" s="453"/>
      <c r="I1015" s="453"/>
      <c r="J1015" s="453"/>
      <c r="K1015" s="453"/>
      <c r="L1015" s="453"/>
      <c r="M1015" s="453"/>
      <c r="N1015" s="453"/>
      <c r="O1015" s="453"/>
      <c r="P1015" s="453"/>
      <c r="Q1015" s="453"/>
    </row>
    <row r="1016" ht="25.15" customHeight="true" x14ac:dyDescent="0.2">
      <c r="C1016" s="453"/>
      <c r="D1016" s="453"/>
      <c r="E1016" s="453"/>
      <c r="F1016" s="453"/>
      <c r="G1016" s="453"/>
      <c r="H1016" s="453"/>
      <c r="I1016" s="453"/>
      <c r="J1016" s="453"/>
      <c r="K1016" s="453"/>
      <c r="L1016" s="453"/>
      <c r="M1016" s="453"/>
      <c r="N1016" s="453"/>
      <c r="O1016" s="453"/>
      <c r="P1016" s="453"/>
      <c r="Q1016" s="453"/>
    </row>
    <row r="1017" ht="25.15" customHeight="true" x14ac:dyDescent="0.2">
      <c r="C1017" s="453"/>
      <c r="D1017" s="453"/>
      <c r="E1017" s="453"/>
      <c r="F1017" s="453"/>
      <c r="G1017" s="453"/>
      <c r="H1017" s="453"/>
      <c r="I1017" s="453"/>
      <c r="J1017" s="453"/>
      <c r="K1017" s="453"/>
      <c r="L1017" s="453"/>
      <c r="M1017" s="453"/>
      <c r="N1017" s="453"/>
      <c r="O1017" s="453"/>
      <c r="P1017" s="453"/>
      <c r="Q1017" s="453"/>
    </row>
    <row r="1018" ht="25.15" customHeight="true" x14ac:dyDescent="0.2">
      <c r="C1018" s="453"/>
      <c r="D1018" s="453"/>
      <c r="E1018" s="453"/>
      <c r="F1018" s="453"/>
      <c r="G1018" s="453"/>
      <c r="H1018" s="453"/>
      <c r="I1018" s="453"/>
      <c r="J1018" s="453"/>
      <c r="K1018" s="453"/>
      <c r="L1018" s="453"/>
      <c r="M1018" s="453"/>
      <c r="N1018" s="453"/>
      <c r="O1018" s="453"/>
      <c r="P1018" s="453"/>
      <c r="Q1018" s="453"/>
    </row>
    <row r="1019" ht="25.15" customHeight="true" x14ac:dyDescent="0.2">
      <c r="C1019" s="453"/>
      <c r="D1019" s="453"/>
      <c r="E1019" s="453"/>
      <c r="F1019" s="453"/>
      <c r="G1019" s="453"/>
      <c r="H1019" s="453"/>
      <c r="I1019" s="453"/>
      <c r="J1019" s="453"/>
      <c r="K1019" s="453"/>
      <c r="L1019" s="453"/>
      <c r="M1019" s="453"/>
      <c r="N1019" s="453"/>
      <c r="O1019" s="453"/>
      <c r="P1019" s="453"/>
      <c r="Q1019" s="453"/>
    </row>
    <row r="1020" ht="25.15" customHeight="true" x14ac:dyDescent="0.2">
      <c r="C1020" s="453"/>
      <c r="D1020" s="453"/>
      <c r="E1020" s="453"/>
      <c r="F1020" s="453"/>
      <c r="G1020" s="453"/>
      <c r="H1020" s="453"/>
      <c r="I1020" s="453"/>
      <c r="J1020" s="453"/>
      <c r="K1020" s="453"/>
      <c r="L1020" s="453"/>
      <c r="M1020" s="453"/>
      <c r="N1020" s="453"/>
      <c r="O1020" s="453"/>
      <c r="P1020" s="453"/>
      <c r="Q1020" s="453"/>
    </row>
    <row r="1021" ht="25.15" customHeight="true" x14ac:dyDescent="0.2">
      <c r="C1021" s="453"/>
      <c r="D1021" s="453"/>
      <c r="E1021" s="453"/>
      <c r="F1021" s="453"/>
      <c r="G1021" s="453"/>
      <c r="H1021" s="453"/>
      <c r="I1021" s="453"/>
      <c r="J1021" s="453"/>
      <c r="K1021" s="453"/>
      <c r="L1021" s="453"/>
      <c r="M1021" s="453"/>
      <c r="N1021" s="453"/>
      <c r="O1021" s="453"/>
      <c r="P1021" s="453"/>
      <c r="Q1021" s="453"/>
    </row>
    <row r="1022" ht="25.15" customHeight="true" x14ac:dyDescent="0.2">
      <c r="C1022" s="453"/>
      <c r="D1022" s="453"/>
      <c r="E1022" s="453"/>
      <c r="F1022" s="453"/>
      <c r="G1022" s="453"/>
      <c r="H1022" s="453"/>
      <c r="I1022" s="453"/>
      <c r="J1022" s="453"/>
      <c r="K1022" s="453"/>
      <c r="L1022" s="453"/>
      <c r="M1022" s="453"/>
      <c r="N1022" s="453"/>
      <c r="O1022" s="453"/>
      <c r="P1022" s="453"/>
      <c r="Q1022" s="453"/>
    </row>
    <row r="1023" ht="25.15" customHeight="true" x14ac:dyDescent="0.2">
      <c r="C1023" s="453"/>
      <c r="D1023" s="453"/>
      <c r="E1023" s="453"/>
      <c r="F1023" s="453"/>
      <c r="G1023" s="453"/>
      <c r="H1023" s="453"/>
      <c r="I1023" s="453"/>
      <c r="J1023" s="453"/>
      <c r="K1023" s="453"/>
      <c r="L1023" s="453"/>
      <c r="M1023" s="453"/>
      <c r="N1023" s="453"/>
      <c r="O1023" s="453"/>
      <c r="P1023" s="453"/>
      <c r="Q1023" s="453"/>
    </row>
    <row r="1024" ht="25.15" customHeight="true" x14ac:dyDescent="0.2">
      <c r="C1024" s="453"/>
      <c r="D1024" s="453"/>
      <c r="E1024" s="453"/>
      <c r="F1024" s="453"/>
      <c r="G1024" s="453"/>
      <c r="H1024" s="453"/>
      <c r="I1024" s="453"/>
      <c r="J1024" s="453"/>
      <c r="K1024" s="453"/>
      <c r="L1024" s="453"/>
      <c r="M1024" s="453"/>
      <c r="N1024" s="453"/>
      <c r="O1024" s="453"/>
      <c r="P1024" s="453"/>
      <c r="Q1024" s="453"/>
    </row>
    <row r="1025" s="370" customFormat="true" ht="21" customHeight="true" x14ac:dyDescent="0.2">
      <c r="A1025" s="2051" t="s">
        <v>170</v>
      </c>
      <c r="B1025" s="2052"/>
      <c r="C1025" s="2053"/>
      <c r="R1025" s="567"/>
      <c r="S1025" s="567"/>
      <c r="T1025" s="567"/>
      <c r="U1025" s="567"/>
      <c r="V1025" s="567"/>
      <c r="W1025" s="567"/>
      <c r="X1025" s="567"/>
      <c r="Y1025" s="567"/>
      <c r="Z1025" s="567"/>
      <c r="AA1025" s="567"/>
      <c r="AB1025" s="567"/>
      <c r="AC1025" s="567"/>
      <c r="AD1025" s="567"/>
      <c r="AE1025" s="567"/>
      <c r="AF1025" s="567"/>
      <c r="AG1025" s="567"/>
      <c r="AH1025" s="567"/>
      <c r="AI1025" s="567"/>
      <c r="AJ1025" s="567"/>
      <c r="AK1025" s="567"/>
      <c r="AL1025" s="567"/>
      <c r="AM1025" s="567"/>
      <c r="AN1025" s="567"/>
      <c r="AO1025" s="567"/>
      <c r="AP1025" s="567"/>
      <c r="AQ1025" s="567"/>
      <c r="AR1025" s="567"/>
      <c r="AS1025" s="567"/>
      <c r="AT1025" s="567"/>
      <c r="AU1025" s="567"/>
      <c r="AV1025" s="567"/>
      <c r="AW1025" s="567"/>
      <c r="AX1025" s="567"/>
      <c r="AY1025" s="567"/>
      <c r="BA1025" s="215"/>
      <c r="BB1025" s="283"/>
      <c r="BC1025"/>
      <c r="BD1025"/>
      <c r="BE1025"/>
      <c r="BF1025"/>
      <c r="BG1025"/>
      <c r="BH1025"/>
      <c r="BI1025"/>
      <c r="BJ1025"/>
      <c r="BK1025"/>
      <c r="BL1025"/>
      <c r="BM1025"/>
      <c r="BN1025"/>
      <c r="BO1025"/>
      <c r="BP1025"/>
      <c r="BQ1025"/>
    </row>
    <row r="1026" s="370" customFormat="true" ht="15.95" customHeight="true" x14ac:dyDescent="0.2">
      <c r="A1026" s="2054" t="s">
        <v>171</v>
      </c>
      <c r="B1026" s="2055"/>
      <c r="C1026" s="373" t="s">
        <v>172</v>
      </c>
      <c r="R1026" s="567"/>
      <c r="S1026" s="567"/>
      <c r="T1026" s="567"/>
      <c r="U1026" s="567"/>
      <c r="V1026" s="567"/>
      <c r="W1026" s="567"/>
      <c r="X1026" s="567"/>
      <c r="Y1026" s="567"/>
      <c r="Z1026" s="567"/>
      <c r="AA1026" s="567"/>
      <c r="AB1026" s="567"/>
      <c r="AC1026" s="567"/>
      <c r="AD1026" s="567"/>
      <c r="AE1026" s="567"/>
      <c r="AF1026" s="567"/>
      <c r="AG1026" s="567"/>
      <c r="AH1026" s="567"/>
      <c r="AI1026" s="567"/>
      <c r="AJ1026" s="567"/>
      <c r="AK1026" s="567"/>
      <c r="AL1026" s="567"/>
      <c r="AM1026" s="567"/>
      <c r="AN1026" s="567"/>
      <c r="AO1026" s="567"/>
      <c r="AP1026" s="567"/>
      <c r="AQ1026" s="567"/>
      <c r="AR1026" s="567"/>
      <c r="AS1026" s="567"/>
      <c r="AT1026" s="567"/>
      <c r="AU1026" s="567"/>
      <c r="AV1026" s="567"/>
      <c r="AW1026" s="567"/>
      <c r="AX1026" s="567"/>
      <c r="AY1026" s="567"/>
      <c r="BA1026" s="215"/>
      <c r="BB1026" s="283"/>
      <c r="BC1026"/>
      <c r="BD1026"/>
      <c r="BE1026"/>
      <c r="BF1026"/>
      <c r="BG1026"/>
      <c r="BH1026"/>
      <c r="BI1026"/>
      <c r="BJ1026"/>
      <c r="BK1026"/>
      <c r="BL1026"/>
      <c r="BM1026"/>
      <c r="BN1026"/>
      <c r="BO1026"/>
      <c r="BP1026"/>
      <c r="BQ1026"/>
    </row>
    <row r="1027" s="370" customFormat="true" ht="17.1" hidden="true" customHeight="true" x14ac:dyDescent="0.2">
      <c r="A1027" s="374" t="s">
        <v>173</v>
      </c>
      <c r="B1027" s="375" t="s">
        <v>174</v>
      </c>
      <c r="C1027" s="376">
        <v>38742</v>
      </c>
      <c r="R1027" s="567"/>
      <c r="S1027" s="567"/>
      <c r="T1027" s="567"/>
      <c r="U1027" s="567"/>
      <c r="V1027" s="567"/>
      <c r="W1027" s="567"/>
      <c r="X1027" s="567"/>
      <c r="Y1027" s="567"/>
      <c r="Z1027" s="567"/>
      <c r="AA1027" s="567"/>
      <c r="AB1027" s="567"/>
      <c r="AC1027" s="567"/>
      <c r="AD1027" s="567"/>
      <c r="AE1027" s="567"/>
      <c r="AF1027" s="567"/>
      <c r="AG1027" s="567"/>
      <c r="AH1027" s="567"/>
      <c r="AI1027" s="567"/>
      <c r="AJ1027" s="567"/>
      <c r="AK1027" s="567"/>
      <c r="AL1027" s="567"/>
      <c r="AM1027" s="567"/>
      <c r="AN1027" s="567"/>
      <c r="AO1027" s="567"/>
      <c r="AP1027" s="567"/>
      <c r="AQ1027" s="567"/>
      <c r="AR1027" s="567"/>
      <c r="AS1027" s="567"/>
      <c r="AT1027" s="567"/>
      <c r="AU1027" s="567"/>
      <c r="AV1027" s="567"/>
      <c r="AW1027" s="567"/>
      <c r="AX1027" s="567"/>
      <c r="AY1027" s="567"/>
      <c r="BA1027" s="215"/>
      <c r="BB1027" s="283"/>
      <c r="BC1027"/>
      <c r="BD1027"/>
      <c r="BE1027"/>
      <c r="BF1027"/>
      <c r="BG1027"/>
      <c r="BH1027"/>
      <c r="BI1027"/>
      <c r="BJ1027"/>
      <c r="BK1027"/>
      <c r="BL1027"/>
      <c r="BM1027"/>
      <c r="BN1027"/>
      <c r="BO1027"/>
      <c r="BP1027"/>
      <c r="BQ1027"/>
    </row>
    <row r="1028" s="370" customFormat="true" ht="17.1" hidden="true" customHeight="true" x14ac:dyDescent="0.2">
      <c r="A1028" s="377" t="s">
        <v>175</v>
      </c>
      <c r="B1028" s="378" t="s">
        <v>174</v>
      </c>
      <c r="C1028" s="379">
        <v>38742</v>
      </c>
      <c r="R1028" s="567"/>
      <c r="S1028" s="567"/>
      <c r="T1028" s="567"/>
      <c r="U1028" s="567"/>
      <c r="V1028" s="567"/>
      <c r="W1028" s="567"/>
      <c r="X1028" s="567"/>
      <c r="Y1028" s="567"/>
      <c r="Z1028" s="567"/>
      <c r="AA1028" s="567"/>
      <c r="AB1028" s="567"/>
      <c r="AC1028" s="567"/>
      <c r="AD1028" s="567"/>
      <c r="AE1028" s="567"/>
      <c r="AF1028" s="567"/>
      <c r="AG1028" s="567"/>
      <c r="AH1028" s="567"/>
      <c r="AI1028" s="567"/>
      <c r="AJ1028" s="567"/>
      <c r="AK1028" s="567"/>
      <c r="AL1028" s="567"/>
      <c r="AM1028" s="567"/>
      <c r="AN1028" s="567"/>
      <c r="AO1028" s="567"/>
      <c r="AP1028" s="567"/>
      <c r="AQ1028" s="567"/>
      <c r="AR1028" s="567"/>
      <c r="AS1028" s="567"/>
      <c r="AT1028" s="567"/>
      <c r="AU1028" s="567"/>
      <c r="AV1028" s="567"/>
      <c r="AW1028" s="567"/>
      <c r="AX1028" s="567"/>
      <c r="AY1028" s="567"/>
      <c r="BA1028" s="215"/>
      <c r="BB1028" s="283"/>
      <c r="BC1028"/>
      <c r="BD1028"/>
      <c r="BE1028"/>
      <c r="BF1028"/>
      <c r="BG1028"/>
      <c r="BH1028"/>
      <c r="BI1028"/>
      <c r="BJ1028"/>
      <c r="BK1028"/>
      <c r="BL1028"/>
      <c r="BM1028"/>
      <c r="BN1028"/>
      <c r="BO1028"/>
      <c r="BP1028"/>
      <c r="BQ1028"/>
    </row>
    <row r="1029" s="370" customFormat="true" ht="17.1" hidden="true" customHeight="true" x14ac:dyDescent="0.2">
      <c r="A1029" s="377" t="s">
        <v>176</v>
      </c>
      <c r="B1029" s="378" t="s">
        <v>174</v>
      </c>
      <c r="C1029" s="379">
        <v>38742</v>
      </c>
      <c r="R1029" s="567"/>
      <c r="S1029" s="567"/>
      <c r="T1029" s="567"/>
      <c r="U1029" s="567"/>
      <c r="V1029" s="567"/>
      <c r="W1029" s="567"/>
      <c r="X1029" s="567"/>
      <c r="Y1029" s="567"/>
      <c r="Z1029" s="567"/>
      <c r="AA1029" s="567"/>
      <c r="AB1029" s="567"/>
      <c r="AC1029" s="567"/>
      <c r="AD1029" s="567"/>
      <c r="AE1029" s="567"/>
      <c r="AF1029" s="567"/>
      <c r="AG1029" s="567"/>
      <c r="AH1029" s="567"/>
      <c r="AI1029" s="567"/>
      <c r="AJ1029" s="567"/>
      <c r="AK1029" s="567"/>
      <c r="AL1029" s="567"/>
      <c r="AM1029" s="567"/>
      <c r="AN1029" s="567"/>
      <c r="AO1029" s="567"/>
      <c r="AP1029" s="567"/>
      <c r="AQ1029" s="567"/>
      <c r="AR1029" s="567"/>
      <c r="AS1029" s="567"/>
      <c r="AT1029" s="567"/>
      <c r="AU1029" s="567"/>
      <c r="AV1029" s="567"/>
      <c r="AW1029" s="567"/>
      <c r="AX1029" s="567"/>
      <c r="AY1029" s="567"/>
      <c r="BA1029" s="215"/>
      <c r="BB1029" s="283"/>
      <c r="BC1029"/>
      <c r="BD1029"/>
      <c r="BE1029"/>
      <c r="BF1029"/>
      <c r="BG1029"/>
      <c r="BH1029"/>
      <c r="BI1029"/>
      <c r="BJ1029"/>
      <c r="BK1029"/>
      <c r="BL1029"/>
      <c r="BM1029"/>
      <c r="BN1029"/>
      <c r="BO1029"/>
      <c r="BP1029"/>
      <c r="BQ1029"/>
    </row>
    <row r="1030" s="370" customFormat="true" ht="17.1" hidden="true" customHeight="true" x14ac:dyDescent="0.2">
      <c r="A1030" s="377" t="s">
        <v>177</v>
      </c>
      <c r="B1030" s="378" t="s">
        <v>174</v>
      </c>
      <c r="C1030" s="379">
        <v>38742</v>
      </c>
      <c r="R1030" s="567"/>
      <c r="S1030" s="567"/>
      <c r="T1030" s="567"/>
      <c r="U1030" s="567"/>
      <c r="V1030" s="567"/>
      <c r="W1030" s="567"/>
      <c r="X1030" s="567"/>
      <c r="Y1030" s="567"/>
      <c r="Z1030" s="567"/>
      <c r="AA1030" s="567"/>
      <c r="AB1030" s="567"/>
      <c r="AC1030" s="567"/>
      <c r="AD1030" s="567"/>
      <c r="AE1030" s="567"/>
      <c r="AF1030" s="567"/>
      <c r="AG1030" s="567"/>
      <c r="AH1030" s="567"/>
      <c r="AI1030" s="567"/>
      <c r="AJ1030" s="567"/>
      <c r="AK1030" s="567"/>
      <c r="AL1030" s="567"/>
      <c r="AM1030" s="567"/>
      <c r="AN1030" s="567"/>
      <c r="AO1030" s="567"/>
      <c r="AP1030" s="567"/>
      <c r="AQ1030" s="567"/>
      <c r="AR1030" s="567"/>
      <c r="AS1030" s="567"/>
      <c r="AT1030" s="567"/>
      <c r="AU1030" s="567"/>
      <c r="AV1030" s="567"/>
      <c r="AW1030" s="567"/>
      <c r="AX1030" s="567"/>
      <c r="AY1030" s="567"/>
      <c r="BA1030" s="215"/>
      <c r="BB1030" s="283"/>
      <c r="BC1030"/>
      <c r="BD1030"/>
      <c r="BE1030"/>
      <c r="BF1030"/>
      <c r="BG1030"/>
      <c r="BH1030"/>
      <c r="BI1030"/>
      <c r="BJ1030"/>
      <c r="BK1030"/>
      <c r="BL1030"/>
      <c r="BM1030"/>
      <c r="BN1030"/>
      <c r="BO1030"/>
      <c r="BP1030"/>
      <c r="BQ1030"/>
    </row>
    <row r="1031" s="370" customFormat="true" ht="17.1" customHeight="true" x14ac:dyDescent="0.2">
      <c r="A1031" s="2027" t="s">
        <v>178</v>
      </c>
      <c r="B1031" s="378" t="s">
        <v>179</v>
      </c>
      <c r="C1031" s="379">
        <v>29529</v>
      </c>
      <c r="R1031" s="567"/>
      <c r="S1031" s="567"/>
      <c r="T1031" s="567"/>
      <c r="U1031" s="567"/>
      <c r="V1031" s="567"/>
      <c r="W1031" s="567"/>
      <c r="X1031" s="567"/>
      <c r="Y1031" s="567"/>
      <c r="Z1031" s="567"/>
      <c r="AA1031" s="567"/>
      <c r="AB1031" s="567"/>
      <c r="AC1031" s="567"/>
      <c r="AD1031" s="567"/>
      <c r="AE1031" s="567"/>
      <c r="AF1031" s="567"/>
      <c r="AG1031" s="567"/>
      <c r="AH1031" s="567"/>
      <c r="AI1031" s="567"/>
      <c r="AJ1031" s="567"/>
      <c r="AK1031" s="567"/>
      <c r="AL1031" s="567"/>
      <c r="AM1031" s="567"/>
      <c r="AN1031" s="567"/>
      <c r="AO1031" s="567"/>
      <c r="AP1031" s="567"/>
      <c r="AQ1031" s="567"/>
      <c r="AR1031" s="567"/>
      <c r="AS1031" s="567"/>
      <c r="AT1031" s="567"/>
      <c r="AU1031" s="567"/>
      <c r="AV1031" s="567"/>
      <c r="AW1031" s="567"/>
      <c r="AX1031" s="567"/>
      <c r="AY1031" s="567"/>
      <c r="BA1031" s="215"/>
      <c r="BB1031" s="283"/>
      <c r="BC1031"/>
      <c r="BD1031"/>
      <c r="BE1031"/>
      <c r="BF1031"/>
      <c r="BG1031"/>
      <c r="BH1031"/>
      <c r="BI1031"/>
      <c r="BJ1031"/>
      <c r="BK1031"/>
      <c r="BL1031"/>
      <c r="BM1031"/>
      <c r="BN1031"/>
      <c r="BO1031"/>
      <c r="BP1031"/>
      <c r="BQ1031"/>
    </row>
    <row r="1032" s="370" customFormat="true" ht="17.1" customHeight="true" x14ac:dyDescent="0.2">
      <c r="A1032" s="2028"/>
      <c r="B1032" s="380" t="s">
        <v>180</v>
      </c>
      <c r="C1032" s="381">
        <v>9213</v>
      </c>
      <c r="R1032" s="567"/>
      <c r="S1032" s="567"/>
      <c r="T1032" s="567"/>
      <c r="U1032" s="567"/>
      <c r="V1032" s="567"/>
      <c r="W1032" s="567"/>
      <c r="X1032" s="567"/>
      <c r="Y1032" s="567"/>
      <c r="Z1032" s="567"/>
      <c r="AA1032" s="567"/>
      <c r="AB1032" s="567"/>
      <c r="AC1032" s="567"/>
      <c r="AD1032" s="567"/>
      <c r="AE1032" s="567"/>
      <c r="AF1032" s="567"/>
      <c r="AG1032" s="567"/>
      <c r="AH1032" s="567"/>
      <c r="AI1032" s="567"/>
      <c r="AJ1032" s="567"/>
      <c r="AK1032" s="567"/>
      <c r="AL1032" s="567"/>
      <c r="AM1032" s="567"/>
      <c r="AN1032" s="567"/>
      <c r="AO1032" s="567"/>
      <c r="AP1032" s="567"/>
      <c r="AQ1032" s="567"/>
      <c r="AR1032" s="567"/>
      <c r="AS1032" s="567"/>
      <c r="AT1032" s="567"/>
      <c r="AU1032" s="567"/>
      <c r="AV1032" s="567"/>
      <c r="AW1032" s="567"/>
      <c r="AX1032" s="567"/>
      <c r="AY1032" s="567"/>
      <c r="BA1032" s="215"/>
      <c r="BB1032" s="283"/>
      <c r="BC1032"/>
      <c r="BD1032"/>
      <c r="BE1032"/>
      <c r="BF1032"/>
      <c r="BG1032"/>
      <c r="BH1032"/>
      <c r="BI1032"/>
      <c r="BJ1032"/>
      <c r="BK1032"/>
      <c r="BL1032"/>
      <c r="BM1032"/>
      <c r="BN1032"/>
      <c r="BO1032"/>
      <c r="BP1032"/>
      <c r="BQ1032"/>
    </row>
    <row r="1033" s="370" customFormat="true" ht="12.95" customHeight="true" x14ac:dyDescent="0.2">
      <c r="A1033" s="2029" t="s">
        <v>181</v>
      </c>
      <c r="B1033" s="2030"/>
      <c r="C1033" s="2031"/>
      <c r="R1033" s="567"/>
      <c r="S1033" s="567"/>
      <c r="T1033" s="567"/>
      <c r="U1033" s="567"/>
      <c r="V1033" s="567"/>
      <c r="W1033" s="567"/>
      <c r="X1033" s="567"/>
      <c r="Y1033" s="567"/>
      <c r="Z1033" s="567"/>
      <c r="AA1033" s="567"/>
      <c r="AB1033" s="567"/>
      <c r="AC1033" s="567"/>
      <c r="AD1033" s="567"/>
      <c r="AE1033" s="567"/>
      <c r="AF1033" s="567"/>
      <c r="AG1033" s="567"/>
      <c r="AH1033" s="567"/>
      <c r="AI1033" s="567"/>
      <c r="AJ1033" s="567"/>
      <c r="AK1033" s="567"/>
      <c r="AL1033" s="567"/>
      <c r="AM1033" s="567"/>
      <c r="AN1033" s="567"/>
      <c r="AO1033" s="567"/>
      <c r="AP1033" s="567"/>
      <c r="AQ1033" s="567"/>
      <c r="AR1033" s="567"/>
      <c r="AS1033" s="567"/>
      <c r="AT1033" s="567"/>
      <c r="AU1033" s="567"/>
      <c r="AV1033" s="567"/>
      <c r="AW1033" s="567"/>
      <c r="AX1033" s="567"/>
      <c r="AY1033" s="567"/>
      <c r="BA1033" s="431"/>
      <c r="BB1033" s="136"/>
      <c r="BC1033" s="431"/>
      <c r="BD1033" s="431"/>
      <c r="BE1033" s="431"/>
      <c r="BF1033" s="431"/>
      <c r="BG1033" s="431"/>
      <c r="BH1033" s="431"/>
      <c r="BI1033" s="431"/>
      <c r="BJ1033" s="431"/>
      <c r="BK1033" s="431"/>
      <c r="BL1033" s="431"/>
      <c r="BM1033" s="431"/>
      <c r="BN1033" s="431"/>
      <c r="BO1033" s="431"/>
      <c r="BP1033" s="431"/>
      <c r="BQ1033" s="431"/>
    </row>
    <row r="1034" s="210" customFormat="true" ht="15" customHeight="true" x14ac:dyDescent="0.2">
      <c r="A1034" s="2029" t="s">
        <v>181</v>
      </c>
      <c r="B1034" s="2030"/>
      <c r="C1034" s="2031"/>
      <c r="R1034" s="203"/>
      <c r="S1034" s="203"/>
      <c r="T1034" s="203"/>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BA1034" s="215"/>
      <c r="BB1034" s="283"/>
      <c r="BC1034"/>
      <c r="BD1034"/>
      <c r="BE1034"/>
      <c r="BF1034"/>
      <c r="BG1034"/>
      <c r="BH1034"/>
      <c r="BI1034"/>
      <c r="BJ1034"/>
      <c r="BK1034"/>
      <c r="BL1034"/>
      <c r="BM1034"/>
      <c r="BN1034"/>
      <c r="BO1034"/>
      <c r="BP1034"/>
      <c r="BQ1034"/>
    </row>
    <row r="1035" s="210" customFormat="true" ht="15" customHeight="true" x14ac:dyDescent="0.2">
      <c r="B1035" s="371"/>
      <c r="R1035" s="203"/>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BA1035" s="432"/>
      <c r="BB1035" s="230"/>
      <c r="BC1035" s="432"/>
      <c r="BD1035" s="432"/>
      <c r="BE1035" s="432"/>
      <c r="BF1035" s="432"/>
      <c r="BG1035" s="432"/>
      <c r="BH1035" s="432"/>
      <c r="BI1035" s="432"/>
      <c r="BJ1035" s="432"/>
      <c r="BK1035" s="432"/>
      <c r="BL1035" s="432"/>
      <c r="BM1035" s="432"/>
      <c r="BN1035" s="432"/>
      <c r="BO1035" s="432"/>
      <c r="BP1035" s="432"/>
      <c r="BQ1035" s="432"/>
    </row>
    <row r="1036" ht="15" customHeight="true" x14ac:dyDescent="0.25">
      <c r="A1036" s="284" t="s">
        <v>119</v>
      </c>
      <c r="B1036" s="118" t="s">
        <v>120</v>
      </c>
    </row>
    <row r="1037" ht="15" customHeight="true" x14ac:dyDescent="0.2">
      <c r="A1037" s="285">
        <f>R15</f>
        <v>0</v>
      </c>
      <c r="B1037" s="285" t="e">
        <f>#REF!+#REF!</f>
        <v>#REF!</v>
      </c>
    </row>
    <row r="1038" ht="15" customHeight="true" x14ac:dyDescent="0.2">
      <c r="A1038" s="285">
        <f>S15</f>
        <v>0</v>
      </c>
      <c r="B1038" s="285" t="e">
        <f>#REF!+#REF!</f>
        <v>#REF!</v>
      </c>
    </row>
    <row r="1039" ht="15" customHeight="true" x14ac:dyDescent="0.2">
      <c r="A1039" s="285">
        <f>T15</f>
        <v>0</v>
      </c>
      <c r="B1039" s="285" t="e">
        <f>#REF!+#REF!</f>
        <v>#REF!</v>
      </c>
    </row>
    <row r="1040" ht="15" customHeight="true" x14ac:dyDescent="0.2">
      <c r="A1040" s="285">
        <f>U15</f>
        <v>0</v>
      </c>
      <c r="B1040" s="285" t="e">
        <f>#REF!+#REF!</f>
        <v>#REF!</v>
      </c>
    </row>
    <row r="1041" ht="15" customHeight="true" x14ac:dyDescent="0.2">
      <c r="A1041" s="285">
        <f>V15</f>
        <v>0</v>
      </c>
      <c r="B1041" s="285" t="e">
        <f>#REF!+#REF!</f>
        <v>#REF!</v>
      </c>
    </row>
    <row r="1042" ht="15" customHeight="true" x14ac:dyDescent="0.2">
      <c r="A1042" s="285">
        <f>W15</f>
        <v>0</v>
      </c>
      <c r="B1042" s="285" t="e">
        <f>#REF!+#REF!</f>
        <v>#REF!</v>
      </c>
    </row>
    <row r="1043" ht="15" customHeight="true" x14ac:dyDescent="0.2">
      <c r="A1043" s="285">
        <f>X15</f>
        <v>0</v>
      </c>
      <c r="B1043" s="285" t="e">
        <f>#REF!+WI123</f>
        <v>#REF!</v>
      </c>
    </row>
    <row r="1044" ht="15" customHeight="true" x14ac:dyDescent="0.2">
      <c r="A1044" s="285">
        <f>Y15</f>
        <v>0</v>
      </c>
      <c r="B1044" s="285" t="e">
        <f>#REF!+#REF!</f>
        <v>#REF!</v>
      </c>
    </row>
    <row r="1045" ht="15" customHeight="true" x14ac:dyDescent="0.2">
      <c r="A1045" s="285">
        <f>Z15</f>
        <v>0</v>
      </c>
      <c r="B1045" s="285" t="e">
        <f>#REF!+#REF!</f>
        <v>#REF!</v>
      </c>
    </row>
    <row r="1046" ht="15" customHeight="true" x14ac:dyDescent="0.2">
      <c r="A1046" s="230">
        <f>AA15</f>
        <v>0</v>
      </c>
      <c r="B1046" s="285" t="e">
        <f>#REF!+#REF!</f>
        <v>#REF!</v>
      </c>
    </row>
    <row r="1047" ht="15" customHeight="true" x14ac:dyDescent="0.2">
      <c r="A1047" s="230">
        <f>AB15</f>
        <v>0</v>
      </c>
      <c r="B1047" s="285" t="e">
        <f>#REF!+#REF!</f>
        <v>#REF!</v>
      </c>
    </row>
    <row r="1048" ht="15" customHeight="true" x14ac:dyDescent="0.2">
      <c r="A1048" s="230">
        <f>AC15</f>
        <v>0</v>
      </c>
      <c r="B1048" s="285" t="e">
        <f>#REF!+#REF!</f>
        <v>#REF!</v>
      </c>
    </row>
    <row r="1049" ht="15" customHeight="true" x14ac:dyDescent="0.2">
      <c r="A1049" s="230">
        <f>AD15</f>
        <v>0</v>
      </c>
      <c r="B1049" s="285" t="e">
        <f>#REF!+#REF!</f>
        <v>#REF!</v>
      </c>
    </row>
    <row r="1050" ht="15" customHeight="true" x14ac:dyDescent="0.2">
      <c r="A1050" s="230">
        <f>AE15</f>
        <v>0</v>
      </c>
      <c r="B1050" s="285" t="e">
        <f>#REF!+#REF!</f>
        <v>#REF!</v>
      </c>
    </row>
    <row r="1051" ht="15" customHeight="true" x14ac:dyDescent="0.2">
      <c r="A1051" s="230">
        <f>AF15</f>
        <v>0</v>
      </c>
      <c r="B1051" s="285" t="e">
        <f>#REF!+#REF!</f>
        <v>#REF!</v>
      </c>
    </row>
    <row r="1052" ht="15" customHeight="true" x14ac:dyDescent="0.2">
      <c r="A1052" s="230">
        <f>AG15</f>
        <v>0</v>
      </c>
      <c r="B1052" s="285" t="e">
        <f>#REF!+#REF!</f>
        <v>#REF!</v>
      </c>
    </row>
    <row r="1053" ht="15" customHeight="true" x14ac:dyDescent="0.2">
      <c r="A1053" s="230">
        <f>AH15</f>
        <v>0</v>
      </c>
      <c r="B1053" s="285" t="e">
        <f>#REF!+#REF!</f>
        <v>#REF!</v>
      </c>
    </row>
    <row r="1054" ht="15" customHeight="true" x14ac:dyDescent="0.2">
      <c r="A1054" s="230">
        <f>AI15</f>
        <v>0</v>
      </c>
      <c r="B1054" s="285" t="e">
        <f>#REF!+#REF!</f>
        <v>#REF!</v>
      </c>
    </row>
    <row r="1055" ht="15" customHeight="true" x14ac:dyDescent="0.2">
      <c r="A1055" s="230">
        <f>AJ15</f>
        <v>0</v>
      </c>
      <c r="B1055" s="285" t="e">
        <f>#REF!+#REF!</f>
        <v>#REF!</v>
      </c>
    </row>
    <row r="1056" ht="15" customHeight="true" x14ac:dyDescent="0.2">
      <c r="A1056" s="230">
        <f>AK15</f>
        <v>0</v>
      </c>
      <c r="B1056" s="285" t="e">
        <f>#REF!+#REF!</f>
        <v>#REF!</v>
      </c>
    </row>
    <row r="1057" ht="15" customHeight="true" x14ac:dyDescent="0.2">
      <c r="A1057" s="230">
        <f>AL15</f>
        <v>0</v>
      </c>
      <c r="B1057" s="285" t="e">
        <f>#REF!+#REF!</f>
        <v>#REF!</v>
      </c>
    </row>
    <row r="1058" ht="15" customHeight="true" x14ac:dyDescent="0.2">
      <c r="A1058" s="230">
        <f>AM15</f>
        <v>0</v>
      </c>
      <c r="B1058" s="285" t="e">
        <f>#REF!+#REF!</f>
        <v>#REF!</v>
      </c>
    </row>
    <row r="1059" ht="15" customHeight="true" x14ac:dyDescent="0.2">
      <c r="A1059" s="230">
        <f>AN15</f>
        <v>0</v>
      </c>
      <c r="B1059" s="285" t="e">
        <f>#REF!+#REF!</f>
        <v>#REF!</v>
      </c>
    </row>
    <row r="1060" ht="15" customHeight="true" x14ac:dyDescent="0.2">
      <c r="A1060" s="230">
        <f>AO15</f>
        <v>0</v>
      </c>
      <c r="B1060" s="285" t="e">
        <f>#REF!+#REF!</f>
        <v>#REF!</v>
      </c>
    </row>
    <row r="1061" ht="15" customHeight="true" x14ac:dyDescent="0.2">
      <c r="A1061" s="230">
        <f>AP15</f>
        <v>0</v>
      </c>
      <c r="B1061" s="285" t="e">
        <f>#REF!+#REF!</f>
        <v>#REF!</v>
      </c>
    </row>
    <row r="1062" ht="15" customHeight="true" x14ac:dyDescent="0.2">
      <c r="A1062" s="230">
        <f>AQ15</f>
        <v>0</v>
      </c>
      <c r="B1062" s="285" t="e">
        <f>#REF!+#REF!</f>
        <v>#REF!</v>
      </c>
    </row>
    <row r="1063" ht="15" customHeight="true" x14ac:dyDescent="0.2">
      <c r="A1063" s="230">
        <f>AR15</f>
        <v>0</v>
      </c>
      <c r="B1063" s="285" t="e">
        <f>#REF!+#REF!</f>
        <v>#REF!</v>
      </c>
    </row>
    <row r="1064" ht="15" customHeight="true" x14ac:dyDescent="0.2">
      <c r="A1064" s="230">
        <f>AS15</f>
        <v>0</v>
      </c>
      <c r="B1064" s="285" t="e">
        <f>#REF!+#REF!</f>
        <v>#REF!</v>
      </c>
    </row>
    <row r="1065" ht="15" customHeight="true" x14ac:dyDescent="0.2">
      <c r="A1065" s="230">
        <f>AT15</f>
        <v>0</v>
      </c>
      <c r="B1065" s="285" t="e">
        <f>#REF!+#REF!</f>
        <v>#REF!</v>
      </c>
    </row>
    <row r="1066" ht="15" customHeight="true" x14ac:dyDescent="0.2">
      <c r="A1066" s="230">
        <f>AU15</f>
        <v>0</v>
      </c>
      <c r="B1066" s="285" t="e">
        <f>#REF!+#REF!</f>
        <v>#REF!</v>
      </c>
    </row>
    <row r="1067" ht="15" customHeight="true" x14ac:dyDescent="0.2">
      <c r="A1067" s="230">
        <f>AV15</f>
        <v>0</v>
      </c>
      <c r="B1067" s="285" t="e">
        <f>#REF!+#REF!</f>
        <v>#REF!</v>
      </c>
    </row>
    <row r="1068" ht="15" customHeight="true" x14ac:dyDescent="0.2">
      <c r="A1068" s="230">
        <f>AW15</f>
        <v>0</v>
      </c>
      <c r="B1068" s="285" t="e">
        <f>#REF!+#REF!</f>
        <v>#REF!</v>
      </c>
    </row>
    <row r="1069" ht="15" customHeight="true" x14ac:dyDescent="0.2">
      <c r="A1069" s="230">
        <f>AX15</f>
        <v>0</v>
      </c>
      <c r="B1069" s="285" t="e">
        <f>#REF!+#REF!</f>
        <v>#REF!</v>
      </c>
    </row>
    <row r="1070" ht="15" customHeight="true" x14ac:dyDescent="0.2">
      <c r="A1070" s="230">
        <f>AY15</f>
        <v>0</v>
      </c>
      <c r="B1070" s="285" t="e">
        <f>#REF!+#REF!</f>
        <v>#REF!</v>
      </c>
    </row>
    <row r="1071" ht="15" customHeight="true" x14ac:dyDescent="0.2">
      <c r="A1071" s="230"/>
      <c r="B1071" s="285"/>
    </row>
    <row r="1072" ht="15" customHeight="true" x14ac:dyDescent="0.2">
      <c r="A1072" s="285">
        <f>34-COUNTIF(A1037:A1071,"0")</f>
        <v>0</v>
      </c>
      <c r="B1072" s="230" t="s">
        <v>135</v>
      </c>
    </row>
    <row r="1100" s="583" customFormat="true" ht="17.1" customHeight="true" x14ac:dyDescent="0.2">
      <c r="A1100" s="584"/>
      <c r="B1100" s="566"/>
      <c r="BA1100" s="432"/>
      <c r="BB1100" s="230"/>
      <c r="BC1100" s="432"/>
      <c r="BD1100" s="432"/>
      <c r="BE1100" s="432"/>
      <c r="BF1100" s="432"/>
      <c r="BG1100" s="432"/>
      <c r="BH1100" s="432"/>
      <c r="BI1100" s="432"/>
      <c r="BJ1100" s="432"/>
      <c r="BK1100" s="432"/>
      <c r="BL1100" s="432"/>
      <c r="BM1100" s="432"/>
      <c r="BN1100" s="432"/>
      <c r="BO1100" s="432"/>
      <c r="BP1100" s="432"/>
      <c r="BQ1100" s="432"/>
    </row>
    <row r="1101" s="583" customFormat="true" ht="17.1" customHeight="true" x14ac:dyDescent="0.2">
      <c r="A1101" s="585"/>
      <c r="B1101" s="568"/>
      <c r="BA1101" s="432"/>
      <c r="BB1101" s="230"/>
      <c r="BC1101" s="432"/>
      <c r="BD1101" s="432"/>
      <c r="BE1101" s="432"/>
      <c r="BF1101" s="432"/>
      <c r="BG1101" s="432"/>
      <c r="BH1101" s="432"/>
      <c r="BI1101" s="432"/>
      <c r="BJ1101" s="432"/>
      <c r="BK1101" s="432"/>
      <c r="BL1101" s="432"/>
      <c r="BM1101" s="432"/>
      <c r="BN1101" s="432"/>
      <c r="BO1101" s="432"/>
      <c r="BP1101" s="432"/>
      <c r="BQ1101" s="432"/>
    </row>
    <row r="1102" s="203" customFormat="true" ht="15" customHeight="true" x14ac:dyDescent="0.2">
      <c r="BA1102" s="432"/>
      <c r="BB1102" s="230"/>
      <c r="BC1102" s="432"/>
      <c r="BD1102" s="432"/>
      <c r="BE1102" s="432"/>
      <c r="BF1102" s="432"/>
      <c r="BG1102" s="432"/>
      <c r="BH1102" s="432"/>
      <c r="BI1102" s="432"/>
      <c r="BJ1102" s="432"/>
      <c r="BK1102" s="432"/>
      <c r="BL1102" s="432"/>
      <c r="BM1102" s="432"/>
      <c r="BN1102" s="432"/>
      <c r="BO1102" s="432"/>
      <c r="BP1102" s="432"/>
      <c r="BQ1102" s="432"/>
    </row>
    <row r="1103" s="203" customFormat="true" ht="15" customHeight="true" x14ac:dyDescent="0.2">
      <c r="BA1103" s="432"/>
      <c r="BB1103" s="230"/>
      <c r="BC1103" s="432"/>
      <c r="BD1103" s="432"/>
      <c r="BE1103" s="432"/>
      <c r="BF1103" s="432"/>
      <c r="BG1103" s="432"/>
      <c r="BH1103" s="432"/>
      <c r="BI1103" s="432"/>
      <c r="BJ1103" s="432"/>
      <c r="BK1103" s="432"/>
      <c r="BL1103" s="432"/>
      <c r="BM1103" s="432"/>
      <c r="BN1103" s="432"/>
      <c r="BO1103" s="432"/>
      <c r="BP1103" s="432"/>
      <c r="BQ1103" s="432"/>
    </row>
    <row r="1104" s="203" customFormat="true" ht="15" customHeight="true" x14ac:dyDescent="0.2">
      <c r="BA1104" s="432"/>
      <c r="BB1104" s="230"/>
      <c r="BC1104" s="432"/>
      <c r="BD1104" s="432"/>
      <c r="BE1104" s="432"/>
      <c r="BF1104" s="432"/>
      <c r="BG1104" s="432"/>
      <c r="BH1104" s="432"/>
      <c r="BI1104" s="432"/>
      <c r="BJ1104" s="432"/>
      <c r="BK1104" s="432"/>
      <c r="BL1104" s="432"/>
      <c r="BM1104" s="432"/>
      <c r="BN1104" s="432"/>
      <c r="BO1104" s="432"/>
      <c r="BP1104" s="432"/>
      <c r="BQ1104" s="432"/>
    </row>
    <row r="1105" s="203" customFormat="true" ht="15" customHeight="true" x14ac:dyDescent="0.2">
      <c r="BA1105" s="432"/>
      <c r="BB1105" s="230"/>
      <c r="BC1105" s="432"/>
      <c r="BD1105" s="432"/>
      <c r="BE1105" s="432"/>
      <c r="BF1105" s="432"/>
      <c r="BG1105" s="432"/>
      <c r="BH1105" s="432"/>
      <c r="BI1105" s="432"/>
      <c r="BJ1105" s="432"/>
      <c r="BK1105" s="432"/>
      <c r="BL1105" s="432"/>
      <c r="BM1105" s="432"/>
      <c r="BN1105" s="432"/>
      <c r="BO1105" s="432"/>
      <c r="BP1105" s="432"/>
      <c r="BQ1105" s="432"/>
    </row>
    <row r="1106" s="203" customFormat="true" ht="15" customHeight="true" x14ac:dyDescent="0.2">
      <c r="BA1106" s="432"/>
      <c r="BB1106" s="230"/>
      <c r="BC1106" s="432"/>
      <c r="BD1106" s="432"/>
      <c r="BE1106" s="432"/>
      <c r="BF1106" s="432"/>
      <c r="BG1106" s="432"/>
      <c r="BH1106" s="432"/>
      <c r="BI1106" s="432"/>
      <c r="BJ1106" s="432"/>
      <c r="BK1106" s="432"/>
      <c r="BL1106" s="432"/>
      <c r="BM1106" s="432"/>
      <c r="BN1106" s="432"/>
      <c r="BO1106" s="432"/>
      <c r="BP1106" s="432"/>
      <c r="BQ1106" s="432"/>
    </row>
    <row r="1107" s="203" customFormat="true" ht="15" customHeight="true" x14ac:dyDescent="0.2">
      <c r="BA1107" s="432"/>
      <c r="BB1107" s="230"/>
      <c r="BC1107" s="432"/>
      <c r="BD1107" s="432"/>
      <c r="BE1107" s="432"/>
      <c r="BF1107" s="432"/>
      <c r="BG1107" s="432"/>
      <c r="BH1107" s="432"/>
      <c r="BI1107" s="432"/>
      <c r="BJ1107" s="432"/>
      <c r="BK1107" s="432"/>
      <c r="BL1107" s="432"/>
      <c r="BM1107" s="432"/>
      <c r="BN1107" s="432"/>
      <c r="BO1107" s="432"/>
      <c r="BP1107" s="432"/>
      <c r="BQ1107" s="432"/>
    </row>
    <row r="1108" s="203" customFormat="true" ht="15" customHeight="true" x14ac:dyDescent="0.2">
      <c r="BA1108" s="432"/>
      <c r="BB1108" s="230"/>
      <c r="BC1108" s="432"/>
      <c r="BD1108" s="432"/>
      <c r="BE1108" s="432"/>
      <c r="BF1108" s="432"/>
      <c r="BG1108" s="432"/>
      <c r="BH1108" s="432"/>
      <c r="BI1108" s="432"/>
      <c r="BJ1108" s="432"/>
      <c r="BK1108" s="432"/>
      <c r="BL1108" s="432"/>
      <c r="BM1108" s="432"/>
      <c r="BN1108" s="432"/>
      <c r="BO1108" s="432"/>
      <c r="BP1108" s="432"/>
      <c r="BQ1108" s="432"/>
    </row>
    <row r="1109" s="203" customFormat="true" ht="15" customHeight="true" x14ac:dyDescent="0.2">
      <c r="BA1109" s="432"/>
      <c r="BB1109" s="230"/>
      <c r="BC1109" s="432"/>
      <c r="BD1109" s="432"/>
      <c r="BE1109" s="432"/>
      <c r="BF1109" s="432"/>
      <c r="BG1109" s="432"/>
      <c r="BH1109" s="432"/>
      <c r="BI1109" s="432"/>
      <c r="BJ1109" s="432"/>
      <c r="BK1109" s="432"/>
      <c r="BL1109" s="432"/>
      <c r="BM1109" s="432"/>
      <c r="BN1109" s="432"/>
      <c r="BO1109" s="432"/>
      <c r="BP1109" s="432"/>
      <c r="BQ1109" s="432"/>
    </row>
    <row r="1110" s="203" customFormat="true" ht="15" customHeight="true" x14ac:dyDescent="0.2">
      <c r="BA1110" s="432"/>
      <c r="BB1110" s="230"/>
      <c r="BC1110" s="432"/>
      <c r="BD1110" s="432"/>
      <c r="BE1110" s="432"/>
      <c r="BF1110" s="432"/>
      <c r="BG1110" s="432"/>
      <c r="BH1110" s="432"/>
      <c r="BI1110" s="432"/>
      <c r="BJ1110" s="432"/>
      <c r="BK1110" s="432"/>
      <c r="BL1110" s="432"/>
      <c r="BM1110" s="432"/>
      <c r="BN1110" s="432"/>
      <c r="BO1110" s="432"/>
      <c r="BP1110" s="432"/>
      <c r="BQ1110" s="432"/>
    </row>
    <row r="1111" s="203" customFormat="true" ht="15" customHeight="true" x14ac:dyDescent="0.2">
      <c r="BA1111" s="432"/>
      <c r="BB1111" s="230"/>
      <c r="BC1111" s="432"/>
      <c r="BD1111" s="432"/>
      <c r="BE1111" s="432"/>
      <c r="BF1111" s="432"/>
      <c r="BG1111" s="432"/>
      <c r="BH1111" s="432"/>
      <c r="BI1111" s="432"/>
      <c r="BJ1111" s="432"/>
      <c r="BK1111" s="432"/>
      <c r="BL1111" s="432"/>
      <c r="BM1111" s="432"/>
      <c r="BN1111" s="432"/>
      <c r="BO1111" s="432"/>
      <c r="BP1111" s="432"/>
      <c r="BQ1111" s="432"/>
    </row>
    <row r="1112" s="203" customFormat="true" ht="15" customHeight="true" x14ac:dyDescent="0.2">
      <c r="BA1112" s="432"/>
      <c r="BB1112" s="230"/>
      <c r="BC1112" s="432"/>
      <c r="BD1112" s="432"/>
      <c r="BE1112" s="432"/>
      <c r="BF1112" s="432"/>
      <c r="BG1112" s="432"/>
      <c r="BH1112" s="432"/>
      <c r="BI1112" s="432"/>
      <c r="BJ1112" s="432"/>
      <c r="BK1112" s="432"/>
      <c r="BL1112" s="432"/>
      <c r="BM1112" s="432"/>
      <c r="BN1112" s="432"/>
      <c r="BO1112" s="432"/>
      <c r="BP1112" s="432"/>
      <c r="BQ1112" s="432"/>
    </row>
    <row r="1113" s="203" customFormat="true" ht="15" customHeight="true" x14ac:dyDescent="0.2">
      <c r="BA1113" s="432"/>
      <c r="BB1113" s="230"/>
      <c r="BC1113" s="432"/>
      <c r="BD1113" s="432"/>
      <c r="BE1113" s="432"/>
      <c r="BF1113" s="432"/>
      <c r="BG1113" s="432"/>
      <c r="BH1113" s="432"/>
      <c r="BI1113" s="432"/>
      <c r="BJ1113" s="432"/>
      <c r="BK1113" s="432"/>
      <c r="BL1113" s="432"/>
      <c r="BM1113" s="432"/>
      <c r="BN1113" s="432"/>
      <c r="BO1113" s="432"/>
      <c r="BP1113" s="432"/>
      <c r="BQ1113" s="432"/>
    </row>
    <row r="1114" s="583" customFormat="true" ht="17.1" customHeight="true" x14ac:dyDescent="0.2">
      <c r="A1114" s="585"/>
      <c r="B1114" s="568"/>
      <c r="C1114" s="569"/>
      <c r="D1114" s="570"/>
      <c r="E1114" s="570"/>
      <c r="F1114" s="570"/>
      <c r="G1114" s="571"/>
      <c r="H1114" s="570"/>
      <c r="I1114" s="570"/>
      <c r="J1114" s="570"/>
      <c r="K1114" s="570"/>
      <c r="L1114" s="571"/>
      <c r="M1114" s="570"/>
      <c r="N1114" s="570"/>
      <c r="O1114" s="570"/>
      <c r="P1114" s="570"/>
      <c r="Q1114" s="572"/>
      <c r="BA1114" s="432"/>
      <c r="BB1114" s="230"/>
      <c r="BC1114" s="432"/>
      <c r="BD1114" s="432"/>
      <c r="BE1114" s="432"/>
      <c r="BF1114" s="432"/>
      <c r="BG1114" s="432"/>
      <c r="BH1114" s="432"/>
      <c r="BI1114" s="432"/>
      <c r="BJ1114" s="432"/>
      <c r="BK1114" s="432"/>
      <c r="BL1114" s="432"/>
      <c r="BM1114" s="432"/>
      <c r="BN1114" s="432"/>
      <c r="BO1114" s="432"/>
      <c r="BP1114" s="432"/>
      <c r="BQ1114" s="432"/>
    </row>
    <row r="1115" s="583" customFormat="true" ht="17.1" customHeight="true" x14ac:dyDescent="0.2">
      <c r="A1115" s="585"/>
      <c r="B1115" s="568"/>
      <c r="C1115" s="569"/>
      <c r="D1115" s="570"/>
      <c r="E1115" s="570"/>
      <c r="F1115" s="570"/>
      <c r="G1115" s="571"/>
      <c r="H1115" s="570"/>
      <c r="I1115" s="570"/>
      <c r="J1115" s="570"/>
      <c r="K1115" s="570"/>
      <c r="L1115" s="571"/>
      <c r="M1115" s="570"/>
      <c r="N1115" s="570"/>
      <c r="O1115" s="570"/>
      <c r="P1115" s="570"/>
      <c r="Q1115" s="572"/>
      <c r="BA1115" s="432"/>
      <c r="BB1115" s="230"/>
      <c r="BC1115" s="432"/>
      <c r="BD1115" s="432"/>
      <c r="BE1115" s="432"/>
      <c r="BF1115" s="432"/>
      <c r="BG1115" s="432"/>
      <c r="BH1115" s="432"/>
      <c r="BI1115" s="432"/>
      <c r="BJ1115" s="432"/>
      <c r="BK1115" s="432"/>
      <c r="BL1115" s="432"/>
      <c r="BM1115" s="432"/>
      <c r="BN1115" s="432"/>
      <c r="BO1115" s="432"/>
      <c r="BP1115" s="432"/>
      <c r="BQ1115" s="432"/>
    </row>
    <row r="1116" s="583" customFormat="true" ht="17.1" customHeight="true" x14ac:dyDescent="0.2">
      <c r="A1116" s="585"/>
      <c r="B1116" s="568"/>
      <c r="C1116" s="569"/>
      <c r="D1116" s="570"/>
      <c r="E1116" s="570"/>
      <c r="F1116" s="570"/>
      <c r="G1116" s="571"/>
      <c r="H1116" s="570"/>
      <c r="I1116" s="570"/>
      <c r="J1116" s="570"/>
      <c r="K1116" s="570"/>
      <c r="L1116" s="571"/>
      <c r="M1116" s="570"/>
      <c r="N1116" s="570"/>
      <c r="O1116" s="570"/>
      <c r="P1116" s="570"/>
      <c r="Q1116" s="572"/>
      <c r="BA1116" s="432"/>
      <c r="BB1116" s="230"/>
      <c r="BC1116" s="432"/>
      <c r="BD1116" s="432"/>
      <c r="BE1116" s="432"/>
      <c r="BF1116" s="432"/>
      <c r="BG1116" s="432"/>
      <c r="BH1116" s="432"/>
      <c r="BI1116" s="432"/>
      <c r="BJ1116" s="432"/>
      <c r="BK1116" s="432"/>
      <c r="BL1116" s="432"/>
      <c r="BM1116" s="432"/>
      <c r="BN1116" s="432"/>
      <c r="BO1116" s="432"/>
      <c r="BP1116" s="432"/>
      <c r="BQ1116" s="432"/>
    </row>
    <row r="1117" s="583" customFormat="true" ht="17.1" customHeight="true" x14ac:dyDescent="0.2">
      <c r="A1117" s="586"/>
      <c r="B1117" s="573"/>
      <c r="C1117" s="574"/>
      <c r="D1117" s="575"/>
      <c r="E1117" s="575"/>
      <c r="F1117" s="575"/>
      <c r="G1117" s="576"/>
      <c r="H1117" s="575"/>
      <c r="I1117" s="575"/>
      <c r="J1117" s="575"/>
      <c r="K1117" s="575"/>
      <c r="L1117" s="576"/>
      <c r="M1117" s="575"/>
      <c r="N1117" s="575"/>
      <c r="O1117" s="575"/>
      <c r="P1117" s="575"/>
      <c r="Q1117" s="577"/>
      <c r="BA1117" s="432"/>
      <c r="BB1117" s="230"/>
      <c r="BC1117" s="432"/>
      <c r="BD1117" s="432"/>
      <c r="BE1117" s="432"/>
      <c r="BF1117" s="432"/>
      <c r="BG1117" s="432"/>
      <c r="BH1117" s="432"/>
      <c r="BI1117" s="432"/>
      <c r="BJ1117" s="432"/>
      <c r="BK1117" s="432"/>
      <c r="BL1117" s="432"/>
      <c r="BM1117" s="432"/>
      <c r="BN1117" s="432"/>
      <c r="BO1117" s="432"/>
      <c r="BP1117" s="432"/>
      <c r="BQ1117" s="432"/>
    </row>
    <row r="1118" s="203" customFormat="true" ht="15" customHeight="true" x14ac:dyDescent="0.2">
      <c r="BA1118" s="432"/>
      <c r="BB1118" s="230"/>
      <c r="BC1118" s="432"/>
      <c r="BD1118" s="432"/>
      <c r="BE1118" s="432"/>
      <c r="BF1118" s="432"/>
      <c r="BG1118" s="432"/>
      <c r="BH1118" s="432"/>
      <c r="BI1118" s="432"/>
      <c r="BJ1118" s="432"/>
      <c r="BK1118" s="432"/>
      <c r="BL1118" s="432"/>
      <c r="BM1118" s="432"/>
      <c r="BN1118" s="432"/>
      <c r="BO1118" s="432"/>
      <c r="BP1118" s="432"/>
      <c r="BQ1118" s="432"/>
    </row>
    <row r="1119" s="203" customFormat="true" ht="15" customHeight="true" x14ac:dyDescent="0.2">
      <c r="BA1119" s="432"/>
      <c r="BB1119" s="230"/>
      <c r="BC1119" s="432"/>
      <c r="BD1119" s="432"/>
      <c r="BE1119" s="432"/>
      <c r="BF1119" s="432"/>
      <c r="BG1119" s="432"/>
      <c r="BH1119" s="432"/>
      <c r="BI1119" s="432"/>
      <c r="BJ1119" s="432"/>
      <c r="BK1119" s="432"/>
      <c r="BL1119" s="432"/>
      <c r="BM1119" s="432"/>
      <c r="BN1119" s="432"/>
      <c r="BO1119" s="432"/>
      <c r="BP1119" s="432"/>
      <c r="BQ1119" s="432"/>
    </row>
    <row r="1120" s="203" customFormat="true" ht="15" customHeight="true" x14ac:dyDescent="0.2">
      <c r="BA1120" s="432"/>
      <c r="BB1120" s="230"/>
      <c r="BC1120" s="432"/>
      <c r="BD1120" s="432"/>
      <c r="BE1120" s="432"/>
      <c r="BF1120" s="432"/>
      <c r="BG1120" s="432"/>
      <c r="BH1120" s="432"/>
      <c r="BI1120" s="432"/>
      <c r="BJ1120" s="432"/>
      <c r="BK1120" s="432"/>
      <c r="BL1120" s="432"/>
      <c r="BM1120" s="432"/>
      <c r="BN1120" s="432"/>
      <c r="BO1120" s="432"/>
      <c r="BP1120" s="432"/>
      <c r="BQ1120" s="432"/>
    </row>
    <row r="1121" s="203" customFormat="true" ht="15" customHeight="true" x14ac:dyDescent="0.2">
      <c r="BA1121" s="432"/>
      <c r="BB1121" s="230"/>
      <c r="BC1121" s="432"/>
      <c r="BD1121" s="432"/>
      <c r="BE1121" s="432"/>
      <c r="BF1121" s="432"/>
      <c r="BG1121" s="432"/>
      <c r="BH1121" s="432"/>
      <c r="BI1121" s="432"/>
      <c r="BJ1121" s="432"/>
      <c r="BK1121" s="432"/>
      <c r="BL1121" s="432"/>
      <c r="BM1121" s="432"/>
      <c r="BN1121" s="432"/>
      <c r="BO1121" s="432"/>
      <c r="BP1121" s="432"/>
      <c r="BQ1121" s="432"/>
    </row>
    <row r="1122" s="203" customFormat="true" ht="15" customHeight="true" x14ac:dyDescent="0.2">
      <c r="BA1122" s="432"/>
      <c r="BB1122" s="230"/>
      <c r="BC1122" s="432"/>
      <c r="BD1122" s="432"/>
      <c r="BE1122" s="432"/>
      <c r="BF1122" s="432"/>
      <c r="BG1122" s="432"/>
      <c r="BH1122" s="432"/>
      <c r="BI1122" s="432"/>
      <c r="BJ1122" s="432"/>
      <c r="BK1122" s="432"/>
      <c r="BL1122" s="432"/>
      <c r="BM1122" s="432"/>
      <c r="BN1122" s="432"/>
      <c r="BO1122" s="432"/>
      <c r="BP1122" s="432"/>
      <c r="BQ1122" s="432"/>
    </row>
    <row r="1123" s="203" customFormat="true" ht="15" customHeight="true" x14ac:dyDescent="0.2">
      <c r="BA1123" s="432"/>
      <c r="BB1123" s="230"/>
      <c r="BC1123" s="432"/>
      <c r="BD1123" s="432"/>
      <c r="BE1123" s="432"/>
      <c r="BF1123" s="432"/>
      <c r="BG1123" s="432"/>
      <c r="BH1123" s="432"/>
      <c r="BI1123" s="432"/>
      <c r="BJ1123" s="432"/>
      <c r="BK1123" s="432"/>
      <c r="BL1123" s="432"/>
      <c r="BM1123" s="432"/>
      <c r="BN1123" s="432"/>
      <c r="BO1123" s="432"/>
      <c r="BP1123" s="432"/>
      <c r="BQ1123" s="432"/>
    </row>
    <row r="1124" s="203" customFormat="true" ht="15" customHeight="true" x14ac:dyDescent="0.2">
      <c r="BA1124" s="432"/>
      <c r="BB1124" s="230"/>
      <c r="BC1124" s="432"/>
      <c r="BD1124" s="432"/>
      <c r="BE1124" s="432"/>
      <c r="BF1124" s="432"/>
      <c r="BG1124" s="432"/>
      <c r="BH1124" s="432"/>
      <c r="BI1124" s="432"/>
      <c r="BJ1124" s="432"/>
      <c r="BK1124" s="432"/>
      <c r="BL1124" s="432"/>
      <c r="BM1124" s="432"/>
      <c r="BN1124" s="432"/>
      <c r="BO1124" s="432"/>
      <c r="BP1124" s="432"/>
      <c r="BQ1124" s="432"/>
    </row>
    <row r="1125" s="203" customFormat="true" ht="15" customHeight="true" x14ac:dyDescent="0.2">
      <c r="BA1125" s="432"/>
      <c r="BB1125" s="230"/>
      <c r="BC1125" s="432"/>
      <c r="BD1125" s="432"/>
      <c r="BE1125" s="432"/>
      <c r="BF1125" s="432"/>
      <c r="BG1125" s="432"/>
      <c r="BH1125" s="432"/>
      <c r="BI1125" s="432"/>
      <c r="BJ1125" s="432"/>
      <c r="BK1125" s="432"/>
      <c r="BL1125" s="432"/>
      <c r="BM1125" s="432"/>
      <c r="BN1125" s="432"/>
      <c r="BO1125" s="432"/>
      <c r="BP1125" s="432"/>
      <c r="BQ1125" s="432"/>
    </row>
    <row r="1126" s="203" customFormat="true" ht="15" customHeight="true" x14ac:dyDescent="0.2">
      <c r="BA1126" s="432"/>
      <c r="BB1126" s="230"/>
      <c r="BC1126" s="432"/>
      <c r="BD1126" s="432"/>
      <c r="BE1126" s="432"/>
      <c r="BF1126" s="432"/>
      <c r="BG1126" s="432"/>
      <c r="BH1126" s="432"/>
      <c r="BI1126" s="432"/>
      <c r="BJ1126" s="432"/>
      <c r="BK1126" s="432"/>
      <c r="BL1126" s="432"/>
      <c r="BM1126" s="432"/>
      <c r="BN1126" s="432"/>
      <c r="BO1126" s="432"/>
      <c r="BP1126" s="432"/>
      <c r="BQ1126" s="432"/>
    </row>
    <row r="1127" s="203" customFormat="true" ht="15" customHeight="true" x14ac:dyDescent="0.2">
      <c r="BA1127" s="432"/>
      <c r="BB1127" s="230"/>
      <c r="BC1127" s="432"/>
      <c r="BD1127" s="432"/>
      <c r="BE1127" s="432"/>
      <c r="BF1127" s="432"/>
      <c r="BG1127" s="432"/>
      <c r="BH1127" s="432"/>
      <c r="BI1127" s="432"/>
      <c r="BJ1127" s="432"/>
      <c r="BK1127" s="432"/>
      <c r="BL1127" s="432"/>
      <c r="BM1127" s="432"/>
      <c r="BN1127" s="432"/>
      <c r="BO1127" s="432"/>
      <c r="BP1127" s="432"/>
      <c r="BQ1127" s="432"/>
    </row>
    <row r="1128" s="203" customFormat="true" ht="15" customHeight="true" x14ac:dyDescent="0.2">
      <c r="BA1128" s="432"/>
      <c r="BB1128" s="230"/>
      <c r="BC1128" s="432"/>
      <c r="BD1128" s="432"/>
      <c r="BE1128" s="432"/>
      <c r="BF1128" s="432"/>
      <c r="BG1128" s="432"/>
      <c r="BH1128" s="432"/>
      <c r="BI1128" s="432"/>
      <c r="BJ1128" s="432"/>
      <c r="BK1128" s="432"/>
      <c r="BL1128" s="432"/>
      <c r="BM1128" s="432"/>
      <c r="BN1128" s="432"/>
      <c r="BO1128" s="432"/>
      <c r="BP1128" s="432"/>
      <c r="BQ1128" s="432"/>
    </row>
    <row r="1129" s="203" customFormat="true" ht="15" customHeight="true" x14ac:dyDescent="0.2">
      <c r="BA1129" s="432"/>
      <c r="BB1129" s="230"/>
      <c r="BC1129" s="432"/>
      <c r="BD1129" s="432"/>
      <c r="BE1129" s="432"/>
      <c r="BF1129" s="432"/>
      <c r="BG1129" s="432"/>
      <c r="BH1129" s="432"/>
      <c r="BI1129" s="432"/>
      <c r="BJ1129" s="432"/>
      <c r="BK1129" s="432"/>
      <c r="BL1129" s="432"/>
      <c r="BM1129" s="432"/>
      <c r="BN1129" s="432"/>
      <c r="BO1129" s="432"/>
      <c r="BP1129" s="432"/>
      <c r="BQ1129" s="432"/>
    </row>
    <row r="1130" s="203" customFormat="true" ht="15" customHeight="true" x14ac:dyDescent="0.2">
      <c r="BA1130" s="432"/>
      <c r="BB1130" s="230"/>
      <c r="BC1130" s="432"/>
      <c r="BD1130" s="432"/>
      <c r="BE1130" s="432"/>
      <c r="BF1130" s="432"/>
      <c r="BG1130" s="432"/>
      <c r="BH1130" s="432"/>
      <c r="BI1130" s="432"/>
      <c r="BJ1130" s="432"/>
      <c r="BK1130" s="432"/>
      <c r="BL1130" s="432"/>
      <c r="BM1130" s="432"/>
      <c r="BN1130" s="432"/>
      <c r="BO1130" s="432"/>
      <c r="BP1130" s="432"/>
      <c r="BQ1130" s="432"/>
    </row>
    <row r="1131" s="203" customFormat="true" ht="15" customHeight="true" x14ac:dyDescent="0.2">
      <c r="BA1131" s="432"/>
      <c r="BB1131" s="230"/>
      <c r="BC1131" s="432"/>
      <c r="BD1131" s="432"/>
      <c r="BE1131" s="432"/>
      <c r="BF1131" s="432"/>
      <c r="BG1131" s="432"/>
      <c r="BH1131" s="432"/>
      <c r="BI1131" s="432"/>
      <c r="BJ1131" s="432"/>
      <c r="BK1131" s="432"/>
      <c r="BL1131" s="432"/>
      <c r="BM1131" s="432"/>
      <c r="BN1131" s="432"/>
      <c r="BO1131" s="432"/>
      <c r="BP1131" s="432"/>
      <c r="BQ1131" s="432"/>
    </row>
    <row r="1132" s="203" customFormat="true" ht="15" customHeight="true" x14ac:dyDescent="0.2">
      <c r="BA1132" s="432"/>
      <c r="BB1132" s="230"/>
      <c r="BC1132" s="432"/>
      <c r="BD1132" s="432"/>
      <c r="BE1132" s="432"/>
      <c r="BF1132" s="432"/>
      <c r="BG1132" s="432"/>
      <c r="BH1132" s="432"/>
      <c r="BI1132" s="432"/>
      <c r="BJ1132" s="432"/>
      <c r="BK1132" s="432"/>
      <c r="BL1132" s="432"/>
      <c r="BM1132" s="432"/>
      <c r="BN1132" s="432"/>
      <c r="BO1132" s="432"/>
      <c r="BP1132" s="432"/>
      <c r="BQ1132" s="432"/>
    </row>
    <row r="1133" s="203" customFormat="true" ht="15" customHeight="true" x14ac:dyDescent="0.2">
      <c r="BA1133" s="432"/>
      <c r="BB1133" s="230"/>
      <c r="BC1133" s="432"/>
      <c r="BD1133" s="432"/>
      <c r="BE1133" s="432"/>
      <c r="BF1133" s="432"/>
      <c r="BG1133" s="432"/>
      <c r="BH1133" s="432"/>
      <c r="BI1133" s="432"/>
      <c r="BJ1133" s="432"/>
      <c r="BK1133" s="432"/>
      <c r="BL1133" s="432"/>
      <c r="BM1133" s="432"/>
      <c r="BN1133" s="432"/>
      <c r="BO1133" s="432"/>
      <c r="BP1133" s="432"/>
      <c r="BQ1133" s="432"/>
    </row>
    <row r="1134" s="203" customFormat="true" ht="15" customHeight="true" x14ac:dyDescent="0.2">
      <c r="BA1134" s="432"/>
      <c r="BB1134" s="230"/>
      <c r="BC1134" s="432"/>
      <c r="BD1134" s="432"/>
      <c r="BE1134" s="432"/>
      <c r="BF1134" s="432"/>
      <c r="BG1134" s="432"/>
      <c r="BH1134" s="432"/>
      <c r="BI1134" s="432"/>
      <c r="BJ1134" s="432"/>
      <c r="BK1134" s="432"/>
      <c r="BL1134" s="432"/>
      <c r="BM1134" s="432"/>
      <c r="BN1134" s="432"/>
      <c r="BO1134" s="432"/>
      <c r="BP1134" s="432"/>
      <c r="BQ1134" s="432"/>
    </row>
    <row r="1135" s="203" customFormat="true" ht="15" customHeight="true" x14ac:dyDescent="0.2">
      <c r="BA1135" s="432"/>
      <c r="BB1135" s="230"/>
      <c r="BC1135" s="432"/>
      <c r="BD1135" s="432"/>
      <c r="BE1135" s="432"/>
      <c r="BF1135" s="432"/>
      <c r="BG1135" s="432"/>
      <c r="BH1135" s="432"/>
      <c r="BI1135" s="432"/>
      <c r="BJ1135" s="432"/>
      <c r="BK1135" s="432"/>
      <c r="BL1135" s="432"/>
      <c r="BM1135" s="432"/>
      <c r="BN1135" s="432"/>
      <c r="BO1135" s="432"/>
      <c r="BP1135" s="432"/>
      <c r="BQ1135" s="432"/>
    </row>
    <row r="1136" s="203" customFormat="true" ht="15" customHeight="true" x14ac:dyDescent="0.2">
      <c r="BA1136" s="432"/>
      <c r="BB1136" s="230"/>
      <c r="BC1136" s="432"/>
      <c r="BD1136" s="432"/>
      <c r="BE1136" s="432"/>
      <c r="BF1136" s="432"/>
      <c r="BG1136" s="432"/>
      <c r="BH1136" s="432"/>
      <c r="BI1136" s="432"/>
      <c r="BJ1136" s="432"/>
      <c r="BK1136" s="432"/>
      <c r="BL1136" s="432"/>
      <c r="BM1136" s="432"/>
      <c r="BN1136" s="432"/>
      <c r="BO1136" s="432"/>
      <c r="BP1136" s="432"/>
      <c r="BQ1136" s="432"/>
    </row>
    <row r="1137" s="203" customFormat="true" ht="15" customHeight="true" x14ac:dyDescent="0.2">
      <c r="BA1137" s="432"/>
      <c r="BB1137" s="230"/>
      <c r="BC1137" s="432"/>
      <c r="BD1137" s="432"/>
      <c r="BE1137" s="432"/>
      <c r="BF1137" s="432"/>
      <c r="BG1137" s="432"/>
      <c r="BH1137" s="432"/>
      <c r="BI1137" s="432"/>
      <c r="BJ1137" s="432"/>
      <c r="BK1137" s="432"/>
      <c r="BL1137" s="432"/>
      <c r="BM1137" s="432"/>
      <c r="BN1137" s="432"/>
      <c r="BO1137" s="432"/>
      <c r="BP1137" s="432"/>
      <c r="BQ1137" s="432"/>
    </row>
    <row r="1138" s="203" customFormat="true" ht="15" customHeight="true" x14ac:dyDescent="0.2">
      <c r="BA1138" s="432"/>
      <c r="BB1138" s="230"/>
      <c r="BC1138" s="432"/>
      <c r="BD1138" s="432"/>
      <c r="BE1138" s="432"/>
      <c r="BF1138" s="432"/>
      <c r="BG1138" s="432"/>
      <c r="BH1138" s="432"/>
      <c r="BI1138" s="432"/>
      <c r="BJ1138" s="432"/>
      <c r="BK1138" s="432"/>
      <c r="BL1138" s="432"/>
      <c r="BM1138" s="432"/>
      <c r="BN1138" s="432"/>
      <c r="BO1138" s="432"/>
      <c r="BP1138" s="432"/>
      <c r="BQ1138" s="432"/>
    </row>
    <row r="1139" s="203" customFormat="true" ht="15" customHeight="true" x14ac:dyDescent="0.2">
      <c r="BA1139" s="432"/>
      <c r="BB1139" s="230"/>
      <c r="BC1139" s="432"/>
      <c r="BD1139" s="432"/>
      <c r="BE1139" s="432"/>
      <c r="BF1139" s="432"/>
      <c r="BG1139" s="432"/>
      <c r="BH1139" s="432"/>
      <c r="BI1139" s="432"/>
      <c r="BJ1139" s="432"/>
      <c r="BK1139" s="432"/>
      <c r="BL1139" s="432"/>
      <c r="BM1139" s="432"/>
      <c r="BN1139" s="432"/>
      <c r="BO1139" s="432"/>
      <c r="BP1139" s="432"/>
      <c r="BQ1139" s="432"/>
    </row>
    <row r="1140" s="203" customFormat="true" ht="15" customHeight="true" x14ac:dyDescent="0.2">
      <c r="BA1140" s="432"/>
      <c r="BB1140" s="230"/>
      <c r="BC1140" s="432"/>
      <c r="BD1140" s="432"/>
      <c r="BE1140" s="432"/>
      <c r="BF1140" s="432"/>
      <c r="BG1140" s="432"/>
      <c r="BH1140" s="432"/>
      <c r="BI1140" s="432"/>
      <c r="BJ1140" s="432"/>
      <c r="BK1140" s="432"/>
      <c r="BL1140" s="432"/>
      <c r="BM1140" s="432"/>
      <c r="BN1140" s="432"/>
      <c r="BO1140" s="432"/>
      <c r="BP1140" s="432"/>
      <c r="BQ1140" s="432"/>
    </row>
    <row r="1141" s="203" customFormat="true" ht="15" customHeight="true" x14ac:dyDescent="0.2">
      <c r="BA1141" s="432"/>
      <c r="BB1141" s="230"/>
      <c r="BC1141" s="432"/>
      <c r="BD1141" s="432"/>
      <c r="BE1141" s="432"/>
      <c r="BF1141" s="432"/>
      <c r="BG1141" s="432"/>
      <c r="BH1141" s="432"/>
      <c r="BI1141" s="432"/>
      <c r="BJ1141" s="432"/>
      <c r="BK1141" s="432"/>
      <c r="BL1141" s="432"/>
      <c r="BM1141" s="432"/>
      <c r="BN1141" s="432"/>
      <c r="BO1141" s="432"/>
      <c r="BP1141" s="432"/>
      <c r="BQ1141" s="432"/>
    </row>
    <row r="1142" s="203" customFormat="true" ht="15" customHeight="true" x14ac:dyDescent="0.2">
      <c r="BA1142" s="432"/>
      <c r="BB1142" s="230"/>
      <c r="BC1142" s="432"/>
      <c r="BD1142" s="432"/>
      <c r="BE1142" s="432"/>
      <c r="BF1142" s="432"/>
      <c r="BG1142" s="432"/>
      <c r="BH1142" s="432"/>
      <c r="BI1142" s="432"/>
      <c r="BJ1142" s="432"/>
      <c r="BK1142" s="432"/>
      <c r="BL1142" s="432"/>
      <c r="BM1142" s="432"/>
      <c r="BN1142" s="432"/>
      <c r="BO1142" s="432"/>
      <c r="BP1142" s="432"/>
      <c r="BQ1142" s="432"/>
    </row>
    <row r="1143" s="203" customFormat="true" ht="15" customHeight="true" x14ac:dyDescent="0.2">
      <c r="BA1143" s="432"/>
      <c r="BB1143" s="230"/>
      <c r="BC1143" s="432"/>
      <c r="BD1143" s="432"/>
      <c r="BE1143" s="432"/>
      <c r="BF1143" s="432"/>
      <c r="BG1143" s="432"/>
      <c r="BH1143" s="432"/>
      <c r="BI1143" s="432"/>
      <c r="BJ1143" s="432"/>
      <c r="BK1143" s="432"/>
      <c r="BL1143" s="432"/>
      <c r="BM1143" s="432"/>
      <c r="BN1143" s="432"/>
      <c r="BO1143" s="432"/>
      <c r="BP1143" s="432"/>
      <c r="BQ1143" s="432"/>
    </row>
    <row r="1144" s="203" customFormat="true" ht="15" customHeight="true" x14ac:dyDescent="0.2">
      <c r="BA1144" s="432"/>
      <c r="BB1144" s="230"/>
      <c r="BC1144" s="432"/>
      <c r="BD1144" s="432"/>
      <c r="BE1144" s="432"/>
      <c r="BF1144" s="432"/>
      <c r="BG1144" s="432"/>
      <c r="BH1144" s="432"/>
      <c r="BI1144" s="432"/>
      <c r="BJ1144" s="432"/>
      <c r="BK1144" s="432"/>
      <c r="BL1144" s="432"/>
      <c r="BM1144" s="432"/>
      <c r="BN1144" s="432"/>
      <c r="BO1144" s="432"/>
      <c r="BP1144" s="432"/>
      <c r="BQ1144" s="432"/>
    </row>
    <row r="1145" s="203" customFormat="true" ht="15" customHeight="true" x14ac:dyDescent="0.2">
      <c r="BA1145" s="432"/>
      <c r="BB1145" s="230"/>
      <c r="BC1145" s="432"/>
      <c r="BD1145" s="432"/>
      <c r="BE1145" s="432"/>
      <c r="BF1145" s="432"/>
      <c r="BG1145" s="432"/>
      <c r="BH1145" s="432"/>
      <c r="BI1145" s="432"/>
      <c r="BJ1145" s="432"/>
      <c r="BK1145" s="432"/>
      <c r="BL1145" s="432"/>
      <c r="BM1145" s="432"/>
      <c r="BN1145" s="432"/>
      <c r="BO1145" s="432"/>
      <c r="BP1145" s="432"/>
      <c r="BQ1145" s="432"/>
    </row>
    <row r="1146" s="203" customFormat="true" ht="15" customHeight="true" x14ac:dyDescent="0.2">
      <c r="BA1146" s="432"/>
      <c r="BB1146" s="230"/>
      <c r="BC1146" s="432"/>
      <c r="BD1146" s="432"/>
      <c r="BE1146" s="432"/>
      <c r="BF1146" s="432"/>
      <c r="BG1146" s="432"/>
      <c r="BH1146" s="432"/>
      <c r="BI1146" s="432"/>
      <c r="BJ1146" s="432"/>
      <c r="BK1146" s="432"/>
      <c r="BL1146" s="432"/>
      <c r="BM1146" s="432"/>
      <c r="BN1146" s="432"/>
      <c r="BO1146" s="432"/>
      <c r="BP1146" s="432"/>
      <c r="BQ1146" s="432"/>
    </row>
    <row r="1147" s="203" customFormat="true" ht="15" customHeight="true" x14ac:dyDescent="0.2">
      <c r="BA1147" s="432"/>
      <c r="BB1147" s="230"/>
      <c r="BC1147" s="432"/>
      <c r="BD1147" s="432"/>
      <c r="BE1147" s="432"/>
      <c r="BF1147" s="432"/>
      <c r="BG1147" s="432"/>
      <c r="BH1147" s="432"/>
      <c r="BI1147" s="432"/>
      <c r="BJ1147" s="432"/>
      <c r="BK1147" s="432"/>
      <c r="BL1147" s="432"/>
      <c r="BM1147" s="432"/>
      <c r="BN1147" s="432"/>
      <c r="BO1147" s="432"/>
      <c r="BP1147" s="432"/>
      <c r="BQ1147" s="432"/>
    </row>
    <row r="1148" s="203" customFormat="true" ht="15" customHeight="true" x14ac:dyDescent="0.2">
      <c r="BA1148" s="432"/>
      <c r="BB1148" s="230"/>
      <c r="BC1148" s="432"/>
      <c r="BD1148" s="432"/>
      <c r="BE1148" s="432"/>
      <c r="BF1148" s="432"/>
      <c r="BG1148" s="432"/>
      <c r="BH1148" s="432"/>
      <c r="BI1148" s="432"/>
      <c r="BJ1148" s="432"/>
      <c r="BK1148" s="432"/>
      <c r="BL1148" s="432"/>
      <c r="BM1148" s="432"/>
      <c r="BN1148" s="432"/>
      <c r="BO1148" s="432"/>
      <c r="BP1148" s="432"/>
      <c r="BQ1148" s="432"/>
    </row>
    <row r="1149" s="203" customFormat="true" ht="15" customHeight="true" x14ac:dyDescent="0.2">
      <c r="BA1149" s="432"/>
      <c r="BB1149" s="230"/>
      <c r="BC1149" s="432"/>
      <c r="BD1149" s="432"/>
      <c r="BE1149" s="432"/>
      <c r="BF1149" s="432"/>
      <c r="BG1149" s="432"/>
      <c r="BH1149" s="432"/>
      <c r="BI1149" s="432"/>
      <c r="BJ1149" s="432"/>
      <c r="BK1149" s="432"/>
      <c r="BL1149" s="432"/>
      <c r="BM1149" s="432"/>
      <c r="BN1149" s="432"/>
      <c r="BO1149" s="432"/>
      <c r="BP1149" s="432"/>
      <c r="BQ1149" s="432"/>
    </row>
    <row r="1150" s="203" customFormat="true" ht="15" customHeight="true" x14ac:dyDescent="0.2">
      <c r="BA1150" s="432"/>
      <c r="BB1150" s="230"/>
      <c r="BC1150" s="432"/>
      <c r="BD1150" s="432"/>
      <c r="BE1150" s="432"/>
      <c r="BF1150" s="432"/>
      <c r="BG1150" s="432"/>
      <c r="BH1150" s="432"/>
      <c r="BI1150" s="432"/>
      <c r="BJ1150" s="432"/>
      <c r="BK1150" s="432"/>
      <c r="BL1150" s="432"/>
      <c r="BM1150" s="432"/>
      <c r="BN1150" s="432"/>
      <c r="BO1150" s="432"/>
      <c r="BP1150" s="432"/>
      <c r="BQ1150" s="432"/>
    </row>
    <row r="1151" s="203" customFormat="true" ht="15" customHeight="true" x14ac:dyDescent="0.2">
      <c r="BA1151" s="432"/>
      <c r="BB1151" s="230"/>
      <c r="BC1151" s="432"/>
      <c r="BD1151" s="432"/>
      <c r="BE1151" s="432"/>
      <c r="BF1151" s="432"/>
      <c r="BG1151" s="432"/>
      <c r="BH1151" s="432"/>
      <c r="BI1151" s="432"/>
      <c r="BJ1151" s="432"/>
      <c r="BK1151" s="432"/>
      <c r="BL1151" s="432"/>
      <c r="BM1151" s="432"/>
      <c r="BN1151" s="432"/>
      <c r="BO1151" s="432"/>
      <c r="BP1151" s="432"/>
      <c r="BQ1151" s="432"/>
    </row>
    <row r="1152" s="203" customFormat="true" ht="15" customHeight="true" x14ac:dyDescent="0.2">
      <c r="BA1152" s="432"/>
      <c r="BB1152" s="230"/>
      <c r="BC1152" s="432"/>
      <c r="BD1152" s="432"/>
      <c r="BE1152" s="432"/>
      <c r="BF1152" s="432"/>
      <c r="BG1152" s="432"/>
      <c r="BH1152" s="432"/>
      <c r="BI1152" s="432"/>
      <c r="BJ1152" s="432"/>
      <c r="BK1152" s="432"/>
      <c r="BL1152" s="432"/>
      <c r="BM1152" s="432"/>
      <c r="BN1152" s="432"/>
      <c r="BO1152" s="432"/>
      <c r="BP1152" s="432"/>
      <c r="BQ1152" s="432"/>
    </row>
    <row r="1153" s="203" customFormat="true" ht="15" customHeight="true" x14ac:dyDescent="0.2">
      <c r="BA1153" s="432"/>
      <c r="BB1153" s="230"/>
      <c r="BC1153" s="432"/>
      <c r="BD1153" s="432"/>
      <c r="BE1153" s="432"/>
      <c r="BF1153" s="432"/>
      <c r="BG1153" s="432"/>
      <c r="BH1153" s="432"/>
      <c r="BI1153" s="432"/>
      <c r="BJ1153" s="432"/>
      <c r="BK1153" s="432"/>
      <c r="BL1153" s="432"/>
      <c r="BM1153" s="432"/>
      <c r="BN1153" s="432"/>
      <c r="BO1153" s="432"/>
      <c r="BP1153" s="432"/>
      <c r="BQ1153" s="432"/>
    </row>
    <row r="1154" s="203" customFormat="true" ht="15" customHeight="true" x14ac:dyDescent="0.2">
      <c r="BA1154" s="432"/>
      <c r="BB1154" s="230"/>
      <c r="BC1154" s="432"/>
      <c r="BD1154" s="432"/>
      <c r="BE1154" s="432"/>
      <c r="BF1154" s="432"/>
      <c r="BG1154" s="432"/>
      <c r="BH1154" s="432"/>
      <c r="BI1154" s="432"/>
      <c r="BJ1154" s="432"/>
      <c r="BK1154" s="432"/>
      <c r="BL1154" s="432"/>
      <c r="BM1154" s="432"/>
      <c r="BN1154" s="432"/>
      <c r="BO1154" s="432"/>
      <c r="BP1154" s="432"/>
      <c r="BQ1154" s="432"/>
    </row>
    <row r="1155" s="203" customFormat="true" ht="15" customHeight="true" x14ac:dyDescent="0.2">
      <c r="BA1155" s="432"/>
      <c r="BB1155" s="230"/>
      <c r="BC1155" s="432"/>
      <c r="BD1155" s="432"/>
      <c r="BE1155" s="432"/>
      <c r="BF1155" s="432"/>
      <c r="BG1155" s="432"/>
      <c r="BH1155" s="432"/>
      <c r="BI1155" s="432"/>
      <c r="BJ1155" s="432"/>
      <c r="BK1155" s="432"/>
      <c r="BL1155" s="432"/>
      <c r="BM1155" s="432"/>
      <c r="BN1155" s="432"/>
      <c r="BO1155" s="432"/>
      <c r="BP1155" s="432"/>
      <c r="BQ1155" s="432"/>
    </row>
    <row r="1156" s="203" customFormat="true" ht="15" customHeight="true" x14ac:dyDescent="0.2">
      <c r="BA1156" s="432"/>
      <c r="BB1156" s="230"/>
      <c r="BC1156" s="432"/>
      <c r="BD1156" s="432"/>
      <c r="BE1156" s="432"/>
      <c r="BF1156" s="432"/>
      <c r="BG1156" s="432"/>
      <c r="BH1156" s="432"/>
      <c r="BI1156" s="432"/>
      <c r="BJ1156" s="432"/>
      <c r="BK1156" s="432"/>
      <c r="BL1156" s="432"/>
      <c r="BM1156" s="432"/>
      <c r="BN1156" s="432"/>
      <c r="BO1156" s="432"/>
      <c r="BP1156" s="432"/>
      <c r="BQ1156" s="432"/>
    </row>
    <row r="1157" s="203" customFormat="true" ht="15" customHeight="true" x14ac:dyDescent="0.2">
      <c r="BA1157" s="432"/>
      <c r="BB1157" s="230"/>
      <c r="BC1157" s="432"/>
      <c r="BD1157" s="432"/>
      <c r="BE1157" s="432"/>
      <c r="BF1157" s="432"/>
      <c r="BG1157" s="432"/>
      <c r="BH1157" s="432"/>
      <c r="BI1157" s="432"/>
      <c r="BJ1157" s="432"/>
      <c r="BK1157" s="432"/>
      <c r="BL1157" s="432"/>
      <c r="BM1157" s="432"/>
      <c r="BN1157" s="432"/>
      <c r="BO1157" s="432"/>
      <c r="BP1157" s="432"/>
      <c r="BQ1157" s="432"/>
    </row>
    <row r="1158" s="203" customFormat="true" ht="15" customHeight="true" x14ac:dyDescent="0.2">
      <c r="BA1158" s="432"/>
      <c r="BB1158" s="230"/>
      <c r="BC1158" s="432"/>
      <c r="BD1158" s="432"/>
      <c r="BE1158" s="432"/>
      <c r="BF1158" s="432"/>
      <c r="BG1158" s="432"/>
      <c r="BH1158" s="432"/>
      <c r="BI1158" s="432"/>
      <c r="BJ1158" s="432"/>
      <c r="BK1158" s="432"/>
      <c r="BL1158" s="432"/>
      <c r="BM1158" s="432"/>
      <c r="BN1158" s="432"/>
      <c r="BO1158" s="432"/>
      <c r="BP1158" s="432"/>
      <c r="BQ1158" s="432"/>
    </row>
    <row r="1159" s="203" customFormat="true" ht="15" customHeight="true" x14ac:dyDescent="0.2">
      <c r="BA1159" s="432"/>
      <c r="BB1159" s="230"/>
      <c r="BC1159" s="432"/>
      <c r="BD1159" s="432"/>
      <c r="BE1159" s="432"/>
      <c r="BF1159" s="432"/>
      <c r="BG1159" s="432"/>
      <c r="BH1159" s="432"/>
      <c r="BI1159" s="432"/>
      <c r="BJ1159" s="432"/>
      <c r="BK1159" s="432"/>
      <c r="BL1159" s="432"/>
      <c r="BM1159" s="432"/>
      <c r="BN1159" s="432"/>
      <c r="BO1159" s="432"/>
      <c r="BP1159" s="432"/>
      <c r="BQ1159" s="432"/>
    </row>
    <row r="1160" s="203" customFormat="true" ht="15" customHeight="true" x14ac:dyDescent="0.2">
      <c r="BA1160" s="432"/>
      <c r="BB1160" s="230"/>
      <c r="BC1160" s="432"/>
      <c r="BD1160" s="432"/>
      <c r="BE1160" s="432"/>
      <c r="BF1160" s="432"/>
      <c r="BG1160" s="432"/>
      <c r="BH1160" s="432"/>
      <c r="BI1160" s="432"/>
      <c r="BJ1160" s="432"/>
      <c r="BK1160" s="432"/>
      <c r="BL1160" s="432"/>
      <c r="BM1160" s="432"/>
      <c r="BN1160" s="432"/>
      <c r="BO1160" s="432"/>
      <c r="BP1160" s="432"/>
      <c r="BQ1160" s="432"/>
    </row>
    <row r="1161" s="203" customFormat="true" ht="15" customHeight="true" x14ac:dyDescent="0.2">
      <c r="BA1161" s="432"/>
      <c r="BB1161" s="230"/>
      <c r="BC1161" s="432"/>
      <c r="BD1161" s="432"/>
      <c r="BE1161" s="432"/>
      <c r="BF1161" s="432"/>
      <c r="BG1161" s="432"/>
      <c r="BH1161" s="432"/>
      <c r="BI1161" s="432"/>
      <c r="BJ1161" s="432"/>
      <c r="BK1161" s="432"/>
      <c r="BL1161" s="432"/>
      <c r="BM1161" s="432"/>
      <c r="BN1161" s="432"/>
      <c r="BO1161" s="432"/>
      <c r="BP1161" s="432"/>
      <c r="BQ1161" s="432"/>
    </row>
    <row r="1162" s="203" customFormat="true" ht="15" customHeight="true" x14ac:dyDescent="0.2">
      <c r="BA1162" s="432"/>
      <c r="BB1162" s="230"/>
      <c r="BC1162" s="432"/>
      <c r="BD1162" s="432"/>
      <c r="BE1162" s="432"/>
      <c r="BF1162" s="432"/>
      <c r="BG1162" s="432"/>
      <c r="BH1162" s="432"/>
      <c r="BI1162" s="432"/>
      <c r="BJ1162" s="432"/>
      <c r="BK1162" s="432"/>
      <c r="BL1162" s="432"/>
      <c r="BM1162" s="432"/>
      <c r="BN1162" s="432"/>
      <c r="BO1162" s="432"/>
      <c r="BP1162" s="432"/>
      <c r="BQ1162" s="432"/>
    </row>
    <row r="1163" s="203" customFormat="true" ht="15" customHeight="true" x14ac:dyDescent="0.2">
      <c r="BA1163" s="432"/>
      <c r="BB1163" s="230"/>
      <c r="BC1163" s="432"/>
      <c r="BD1163" s="432"/>
      <c r="BE1163" s="432"/>
      <c r="BF1163" s="432"/>
      <c r="BG1163" s="432"/>
      <c r="BH1163" s="432"/>
      <c r="BI1163" s="432"/>
      <c r="BJ1163" s="432"/>
      <c r="BK1163" s="432"/>
      <c r="BL1163" s="432"/>
      <c r="BM1163" s="432"/>
      <c r="BN1163" s="432"/>
      <c r="BO1163" s="432"/>
      <c r="BP1163" s="432"/>
      <c r="BQ1163" s="432"/>
    </row>
    <row r="1164" s="203" customFormat="true" ht="15" customHeight="true" x14ac:dyDescent="0.2">
      <c r="BA1164" s="432"/>
      <c r="BB1164" s="230"/>
      <c r="BC1164" s="432"/>
      <c r="BD1164" s="432"/>
      <c r="BE1164" s="432"/>
      <c r="BF1164" s="432"/>
      <c r="BG1164" s="432"/>
      <c r="BH1164" s="432"/>
      <c r="BI1164" s="432"/>
      <c r="BJ1164" s="432"/>
      <c r="BK1164" s="432"/>
      <c r="BL1164" s="432"/>
      <c r="BM1164" s="432"/>
      <c r="BN1164" s="432"/>
      <c r="BO1164" s="432"/>
      <c r="BP1164" s="432"/>
      <c r="BQ1164" s="432"/>
    </row>
    <row r="1165" s="203" customFormat="true" ht="15" customHeight="true" x14ac:dyDescent="0.2">
      <c r="BA1165" s="432"/>
      <c r="BB1165" s="230"/>
      <c r="BC1165" s="432"/>
      <c r="BD1165" s="432"/>
      <c r="BE1165" s="432"/>
      <c r="BF1165" s="432"/>
      <c r="BG1165" s="432"/>
      <c r="BH1165" s="432"/>
      <c r="BI1165" s="432"/>
      <c r="BJ1165" s="432"/>
      <c r="BK1165" s="432"/>
      <c r="BL1165" s="432"/>
      <c r="BM1165" s="432"/>
      <c r="BN1165" s="432"/>
      <c r="BO1165" s="432"/>
      <c r="BP1165" s="432"/>
      <c r="BQ1165" s="432"/>
    </row>
    <row r="1166" s="203" customFormat="true" ht="15" customHeight="true" x14ac:dyDescent="0.2">
      <c r="BA1166" s="432"/>
      <c r="BB1166" s="230"/>
      <c r="BC1166" s="432"/>
      <c r="BD1166" s="432"/>
      <c r="BE1166" s="432"/>
      <c r="BF1166" s="432"/>
      <c r="BG1166" s="432"/>
      <c r="BH1166" s="432"/>
      <c r="BI1166" s="432"/>
      <c r="BJ1166" s="432"/>
      <c r="BK1166" s="432"/>
      <c r="BL1166" s="432"/>
      <c r="BM1166" s="432"/>
      <c r="BN1166" s="432"/>
      <c r="BO1166" s="432"/>
      <c r="BP1166" s="432"/>
      <c r="BQ1166" s="432"/>
    </row>
    <row r="1167" s="203" customFormat="true" ht="15" customHeight="true" x14ac:dyDescent="0.2">
      <c r="BA1167" s="432"/>
      <c r="BB1167" s="230"/>
      <c r="BC1167" s="432"/>
      <c r="BD1167" s="432"/>
      <c r="BE1167" s="432"/>
      <c r="BF1167" s="432"/>
      <c r="BG1167" s="432"/>
      <c r="BH1167" s="432"/>
      <c r="BI1167" s="432"/>
      <c r="BJ1167" s="432"/>
      <c r="BK1167" s="432"/>
      <c r="BL1167" s="432"/>
      <c r="BM1167" s="432"/>
      <c r="BN1167" s="432"/>
      <c r="BO1167" s="432"/>
      <c r="BP1167" s="432"/>
      <c r="BQ1167" s="432"/>
    </row>
    <row r="1168" s="203" customFormat="true" ht="15" customHeight="true" x14ac:dyDescent="0.2">
      <c r="BA1168" s="432"/>
      <c r="BB1168" s="230"/>
      <c r="BC1168" s="432"/>
      <c r="BD1168" s="432"/>
      <c r="BE1168" s="432"/>
      <c r="BF1168" s="432"/>
      <c r="BG1168" s="432"/>
      <c r="BH1168" s="432"/>
      <c r="BI1168" s="432"/>
      <c r="BJ1168" s="432"/>
      <c r="BK1168" s="432"/>
      <c r="BL1168" s="432"/>
      <c r="BM1168" s="432"/>
      <c r="BN1168" s="432"/>
      <c r="BO1168" s="432"/>
      <c r="BP1168" s="432"/>
      <c r="BQ1168" s="432"/>
    </row>
    <row r="1169" s="203" customFormat="true" ht="15" customHeight="true" x14ac:dyDescent="0.2">
      <c r="BA1169" s="432"/>
      <c r="BB1169" s="230"/>
      <c r="BC1169" s="432"/>
      <c r="BD1169" s="432"/>
      <c r="BE1169" s="432"/>
      <c r="BF1169" s="432"/>
      <c r="BG1169" s="432"/>
      <c r="BH1169" s="432"/>
      <c r="BI1169" s="432"/>
      <c r="BJ1169" s="432"/>
      <c r="BK1169" s="432"/>
      <c r="BL1169" s="432"/>
      <c r="BM1169" s="432"/>
      <c r="BN1169" s="432"/>
      <c r="BO1169" s="432"/>
      <c r="BP1169" s="432"/>
      <c r="BQ1169" s="432"/>
    </row>
    <row r="1170" s="203" customFormat="true" ht="15" customHeight="true" x14ac:dyDescent="0.2">
      <c r="A1170" s="298"/>
      <c r="B1170" s="578"/>
      <c r="C1170" s="579"/>
      <c r="D1170" s="579"/>
      <c r="E1170" s="579"/>
      <c r="F1170" s="579"/>
      <c r="G1170" s="579"/>
      <c r="H1170" s="579"/>
      <c r="I1170" s="579"/>
      <c r="J1170" s="579"/>
      <c r="K1170" s="579"/>
      <c r="L1170" s="579"/>
      <c r="M1170" s="579"/>
      <c r="N1170" s="579"/>
      <c r="O1170" s="579"/>
      <c r="P1170" s="579"/>
      <c r="Q1170" s="579"/>
      <c r="BA1170" s="432"/>
      <c r="BB1170" s="230"/>
      <c r="BC1170" s="432"/>
      <c r="BD1170" s="432"/>
      <c r="BE1170" s="432"/>
      <c r="BF1170" s="432"/>
      <c r="BG1170" s="432"/>
      <c r="BH1170" s="432"/>
      <c r="BI1170" s="432"/>
      <c r="BJ1170" s="432"/>
      <c r="BK1170" s="432"/>
      <c r="BL1170" s="432"/>
      <c r="BM1170" s="432"/>
      <c r="BN1170" s="432"/>
      <c r="BO1170" s="432"/>
      <c r="BP1170" s="432"/>
      <c r="BQ1170" s="432"/>
    </row>
    <row r="1171" s="203" customFormat="true" ht="15" customHeight="true" x14ac:dyDescent="0.2">
      <c r="A1171" s="298"/>
      <c r="B1171" s="578"/>
      <c r="C1171" s="579"/>
      <c r="D1171" s="579"/>
      <c r="E1171" s="579"/>
      <c r="F1171" s="579"/>
      <c r="G1171" s="579"/>
      <c r="H1171" s="579"/>
      <c r="I1171" s="579"/>
      <c r="J1171" s="579"/>
      <c r="K1171" s="579"/>
      <c r="L1171" s="579"/>
      <c r="M1171" s="579"/>
      <c r="N1171" s="579"/>
      <c r="O1171" s="579"/>
      <c r="P1171" s="579"/>
      <c r="Q1171" s="579"/>
      <c r="BA1171" s="432"/>
      <c r="BB1171" s="230"/>
      <c r="BC1171" s="432"/>
      <c r="BD1171" s="432"/>
      <c r="BE1171" s="432"/>
      <c r="BF1171" s="432"/>
      <c r="BG1171" s="432"/>
      <c r="BH1171" s="432"/>
      <c r="BI1171" s="432"/>
      <c r="BJ1171" s="432"/>
      <c r="BK1171" s="432"/>
      <c r="BL1171" s="432"/>
      <c r="BM1171" s="432"/>
      <c r="BN1171" s="432"/>
      <c r="BO1171" s="432"/>
      <c r="BP1171" s="432"/>
      <c r="BQ1171" s="432"/>
    </row>
    <row r="1172" s="203" customFormat="true" ht="15" customHeight="true" x14ac:dyDescent="0.2">
      <c r="A1172" s="298"/>
      <c r="B1172" s="578"/>
      <c r="C1172" s="579"/>
      <c r="D1172" s="579"/>
      <c r="E1172" s="579"/>
      <c r="F1172" s="579"/>
      <c r="G1172" s="579"/>
      <c r="H1172" s="579"/>
      <c r="I1172" s="579"/>
      <c r="J1172" s="579"/>
      <c r="K1172" s="579"/>
      <c r="L1172" s="579"/>
      <c r="M1172" s="579"/>
      <c r="N1172" s="579"/>
      <c r="O1172" s="579"/>
      <c r="P1172" s="579"/>
      <c r="Q1172" s="579"/>
      <c r="BA1172" s="432"/>
      <c r="BB1172" s="230"/>
      <c r="BC1172" s="432"/>
      <c r="BD1172" s="432"/>
      <c r="BE1172" s="432"/>
      <c r="BF1172" s="432"/>
      <c r="BG1172" s="432"/>
      <c r="BH1172" s="432"/>
      <c r="BI1172" s="432"/>
      <c r="BJ1172" s="432"/>
      <c r="BK1172" s="432"/>
      <c r="BL1172" s="432"/>
      <c r="BM1172" s="432"/>
      <c r="BN1172" s="432"/>
      <c r="BO1172" s="432"/>
      <c r="BP1172" s="432"/>
      <c r="BQ1172" s="432"/>
    </row>
    <row r="1173" s="203" customFormat="true" ht="15" customHeight="true" x14ac:dyDescent="0.2">
      <c r="A1173" s="298"/>
      <c r="B1173" s="578"/>
      <c r="C1173" s="579"/>
      <c r="D1173" s="579"/>
      <c r="E1173" s="579"/>
      <c r="F1173" s="579"/>
      <c r="G1173" s="579"/>
      <c r="H1173" s="579"/>
      <c r="I1173" s="579"/>
      <c r="J1173" s="579"/>
      <c r="K1173" s="579"/>
      <c r="L1173" s="579"/>
      <c r="M1173" s="579"/>
      <c r="N1173" s="579"/>
      <c r="O1173" s="579"/>
      <c r="P1173" s="579"/>
      <c r="Q1173" s="579"/>
      <c r="BA1173" s="432"/>
      <c r="BB1173" s="230"/>
      <c r="BC1173" s="432"/>
      <c r="BD1173" s="432"/>
      <c r="BE1173" s="432"/>
      <c r="BF1173" s="432"/>
      <c r="BG1173" s="432"/>
      <c r="BH1173" s="432"/>
      <c r="BI1173" s="432"/>
      <c r="BJ1173" s="432"/>
      <c r="BK1173" s="432"/>
      <c r="BL1173" s="432"/>
      <c r="BM1173" s="432"/>
      <c r="BN1173" s="432"/>
      <c r="BO1173" s="432"/>
      <c r="BP1173" s="432"/>
      <c r="BQ1173" s="432"/>
    </row>
    <row r="1174" s="203" customFormat="true" ht="15" customHeight="true" x14ac:dyDescent="0.2">
      <c r="A1174" s="298"/>
      <c r="B1174" s="578"/>
      <c r="C1174" s="579"/>
      <c r="D1174" s="579"/>
      <c r="E1174" s="579"/>
      <c r="F1174" s="579"/>
      <c r="G1174" s="579"/>
      <c r="H1174" s="579"/>
      <c r="I1174" s="579"/>
      <c r="J1174" s="579"/>
      <c r="K1174" s="579"/>
      <c r="L1174" s="579"/>
      <c r="M1174" s="579"/>
      <c r="N1174" s="579"/>
      <c r="O1174" s="579"/>
      <c r="P1174" s="579"/>
      <c r="Q1174" s="579"/>
      <c r="BA1174" s="432"/>
      <c r="BB1174" s="230"/>
      <c r="BC1174" s="432"/>
      <c r="BD1174" s="432"/>
      <c r="BE1174" s="432"/>
      <c r="BF1174" s="432"/>
      <c r="BG1174" s="432"/>
      <c r="BH1174" s="432"/>
      <c r="BI1174" s="432"/>
      <c r="BJ1174" s="432"/>
      <c r="BK1174" s="432"/>
      <c r="BL1174" s="432"/>
      <c r="BM1174" s="432"/>
      <c r="BN1174" s="432"/>
      <c r="BO1174" s="432"/>
      <c r="BP1174" s="432"/>
      <c r="BQ1174" s="432"/>
    </row>
    <row r="1175" s="203" customFormat="true" ht="15" customHeight="true" x14ac:dyDescent="0.2">
      <c r="A1175" s="298"/>
      <c r="B1175" s="578"/>
      <c r="C1175" s="579"/>
      <c r="D1175" s="579"/>
      <c r="E1175" s="579"/>
      <c r="F1175" s="579"/>
      <c r="G1175" s="579"/>
      <c r="H1175" s="579"/>
      <c r="I1175" s="579"/>
      <c r="J1175" s="579"/>
      <c r="K1175" s="579"/>
      <c r="L1175" s="579"/>
      <c r="M1175" s="579"/>
      <c r="N1175" s="579"/>
      <c r="O1175" s="579"/>
      <c r="P1175" s="579"/>
      <c r="Q1175" s="579"/>
      <c r="BA1175" s="432"/>
      <c r="BB1175" s="230"/>
      <c r="BC1175" s="432"/>
      <c r="BD1175" s="432"/>
      <c r="BE1175" s="432"/>
      <c r="BF1175" s="432"/>
      <c r="BG1175" s="432"/>
      <c r="BH1175" s="432"/>
      <c r="BI1175" s="432"/>
      <c r="BJ1175" s="432"/>
      <c r="BK1175" s="432"/>
      <c r="BL1175" s="432"/>
      <c r="BM1175" s="432"/>
      <c r="BN1175" s="432"/>
      <c r="BO1175" s="432"/>
      <c r="BP1175" s="432"/>
      <c r="BQ1175" s="432"/>
    </row>
    <row r="1176" s="203" customFormat="true" ht="15" customHeight="true" x14ac:dyDescent="0.2">
      <c r="A1176" s="580"/>
      <c r="B1176" s="298"/>
      <c r="C1176" s="581"/>
      <c r="D1176" s="582"/>
      <c r="E1176" s="582"/>
      <c r="F1176" s="582"/>
      <c r="G1176" s="582"/>
      <c r="H1176" s="581"/>
      <c r="I1176" s="582"/>
      <c r="J1176" s="582"/>
      <c r="K1176" s="582"/>
      <c r="L1176" s="582"/>
      <c r="M1176" s="581"/>
      <c r="N1176" s="582"/>
      <c r="O1176" s="582"/>
      <c r="P1176" s="582"/>
      <c r="Q1176" s="582"/>
      <c r="BA1176" s="432"/>
      <c r="BB1176" s="230"/>
      <c r="BC1176" s="432"/>
      <c r="BD1176" s="432"/>
      <c r="BE1176" s="432"/>
      <c r="BF1176" s="432"/>
      <c r="BG1176" s="432"/>
      <c r="BH1176" s="432"/>
      <c r="BI1176" s="432"/>
      <c r="BJ1176" s="432"/>
      <c r="BK1176" s="432"/>
      <c r="BL1176" s="432"/>
      <c r="BM1176" s="432"/>
      <c r="BN1176" s="432"/>
      <c r="BO1176" s="432"/>
      <c r="BP1176" s="432"/>
      <c r="BQ1176" s="432"/>
    </row>
    <row r="1177" s="203" customFormat="true" ht="15" customHeight="true" x14ac:dyDescent="0.2">
      <c r="A1177" s="582"/>
      <c r="B1177" s="582"/>
      <c r="C1177" s="581"/>
      <c r="D1177" s="581"/>
      <c r="E1177" s="581"/>
      <c r="F1177" s="581"/>
      <c r="G1177" s="581"/>
      <c r="H1177" s="581"/>
      <c r="I1177" s="581"/>
      <c r="J1177" s="581"/>
      <c r="K1177" s="581"/>
      <c r="L1177" s="581"/>
      <c r="M1177" s="581"/>
      <c r="N1177" s="581"/>
      <c r="O1177" s="581"/>
      <c r="P1177" s="581"/>
      <c r="Q1177" s="581"/>
      <c r="BA1177" s="432"/>
      <c r="BB1177" s="230"/>
      <c r="BC1177" s="432"/>
      <c r="BD1177" s="432"/>
      <c r="BE1177" s="432"/>
      <c r="BF1177" s="432"/>
      <c r="BG1177" s="432"/>
      <c r="BH1177" s="432"/>
      <c r="BI1177" s="432"/>
      <c r="BJ1177" s="432"/>
      <c r="BK1177" s="432"/>
      <c r="BL1177" s="432"/>
      <c r="BM1177" s="432"/>
      <c r="BN1177" s="432"/>
      <c r="BO1177" s="432"/>
      <c r="BP1177" s="432"/>
      <c r="BQ1177" s="432"/>
    </row>
    <row r="1178" s="203" customFormat="true" ht="15" customHeight="true" x14ac:dyDescent="0.2">
      <c r="BA1178" s="432"/>
      <c r="BB1178" s="230"/>
      <c r="BC1178" s="432"/>
      <c r="BD1178" s="432"/>
      <c r="BE1178" s="432"/>
      <c r="BF1178" s="432"/>
      <c r="BG1178" s="432"/>
      <c r="BH1178" s="432"/>
      <c r="BI1178" s="432"/>
      <c r="BJ1178" s="432"/>
      <c r="BK1178" s="432"/>
      <c r="BL1178" s="432"/>
      <c r="BM1178" s="432"/>
      <c r="BN1178" s="432"/>
      <c r="BO1178" s="432"/>
      <c r="BP1178" s="432"/>
      <c r="BQ1178" s="432"/>
    </row>
    <row r="1179" s="203" customFormat="true" ht="15" customHeight="true" x14ac:dyDescent="0.2">
      <c r="BA1179" s="432"/>
      <c r="BB1179" s="230"/>
      <c r="BC1179" s="432"/>
      <c r="BD1179" s="432"/>
      <c r="BE1179" s="432"/>
      <c r="BF1179" s="432"/>
      <c r="BG1179" s="432"/>
      <c r="BH1179" s="432"/>
      <c r="BI1179" s="432"/>
      <c r="BJ1179" s="432"/>
      <c r="BK1179" s="432"/>
      <c r="BL1179" s="432"/>
      <c r="BM1179" s="432"/>
      <c r="BN1179" s="432"/>
      <c r="BO1179" s="432"/>
      <c r="BP1179" s="432"/>
      <c r="BQ1179" s="432"/>
    </row>
    <row r="1180" s="203" customFormat="true" ht="15" customHeight="true" x14ac:dyDescent="0.2">
      <c r="BA1180" s="432"/>
      <c r="BB1180" s="230"/>
      <c r="BC1180" s="432"/>
      <c r="BD1180" s="432"/>
      <c r="BE1180" s="432"/>
      <c r="BF1180" s="432"/>
      <c r="BG1180" s="432"/>
      <c r="BH1180" s="432"/>
      <c r="BI1180" s="432"/>
      <c r="BJ1180" s="432"/>
      <c r="BK1180" s="432"/>
      <c r="BL1180" s="432"/>
      <c r="BM1180" s="432"/>
      <c r="BN1180" s="432"/>
      <c r="BO1180" s="432"/>
      <c r="BP1180" s="432"/>
      <c r="BQ1180" s="432"/>
    </row>
    <row r="1181" s="203" customFormat="true" ht="15" customHeight="true" x14ac:dyDescent="0.2">
      <c r="BA1181" s="432"/>
      <c r="BB1181" s="230"/>
      <c r="BC1181" s="432"/>
      <c r="BD1181" s="432"/>
      <c r="BE1181" s="432"/>
      <c r="BF1181" s="432"/>
      <c r="BG1181" s="432"/>
      <c r="BH1181" s="432"/>
      <c r="BI1181" s="432"/>
      <c r="BJ1181" s="432"/>
      <c r="BK1181" s="432"/>
      <c r="BL1181" s="432"/>
      <c r="BM1181" s="432"/>
      <c r="BN1181" s="432"/>
      <c r="BO1181" s="432"/>
      <c r="BP1181" s="432"/>
      <c r="BQ1181" s="432"/>
    </row>
    <row r="1182" s="203" customFormat="true" ht="15" customHeight="true" x14ac:dyDescent="0.2">
      <c r="BA1182" s="432"/>
      <c r="BB1182" s="230"/>
      <c r="BC1182" s="432"/>
      <c r="BD1182" s="432"/>
      <c r="BE1182" s="432"/>
      <c r="BF1182" s="432"/>
      <c r="BG1182" s="432"/>
      <c r="BH1182" s="432"/>
      <c r="BI1182" s="432"/>
      <c r="BJ1182" s="432"/>
      <c r="BK1182" s="432"/>
      <c r="BL1182" s="432"/>
      <c r="BM1182" s="432"/>
      <c r="BN1182" s="432"/>
      <c r="BO1182" s="432"/>
      <c r="BP1182" s="432"/>
      <c r="BQ1182" s="432"/>
    </row>
    <row r="1183" s="203" customFormat="true" ht="15" customHeight="true" x14ac:dyDescent="0.2">
      <c r="BA1183" s="432"/>
      <c r="BB1183" s="230"/>
      <c r="BC1183" s="432"/>
      <c r="BD1183" s="432"/>
      <c r="BE1183" s="432"/>
      <c r="BF1183" s="432"/>
      <c r="BG1183" s="432"/>
      <c r="BH1183" s="432"/>
      <c r="BI1183" s="432"/>
      <c r="BJ1183" s="432"/>
      <c r="BK1183" s="432"/>
      <c r="BL1183" s="432"/>
      <c r="BM1183" s="432"/>
      <c r="BN1183" s="432"/>
      <c r="BO1183" s="432"/>
      <c r="BP1183" s="432"/>
      <c r="BQ1183" s="432"/>
    </row>
    <row r="1184" s="203" customFormat="true" ht="15" customHeight="true" x14ac:dyDescent="0.2">
      <c r="BA1184" s="432"/>
      <c r="BB1184" s="230"/>
      <c r="BC1184" s="432"/>
      <c r="BD1184" s="432"/>
      <c r="BE1184" s="432"/>
      <c r="BF1184" s="432"/>
      <c r="BG1184" s="432"/>
      <c r="BH1184" s="432"/>
      <c r="BI1184" s="432"/>
      <c r="BJ1184" s="432"/>
      <c r="BK1184" s="432"/>
      <c r="BL1184" s="432"/>
      <c r="BM1184" s="432"/>
      <c r="BN1184" s="432"/>
      <c r="BO1184" s="432"/>
      <c r="BP1184" s="432"/>
      <c r="BQ1184" s="432"/>
    </row>
    <row r="1185" s="203" customFormat="true" ht="15" customHeight="true" x14ac:dyDescent="0.2">
      <c r="BA1185" s="432"/>
      <c r="BB1185" s="230"/>
      <c r="BC1185" s="432"/>
      <c r="BD1185" s="432"/>
      <c r="BE1185" s="432"/>
      <c r="BF1185" s="432"/>
      <c r="BG1185" s="432"/>
      <c r="BH1185" s="432"/>
      <c r="BI1185" s="432"/>
      <c r="BJ1185" s="432"/>
      <c r="BK1185" s="432"/>
      <c r="BL1185" s="432"/>
      <c r="BM1185" s="432"/>
      <c r="BN1185" s="432"/>
      <c r="BO1185" s="432"/>
      <c r="BP1185" s="432"/>
      <c r="BQ1185" s="432"/>
    </row>
    <row r="1186" s="203" customFormat="true" ht="15" customHeight="true" x14ac:dyDescent="0.2">
      <c r="BA1186" s="432"/>
      <c r="BB1186" s="230"/>
      <c r="BC1186" s="432"/>
      <c r="BD1186" s="432"/>
      <c r="BE1186" s="432"/>
      <c r="BF1186" s="432"/>
      <c r="BG1186" s="432"/>
      <c r="BH1186" s="432"/>
      <c r="BI1186" s="432"/>
      <c r="BJ1186" s="432"/>
      <c r="BK1186" s="432"/>
      <c r="BL1186" s="432"/>
      <c r="BM1186" s="432"/>
      <c r="BN1186" s="432"/>
      <c r="BO1186" s="432"/>
      <c r="BP1186" s="432"/>
      <c r="BQ1186" s="432"/>
    </row>
    <row r="1187" s="203" customFormat="true" ht="15" customHeight="true" x14ac:dyDescent="0.2">
      <c r="BA1187" s="432"/>
      <c r="BB1187" s="230"/>
      <c r="BC1187" s="432"/>
      <c r="BD1187" s="432"/>
      <c r="BE1187" s="432"/>
      <c r="BF1187" s="432"/>
      <c r="BG1187" s="432"/>
      <c r="BH1187" s="432"/>
      <c r="BI1187" s="432"/>
      <c r="BJ1187" s="432"/>
      <c r="BK1187" s="432"/>
      <c r="BL1187" s="432"/>
      <c r="BM1187" s="432"/>
      <c r="BN1187" s="432"/>
      <c r="BO1187" s="432"/>
      <c r="BP1187" s="432"/>
      <c r="BQ1187" s="432"/>
    </row>
    <row r="1188" s="203" customFormat="true" ht="15" customHeight="true" x14ac:dyDescent="0.2">
      <c r="BA1188" s="432"/>
      <c r="BB1188" s="230"/>
      <c r="BC1188" s="432"/>
      <c r="BD1188" s="432"/>
      <c r="BE1188" s="432"/>
      <c r="BF1188" s="432"/>
      <c r="BG1188" s="432"/>
      <c r="BH1188" s="432"/>
      <c r="BI1188" s="432"/>
      <c r="BJ1188" s="432"/>
      <c r="BK1188" s="432"/>
      <c r="BL1188" s="432"/>
      <c r="BM1188" s="432"/>
      <c r="BN1188" s="432"/>
      <c r="BO1188" s="432"/>
      <c r="BP1188" s="432"/>
      <c r="BQ1188" s="432"/>
    </row>
    <row r="1189" s="203" customFormat="true" ht="15" customHeight="true" x14ac:dyDescent="0.2">
      <c r="BA1189" s="432"/>
      <c r="BB1189" s="230"/>
      <c r="BC1189" s="432"/>
      <c r="BD1189" s="432"/>
      <c r="BE1189" s="432"/>
      <c r="BF1189" s="432"/>
      <c r="BG1189" s="432"/>
      <c r="BH1189" s="432"/>
      <c r="BI1189" s="432"/>
      <c r="BJ1189" s="432"/>
      <c r="BK1189" s="432"/>
      <c r="BL1189" s="432"/>
      <c r="BM1189" s="432"/>
      <c r="BN1189" s="432"/>
      <c r="BO1189" s="432"/>
      <c r="BP1189" s="432"/>
      <c r="BQ1189" s="432"/>
    </row>
    <row r="1190" s="203" customFormat="true" ht="15" customHeight="true" x14ac:dyDescent="0.2">
      <c r="BA1190" s="432"/>
      <c r="BB1190" s="230"/>
      <c r="BC1190" s="432"/>
      <c r="BD1190" s="432"/>
      <c r="BE1190" s="432"/>
      <c r="BF1190" s="432"/>
      <c r="BG1190" s="432"/>
      <c r="BH1190" s="432"/>
      <c r="BI1190" s="432"/>
      <c r="BJ1190" s="432"/>
      <c r="BK1190" s="432"/>
      <c r="BL1190" s="432"/>
      <c r="BM1190" s="432"/>
      <c r="BN1190" s="432"/>
      <c r="BO1190" s="432"/>
      <c r="BP1190" s="432"/>
      <c r="BQ1190" s="432"/>
    </row>
    <row r="1191" s="203" customFormat="true" ht="15" customHeight="true" x14ac:dyDescent="0.2">
      <c r="BA1191" s="432"/>
      <c r="BB1191" s="230"/>
      <c r="BC1191" s="432"/>
      <c r="BD1191" s="432"/>
      <c r="BE1191" s="432"/>
      <c r="BF1191" s="432"/>
      <c r="BG1191" s="432"/>
      <c r="BH1191" s="432"/>
      <c r="BI1191" s="432"/>
      <c r="BJ1191" s="432"/>
      <c r="BK1191" s="432"/>
      <c r="BL1191" s="432"/>
      <c r="BM1191" s="432"/>
      <c r="BN1191" s="432"/>
      <c r="BO1191" s="432"/>
      <c r="BP1191" s="432"/>
      <c r="BQ1191" s="432"/>
    </row>
    <row r="1192" s="203" customFormat="true" ht="15" customHeight="true" x14ac:dyDescent="0.2">
      <c r="BA1192" s="432"/>
      <c r="BB1192" s="230"/>
      <c r="BC1192" s="432"/>
      <c r="BD1192" s="432"/>
      <c r="BE1192" s="432"/>
      <c r="BF1192" s="432"/>
      <c r="BG1192" s="432"/>
      <c r="BH1192" s="432"/>
      <c r="BI1192" s="432"/>
      <c r="BJ1192" s="432"/>
      <c r="BK1192" s="432"/>
      <c r="BL1192" s="432"/>
      <c r="BM1192" s="432"/>
      <c r="BN1192" s="432"/>
      <c r="BO1192" s="432"/>
      <c r="BP1192" s="432"/>
      <c r="BQ1192" s="432"/>
    </row>
    <row r="1193" s="203" customFormat="true" ht="15" customHeight="true" x14ac:dyDescent="0.2">
      <c r="BA1193" s="432"/>
      <c r="BB1193" s="230"/>
      <c r="BC1193" s="432"/>
      <c r="BD1193" s="432"/>
      <c r="BE1193" s="432"/>
      <c r="BF1193" s="432"/>
      <c r="BG1193" s="432"/>
      <c r="BH1193" s="432"/>
      <c r="BI1193" s="432"/>
      <c r="BJ1193" s="432"/>
      <c r="BK1193" s="432"/>
      <c r="BL1193" s="432"/>
      <c r="BM1193" s="432"/>
      <c r="BN1193" s="432"/>
      <c r="BO1193" s="432"/>
      <c r="BP1193" s="432"/>
      <c r="BQ1193" s="432"/>
    </row>
    <row r="1194" s="203" customFormat="true" ht="15" customHeight="true" x14ac:dyDescent="0.2">
      <c r="BA1194" s="432"/>
      <c r="BB1194" s="230"/>
      <c r="BC1194" s="432"/>
      <c r="BD1194" s="432"/>
      <c r="BE1194" s="432"/>
      <c r="BF1194" s="432"/>
      <c r="BG1194" s="432"/>
      <c r="BH1194" s="432"/>
      <c r="BI1194" s="432"/>
      <c r="BJ1194" s="432"/>
      <c r="BK1194" s="432"/>
      <c r="BL1194" s="432"/>
      <c r="BM1194" s="432"/>
      <c r="BN1194" s="432"/>
      <c r="BO1194" s="432"/>
      <c r="BP1194" s="432"/>
      <c r="BQ1194" s="432"/>
    </row>
    <row r="1195" s="203" customFormat="true" ht="15" customHeight="true" x14ac:dyDescent="0.2">
      <c r="BA1195" s="432"/>
      <c r="BB1195" s="230"/>
      <c r="BC1195" s="432"/>
      <c r="BD1195" s="432"/>
      <c r="BE1195" s="432"/>
      <c r="BF1195" s="432"/>
      <c r="BG1195" s="432"/>
      <c r="BH1195" s="432"/>
      <c r="BI1195" s="432"/>
      <c r="BJ1195" s="432"/>
      <c r="BK1195" s="432"/>
      <c r="BL1195" s="432"/>
      <c r="BM1195" s="432"/>
      <c r="BN1195" s="432"/>
      <c r="BO1195" s="432"/>
      <c r="BP1195" s="432"/>
      <c r="BQ1195" s="432"/>
    </row>
    <row r="1196" s="203" customFormat="true" ht="15" customHeight="true" x14ac:dyDescent="0.2">
      <c r="BA1196" s="432"/>
      <c r="BB1196" s="230"/>
      <c r="BC1196" s="432"/>
      <c r="BD1196" s="432"/>
      <c r="BE1196" s="432"/>
      <c r="BF1196" s="432"/>
      <c r="BG1196" s="432"/>
      <c r="BH1196" s="432"/>
      <c r="BI1196" s="432"/>
      <c r="BJ1196" s="432"/>
      <c r="BK1196" s="432"/>
      <c r="BL1196" s="432"/>
      <c r="BM1196" s="432"/>
      <c r="BN1196" s="432"/>
      <c r="BO1196" s="432"/>
      <c r="BP1196" s="432"/>
      <c r="BQ1196" s="432"/>
    </row>
    <row r="1197" s="203" customFormat="true" ht="15" customHeight="true" x14ac:dyDescent="0.2">
      <c r="BA1197" s="432"/>
      <c r="BB1197" s="230"/>
      <c r="BC1197" s="432"/>
      <c r="BD1197" s="432"/>
      <c r="BE1197" s="432"/>
      <c r="BF1197" s="432"/>
      <c r="BG1197" s="432"/>
      <c r="BH1197" s="432"/>
      <c r="BI1197" s="432"/>
      <c r="BJ1197" s="432"/>
      <c r="BK1197" s="432"/>
      <c r="BL1197" s="432"/>
      <c r="BM1197" s="432"/>
      <c r="BN1197" s="432"/>
      <c r="BO1197" s="432"/>
      <c r="BP1197" s="432"/>
      <c r="BQ1197" s="432"/>
    </row>
    <row r="1198" s="203" customFormat="true" ht="15" customHeight="true" x14ac:dyDescent="0.2">
      <c r="BA1198" s="432"/>
      <c r="BB1198" s="230"/>
      <c r="BC1198" s="432"/>
      <c r="BD1198" s="432"/>
      <c r="BE1198" s="432"/>
      <c r="BF1198" s="432"/>
      <c r="BG1198" s="432"/>
      <c r="BH1198" s="432"/>
      <c r="BI1198" s="432"/>
      <c r="BJ1198" s="432"/>
      <c r="BK1198" s="432"/>
      <c r="BL1198" s="432"/>
      <c r="BM1198" s="432"/>
      <c r="BN1198" s="432"/>
      <c r="BO1198" s="432"/>
      <c r="BP1198" s="432"/>
      <c r="BQ1198" s="432"/>
    </row>
    <row r="1199" s="203" customFormat="true" ht="15" customHeight="true" x14ac:dyDescent="0.2">
      <c r="BA1199" s="432"/>
      <c r="BB1199" s="230"/>
      <c r="BC1199" s="432"/>
      <c r="BD1199" s="432"/>
      <c r="BE1199" s="432"/>
      <c r="BF1199" s="432"/>
      <c r="BG1199" s="432"/>
      <c r="BH1199" s="432"/>
      <c r="BI1199" s="432"/>
      <c r="BJ1199" s="432"/>
      <c r="BK1199" s="432"/>
      <c r="BL1199" s="432"/>
      <c r="BM1199" s="432"/>
      <c r="BN1199" s="432"/>
      <c r="BO1199" s="432"/>
      <c r="BP1199" s="432"/>
      <c r="BQ1199" s="432"/>
    </row>
    <row r="1200" s="203" customFormat="true" ht="15" customHeight="true" x14ac:dyDescent="0.2">
      <c r="BA1200" s="432"/>
      <c r="BB1200" s="230"/>
      <c r="BC1200" s="432"/>
      <c r="BD1200" s="432"/>
      <c r="BE1200" s="432"/>
      <c r="BF1200" s="432"/>
      <c r="BG1200" s="432"/>
      <c r="BH1200" s="432"/>
      <c r="BI1200" s="432"/>
      <c r="BJ1200" s="432"/>
      <c r="BK1200" s="432"/>
      <c r="BL1200" s="432"/>
      <c r="BM1200" s="432"/>
      <c r="BN1200" s="432"/>
      <c r="BO1200" s="432"/>
      <c r="BP1200" s="432"/>
      <c r="BQ1200" s="432"/>
    </row>
  </sheetData>
  <mergeCells count="1015">
    <mergeCell ref="BA341:BA342"/>
    <mergeCell ref="BA343:BA344"/>
    <mergeCell ref="BA345:BA346"/>
    <mergeCell ref="BA347:BA348"/>
    <mergeCell ref="BA349:BA350"/>
    <mergeCell ref="BA351:BA352"/>
    <mergeCell ref="BA353:BA354"/>
    <mergeCell ref="BA153:BA161"/>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C699:D699"/>
    <mergeCell ref="H699:I699"/>
    <mergeCell ref="M699:N699"/>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E568"/>
    <mergeCell ref="H568:I568"/>
    <mergeCell ref="M568:N568"/>
    <mergeCell ref="C565:D565"/>
    <mergeCell ref="H565:I565"/>
    <mergeCell ref="M565:O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J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3:D513"/>
    <mergeCell ref="H513:I513"/>
    <mergeCell ref="M513:N514"/>
    <mergeCell ref="C514:E514"/>
    <mergeCell ref="H514:I514"/>
    <mergeCell ref="C515:D516"/>
    <mergeCell ref="H515:I515"/>
    <mergeCell ref="M515:N515"/>
    <mergeCell ref="H516:I516"/>
    <mergeCell ref="M516:N516"/>
    <mergeCell ref="C511:D511"/>
    <mergeCell ref="H511:I511"/>
    <mergeCell ref="M511:N511"/>
    <mergeCell ref="C512:D512"/>
    <mergeCell ref="H512:I512"/>
    <mergeCell ref="M512:O512"/>
    <mergeCell ref="C509:D510"/>
    <mergeCell ref="E509:G509"/>
    <mergeCell ref="H509:I509"/>
    <mergeCell ref="M509:N509"/>
    <mergeCell ref="H510:I510"/>
    <mergeCell ref="M510:N510"/>
    <mergeCell ref="C506:D506"/>
    <mergeCell ref="H506:I506"/>
    <mergeCell ref="M506:Q506"/>
    <mergeCell ref="C507:D507"/>
    <mergeCell ref="H507:I507"/>
    <mergeCell ref="M507:N508"/>
    <mergeCell ref="O507:Q507"/>
    <mergeCell ref="C508:G508"/>
    <mergeCell ref="H508:I508"/>
    <mergeCell ref="C504:D504"/>
    <mergeCell ref="H504:I504"/>
    <mergeCell ref="M504:N504"/>
    <mergeCell ref="C505:D505"/>
    <mergeCell ref="H505:I505"/>
    <mergeCell ref="M505:N505"/>
    <mergeCell ref="C501:D501"/>
    <mergeCell ref="H501:I502"/>
    <mergeCell ref="M501:N501"/>
    <mergeCell ref="C502:D502"/>
    <mergeCell ref="M502:N502"/>
    <mergeCell ref="C503:D503"/>
    <mergeCell ref="H503:I503"/>
    <mergeCell ref="M503:N503"/>
    <mergeCell ref="C499:D499"/>
    <mergeCell ref="H499:I499"/>
    <mergeCell ref="M499:N499"/>
    <mergeCell ref="C500:D500"/>
    <mergeCell ref="H500:J500"/>
    <mergeCell ref="M500:N500"/>
    <mergeCell ref="C497:D497"/>
    <mergeCell ref="H497:I497"/>
    <mergeCell ref="M497:N497"/>
    <mergeCell ref="C498:D498"/>
    <mergeCell ref="H498:I498"/>
    <mergeCell ref="M498:N498"/>
    <mergeCell ref="C495:D495"/>
    <mergeCell ref="H495:I496"/>
    <mergeCell ref="J495:L495"/>
    <mergeCell ref="M495:N495"/>
    <mergeCell ref="C496:D496"/>
    <mergeCell ref="M496:N496"/>
    <mergeCell ref="C493:D493"/>
    <mergeCell ref="H493:I493"/>
    <mergeCell ref="M493:N493"/>
    <mergeCell ref="C494:D494"/>
    <mergeCell ref="H494:L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E455"/>
    <mergeCell ref="H455:I455"/>
    <mergeCell ref="M455:N455"/>
    <mergeCell ref="C456:D456"/>
    <mergeCell ref="H456:I456"/>
    <mergeCell ref="M456:N456"/>
    <mergeCell ref="C453:D453"/>
    <mergeCell ref="H453:I453"/>
    <mergeCell ref="M453:N453"/>
    <mergeCell ref="C454:D454"/>
    <mergeCell ref="H454:I454"/>
    <mergeCell ref="M454:O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J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15:D415"/>
    <mergeCell ref="H415:I415"/>
    <mergeCell ref="M415:N415"/>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5:I405"/>
    <mergeCell ref="M405:N405"/>
    <mergeCell ref="C406:D406"/>
    <mergeCell ref="H406:I406"/>
    <mergeCell ref="M406:N406"/>
    <mergeCell ref="C411:D411"/>
    <mergeCell ref="H411:I411"/>
    <mergeCell ref="M411:N411"/>
    <mergeCell ref="C412:D412"/>
    <mergeCell ref="H412:I412"/>
    <mergeCell ref="C417:D417"/>
    <mergeCell ref="H417:I417"/>
    <mergeCell ref="M417:N417"/>
    <mergeCell ref="C418:D418"/>
    <mergeCell ref="H418:I418"/>
    <mergeCell ref="M418:N418"/>
    <mergeCell ref="C416:D416"/>
    <mergeCell ref="H416:I416"/>
    <mergeCell ref="M416:N416"/>
    <mergeCell ref="C413:D413"/>
    <mergeCell ref="H413:I413"/>
    <mergeCell ref="M413:N413"/>
    <mergeCell ref="C414:D414"/>
    <mergeCell ref="H414:I414"/>
    <mergeCell ref="M414:N414"/>
    <mergeCell ref="M412:N412"/>
    <mergeCell ref="C409:D409"/>
    <mergeCell ref="H409:I409"/>
    <mergeCell ref="M409:N409"/>
    <mergeCell ref="C410:D410"/>
    <mergeCell ref="H410:I410"/>
    <mergeCell ref="M410:N410"/>
    <mergeCell ref="A1031:A1032"/>
    <mergeCell ref="A1033:C1033"/>
    <mergeCell ref="A1034:C1034"/>
    <mergeCell ref="C220:G220"/>
    <mergeCell ref="H220:L220"/>
    <mergeCell ref="M220:Q220"/>
    <mergeCell ref="A222:A224"/>
    <mergeCell ref="C399:F399"/>
    <mergeCell ref="H399:K399"/>
    <mergeCell ref="M399:P399"/>
    <mergeCell ref="C400:E400"/>
    <mergeCell ref="H400:J400"/>
    <mergeCell ref="M400:O400"/>
    <mergeCell ref="A1025:C1025"/>
    <mergeCell ref="A1026:B1026"/>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A22:A23"/>
    <mergeCell ref="A24:A26"/>
    <mergeCell ref="C27:G27"/>
    <mergeCell ref="H27:L27"/>
    <mergeCell ref="M27:Q27"/>
    <mergeCell ref="A45:A46"/>
    <mergeCell ref="A39:A40"/>
    <mergeCell ref="A50:A52"/>
    <mergeCell ref="C14:G14"/>
    <mergeCell ref="H14:L14"/>
    <mergeCell ref="M14:Q14"/>
    <mergeCell ref="A16:A17"/>
    <mergeCell ref="A18:A21"/>
    <mergeCell ref="A208:B208"/>
    <mergeCell ref="H133:L133"/>
    <mergeCell ref="M133:Q133"/>
    <mergeCell ref="A135:A139"/>
    <mergeCell ref="A153:A160"/>
    <mergeCell ref="A151:A152"/>
    <mergeCell ref="A122:A123"/>
    <mergeCell ref="A124:A127"/>
    <mergeCell ref="A128:A129"/>
    <mergeCell ref="A130:A132"/>
    <mergeCell ref="C133:G133"/>
    <mergeCell ref="M56:Q56"/>
    <mergeCell ref="A58:A65"/>
    <mergeCell ref="A108:B108"/>
    <mergeCell ref="C120:G120"/>
    <mergeCell ref="H120:L120"/>
    <mergeCell ref="M120:Q120"/>
    <mergeCell ref="C56:G56"/>
    <mergeCell ref="H56:L56"/>
  </mergeCells>
  <conditionalFormatting sqref="BC1:BQ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C9A80-789A-479D-94B8-F56703456CCC}">
  <sheetPr codeName="Feuil5"/>
  <dimension ref="A1:BQ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51" width="12.5703125" style="203" customWidth="true"/>
    <col min="52" max="52" width="12.5703125" style="369" customWidth="true"/>
    <col min="53" max="53" width="31.5703125" style="432" customWidth="true"/>
    <col min="54" max="54" width="41.5703125" style="230" customWidth="true"/>
    <col min="55" max="69" width="9.140625" style="432"/>
    <col min="70" max="16384" width="9.140625" style="369"/>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7" t="str">
        <f>A1026</f>
        <v>Mexico</v>
      </c>
      <c r="B2" s="218"/>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t="str">
        <f>A1034</f>
        <v>2012</v>
      </c>
      <c r="B3" s="220"/>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9" t="s">
        <v>94</v>
      </c>
      <c r="B4" s="220"/>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9" t="s">
        <v>95</v>
      </c>
      <c r="B5" s="220"/>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1" t="s">
        <v>96</v>
      </c>
      <c r="B6" s="222"/>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3" t="s">
        <v>40</v>
      </c>
      <c r="B7" s="224"/>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3" t="s">
        <v>39</v>
      </c>
      <c r="B8" s="224"/>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3" t="s">
        <v>132</v>
      </c>
      <c r="B9" s="225" t="str">
        <f>A1025</f>
        <v>ENG12</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633" t="str">
        <f>B1028</f>
        <v/>
      </c>
      <c r="B10" s="634"/>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633" t="str">
        <f>B1027</f>
        <v>Time to improved source based on:</v>
      </c>
      <c r="B11" s="635" t="s">
        <v>146</v>
      </c>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636"/>
      <c r="B12" s="634"/>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637"/>
      <c r="B13" s="638"/>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613" customFormat="true" ht="15" customHeight="true" x14ac:dyDescent="0.2">
      <c r="A14" s="115" t="s">
        <v>94</v>
      </c>
      <c r="B14" s="200"/>
      <c r="C14" s="1980" t="s">
        <v>113</v>
      </c>
      <c r="D14" s="1981"/>
      <c r="E14" s="1981"/>
      <c r="F14" s="1981"/>
      <c r="G14" s="1982"/>
      <c r="H14" s="2143" t="s">
        <v>38</v>
      </c>
      <c r="I14" s="2144"/>
      <c r="J14" s="2144"/>
      <c r="K14" s="2144"/>
      <c r="L14" s="2145"/>
      <c r="M14" s="2137" t="s">
        <v>37</v>
      </c>
      <c r="N14" s="2138"/>
      <c r="O14" s="2138"/>
      <c r="P14" s="2138"/>
      <c r="Q14" s="2139"/>
      <c r="R14" s="1234"/>
      <c r="S14" s="1234"/>
      <c r="T14" s="1234"/>
      <c r="U14" s="1234"/>
      <c r="V14" s="1234"/>
      <c r="W14" s="1234"/>
      <c r="X14" s="1234"/>
      <c r="Y14" s="1234"/>
      <c r="Z14" s="1234"/>
      <c r="AA14" s="1234"/>
      <c r="AB14" s="1234"/>
      <c r="AC14" s="1234"/>
      <c r="AD14" s="1234"/>
      <c r="AE14" s="1234"/>
      <c r="AF14" s="1234"/>
      <c r="AG14" s="1234"/>
      <c r="AH14" s="1234"/>
      <c r="AI14" s="1234"/>
      <c r="AJ14" s="1234"/>
      <c r="AK14" s="1234"/>
      <c r="AL14" s="1234"/>
      <c r="AM14" s="1234"/>
      <c r="AN14" s="1234"/>
      <c r="AO14" s="1234"/>
      <c r="AP14" s="1234"/>
      <c r="AQ14" s="1234"/>
      <c r="AR14" s="1234"/>
      <c r="AS14" s="1234"/>
      <c r="AT14" s="1234"/>
      <c r="AU14" s="1234"/>
      <c r="AV14" s="1234"/>
      <c r="AW14" s="1234"/>
      <c r="AX14" s="1234"/>
      <c r="AY14" s="1234"/>
      <c r="BA14" s="209" t="s">
        <v>127</v>
      </c>
      <c r="BB14" s="115" t="s">
        <v>94</v>
      </c>
      <c r="BC14" s="2076" t="s">
        <v>113</v>
      </c>
      <c r="BD14" s="2077"/>
      <c r="BE14" s="2077"/>
      <c r="BF14" s="2077"/>
      <c r="BG14" s="2078"/>
      <c r="BH14" s="2079" t="s">
        <v>38</v>
      </c>
      <c r="BI14" s="2077"/>
      <c r="BJ14" s="2077"/>
      <c r="BK14" s="2077"/>
      <c r="BL14" s="2078"/>
      <c r="BM14" s="2079" t="s">
        <v>37</v>
      </c>
      <c r="BN14" s="2077"/>
      <c r="BO14" s="2077"/>
      <c r="BP14" s="2077"/>
      <c r="BQ14" s="2080"/>
    </row>
    <row r="15" s="613" customFormat="true" ht="12.75" x14ac:dyDescent="0.2">
      <c r="A15" s="174" t="s">
        <v>86</v>
      </c>
      <c r="B15" s="234"/>
      <c r="C15" s="261" t="s">
        <v>0</v>
      </c>
      <c r="D15" s="262" t="s">
        <v>1</v>
      </c>
      <c r="E15" s="262" t="s">
        <v>2</v>
      </c>
      <c r="F15" s="262" t="s">
        <v>3</v>
      </c>
      <c r="G15" s="263" t="s">
        <v>4</v>
      </c>
      <c r="H15" s="1162" t="s">
        <v>0</v>
      </c>
      <c r="I15" s="1131" t="s">
        <v>1</v>
      </c>
      <c r="J15" s="1131" t="s">
        <v>2</v>
      </c>
      <c r="K15" s="1131" t="s">
        <v>3</v>
      </c>
      <c r="L15" s="1132" t="s">
        <v>4</v>
      </c>
      <c r="M15" s="1153" t="s">
        <v>0</v>
      </c>
      <c r="N15" s="1131" t="s">
        <v>1</v>
      </c>
      <c r="O15" s="1131" t="s">
        <v>2</v>
      </c>
      <c r="P15" s="1131" t="s">
        <v>3</v>
      </c>
      <c r="Q15" s="1132" t="s">
        <v>4</v>
      </c>
      <c r="R15" s="1234"/>
      <c r="S15" s="1234"/>
      <c r="T15" s="1234"/>
      <c r="U15" s="1234"/>
      <c r="V15" s="1234"/>
      <c r="W15" s="1234"/>
      <c r="X15" s="1234"/>
      <c r="Y15" s="1234"/>
      <c r="Z15" s="1234"/>
      <c r="AA15" s="1234"/>
      <c r="AB15" s="1234"/>
      <c r="AC15" s="1234"/>
      <c r="AD15" s="1234"/>
      <c r="AE15" s="1234"/>
      <c r="AF15" s="1234"/>
      <c r="AG15" s="1234"/>
      <c r="AH15" s="1234"/>
      <c r="AI15" s="1234"/>
      <c r="AJ15" s="1234"/>
      <c r="AK15" s="1234"/>
      <c r="AL15" s="1234"/>
      <c r="AM15" s="1234"/>
      <c r="AN15" s="1234"/>
      <c r="AO15" s="1234"/>
      <c r="AP15" s="1234"/>
      <c r="AQ15" s="1234"/>
      <c r="AR15" s="1234"/>
      <c r="AS15" s="1234"/>
      <c r="AT15" s="1234"/>
      <c r="AU15" s="1234"/>
      <c r="AV15" s="1234"/>
      <c r="AW15" s="1234"/>
      <c r="AX15" s="1234"/>
      <c r="AY15" s="1234"/>
      <c r="BA15" s="184" t="s">
        <v>118</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row>
    <row r="16" s="613" customFormat="true" ht="15" customHeight="true" x14ac:dyDescent="0.2">
      <c r="A16" s="2140" t="s">
        <v>13</v>
      </c>
      <c r="B16" s="1305" t="s">
        <v>14</v>
      </c>
      <c r="C16" s="1188">
        <f>C58+C59+C60+C61+C62+C63*MICS15!C24/100</f>
        <v>95.259606909602482</v>
      </c>
      <c r="D16" s="1189">
        <f>D58+D59+D60+D61+D62+D63*MICS15!D24/100</f>
        <v>98.889920304833836</v>
      </c>
      <c r="E16" s="1189">
        <f>E58+E59+E60+E61+E62+E63*MICS15!E24/100</f>
        <v>99.875453673897638</v>
      </c>
      <c r="F16" s="1189">
        <f>F58+F59+F60+F61+F62+F63*MICS15!F24/100</f>
        <v>99.974176795730486</v>
      </c>
      <c r="G16" s="1190">
        <f>G58+G59+G60+G61+G62+G63*MICS15!G24/100</f>
        <v>99.763929996540782</v>
      </c>
      <c r="H16" s="1191">
        <f>H58+H59+H60+H61+H62+H63*MICS15!H24/100</f>
        <v>98.412595403414571</v>
      </c>
      <c r="I16" s="1189">
        <f>I58+I59+I60+I61+I62+I63*MICS15!I24/100</f>
        <v>99.426325737514631</v>
      </c>
      <c r="J16" s="1189">
        <f>J58+J59+J60+J61+J62+J63*MICS15!J24/100</f>
        <v>100.00000000000045</v>
      </c>
      <c r="K16" s="1189">
        <f>K58+K59+K60+K61+K62+K63*MICS15!K24/100</f>
        <v>99.999999999999986</v>
      </c>
      <c r="L16" s="1192">
        <f>L58+L59+L60+L61+L62+L63*MICS15!L24/100</f>
        <v>99.678603486653486</v>
      </c>
      <c r="M16" s="1188">
        <f>M58+M59+M60+M61+M62+M63*MICS15!M24/100</f>
        <v>89.600917970742486</v>
      </c>
      <c r="N16" s="1189">
        <f>N58+N59+N60+N61+N62+N63*MICS15!N24/100</f>
        <v>94.462651086171661</v>
      </c>
      <c r="O16" s="1189">
        <f>O58+O59+O60+O61+O62+O63*MICS15!O24/100</f>
        <v>98.078127437425906</v>
      </c>
      <c r="P16" s="1189">
        <f>P58+P59+P60+P61+P62+P63*MICS15!P24/100</f>
        <v>99.307578103459178</v>
      </c>
      <c r="Q16" s="1192">
        <f>Q58+Q59+Q60+Q61+Q62+Q63*MICS15!Q24/100</f>
        <v>99.51525367342623</v>
      </c>
      <c r="R16" s="1234"/>
      <c r="S16" s="1234"/>
      <c r="T16" s="1234"/>
      <c r="U16" s="1234"/>
      <c r="V16" s="1234"/>
      <c r="W16" s="1234"/>
      <c r="X16" s="1234"/>
      <c r="Y16" s="1234"/>
      <c r="Z16" s="1234"/>
      <c r="AA16" s="1234"/>
      <c r="AB16" s="1234"/>
      <c r="AC16" s="1234"/>
      <c r="AD16" s="1234"/>
      <c r="AE16" s="1234"/>
      <c r="AF16" s="1234"/>
      <c r="AG16" s="1234"/>
      <c r="AH16" s="1234"/>
      <c r="AI16" s="1234"/>
      <c r="AJ16" s="1234"/>
      <c r="AK16" s="1234"/>
      <c r="AL16" s="1234"/>
      <c r="AM16" s="1234"/>
      <c r="AN16" s="1234"/>
      <c r="AO16" s="1234"/>
      <c r="AP16" s="1234"/>
      <c r="AQ16" s="1234"/>
      <c r="AR16" s="1234"/>
      <c r="AS16" s="1234"/>
      <c r="AT16" s="1234"/>
      <c r="AU16" s="1234"/>
      <c r="AV16" s="1234"/>
      <c r="AW16" s="1234"/>
      <c r="AX16" s="1234"/>
      <c r="AY16" s="1234"/>
      <c r="BA16" s="2081" t="s">
        <v>13</v>
      </c>
      <c r="BB16" s="147" t="s">
        <v>14</v>
      </c>
      <c r="BC16" s="1052" t="s">
        <v>35</v>
      </c>
      <c r="BD16" s="1071" t="s">
        <v>35</v>
      </c>
      <c r="BE16" s="1071" t="s">
        <v>35</v>
      </c>
      <c r="BF16" s="1071" t="s">
        <v>35</v>
      </c>
      <c r="BG16" s="1091" t="s">
        <v>35</v>
      </c>
      <c r="BH16" s="1111" t="s">
        <v>35</v>
      </c>
      <c r="BI16" s="1071" t="s">
        <v>35</v>
      </c>
      <c r="BJ16" s="1071" t="s">
        <v>35</v>
      </c>
      <c r="BK16" s="1071" t="s">
        <v>35</v>
      </c>
      <c r="BL16" s="1091" t="s">
        <v>35</v>
      </c>
      <c r="BM16" s="1111" t="s">
        <v>35</v>
      </c>
      <c r="BN16" s="1071" t="s">
        <v>35</v>
      </c>
      <c r="BO16" s="1071" t="s">
        <v>35</v>
      </c>
      <c r="BP16" s="1071" t="s">
        <v>35</v>
      </c>
      <c r="BQ16" s="1091" t="s">
        <v>35</v>
      </c>
    </row>
    <row r="17" s="613" customFormat="true" ht="15" customHeight="true" x14ac:dyDescent="0.2">
      <c r="A17" s="2141"/>
      <c r="B17" s="1306" t="s">
        <v>51</v>
      </c>
      <c r="C17" s="1193">
        <f>100-C16</f>
        <v>4.740393090397518</v>
      </c>
      <c r="D17" s="1194">
        <f t="shared" ref="D17:Q17" si="0">100-D16</f>
        <v>1.1100796951661636</v>
      </c>
      <c r="E17" s="1194">
        <f t="shared" si="0"/>
        <v>0.1245463261023616</v>
      </c>
      <c r="F17" s="1194">
        <f t="shared" si="0"/>
        <v>2.5823204269514122E-2</v>
      </c>
      <c r="G17" s="1195">
        <f t="shared" si="0"/>
        <v>0.23607000345921847</v>
      </c>
      <c r="H17" s="1196">
        <f t="shared" si="0"/>
        <v>1.5874045965854293</v>
      </c>
      <c r="I17" s="1194">
        <f t="shared" si="0"/>
        <v>0.57367426248536901</v>
      </c>
      <c r="J17" s="1194">
        <f t="shared" si="0"/>
        <v>-4.5474735088646412E-13</v>
      </c>
      <c r="K17" s="1194">
        <f t="shared" si="0"/>
        <v>0</v>
      </c>
      <c r="L17" s="1197">
        <f t="shared" si="0"/>
        <v>0.32139651334651376</v>
      </c>
      <c r="M17" s="1193">
        <f t="shared" si="0"/>
        <v>10.399082029257514</v>
      </c>
      <c r="N17" s="1194">
        <f t="shared" si="0"/>
        <v>5.5373489138283389</v>
      </c>
      <c r="O17" s="1194">
        <f t="shared" si="0"/>
        <v>1.9218725625740944</v>
      </c>
      <c r="P17" s="1194">
        <f t="shared" si="0"/>
        <v>0.69242189654082154</v>
      </c>
      <c r="Q17" s="1197">
        <f t="shared" si="0"/>
        <v>0.48474632657377015</v>
      </c>
      <c r="R17" s="1234"/>
      <c r="S17" s="1234"/>
      <c r="T17" s="1234"/>
      <c r="U17" s="1234"/>
      <c r="V17" s="1234"/>
      <c r="W17" s="1234"/>
      <c r="X17" s="1234"/>
      <c r="Y17" s="1234"/>
      <c r="Z17" s="1234"/>
      <c r="AA17" s="1234"/>
      <c r="AB17" s="1234"/>
      <c r="AC17" s="1234"/>
      <c r="AD17" s="1234"/>
      <c r="AE17" s="1234"/>
      <c r="AF17" s="1234"/>
      <c r="AG17" s="1234"/>
      <c r="AH17" s="1234"/>
      <c r="AI17" s="1234"/>
      <c r="AJ17" s="1234"/>
      <c r="AK17" s="1234"/>
      <c r="AL17" s="1234"/>
      <c r="AM17" s="1234"/>
      <c r="AN17" s="1234"/>
      <c r="AO17" s="1234"/>
      <c r="AP17" s="1234"/>
      <c r="AQ17" s="1234"/>
      <c r="AR17" s="1234"/>
      <c r="AS17" s="1234"/>
      <c r="AT17" s="1234"/>
      <c r="AU17" s="1234"/>
      <c r="AV17" s="1234"/>
      <c r="AW17" s="1234"/>
      <c r="AX17" s="1234"/>
      <c r="AY17" s="1234"/>
      <c r="BA17" s="2082"/>
      <c r="BB17" s="148" t="s">
        <v>51</v>
      </c>
      <c r="BC17" s="1053" t="s">
        <v>35</v>
      </c>
      <c r="BD17" s="1072" t="s">
        <v>35</v>
      </c>
      <c r="BE17" s="1072" t="s">
        <v>35</v>
      </c>
      <c r="BF17" s="1072" t="s">
        <v>35</v>
      </c>
      <c r="BG17" s="1092" t="s">
        <v>35</v>
      </c>
      <c r="BH17" s="1112" t="s">
        <v>35</v>
      </c>
      <c r="BI17" s="1072" t="s">
        <v>35</v>
      </c>
      <c r="BJ17" s="1072" t="s">
        <v>35</v>
      </c>
      <c r="BK17" s="1072" t="s">
        <v>35</v>
      </c>
      <c r="BL17" s="1092" t="s">
        <v>35</v>
      </c>
      <c r="BM17" s="1112" t="s">
        <v>35</v>
      </c>
      <c r="BN17" s="1072" t="s">
        <v>35</v>
      </c>
      <c r="BO17" s="1072" t="s">
        <v>35</v>
      </c>
      <c r="BP17" s="1072" t="s">
        <v>35</v>
      </c>
      <c r="BQ17" s="1092" t="s">
        <v>35</v>
      </c>
    </row>
    <row r="18" s="613" customFormat="true" ht="15" customHeight="true" x14ac:dyDescent="0.2">
      <c r="A18" s="2141" t="s">
        <v>60</v>
      </c>
      <c r="B18" s="1306" t="s">
        <v>15</v>
      </c>
      <c r="C18" s="1193">
        <f>C16*MICS15!C23/100</f>
        <v>93.654833198685935</v>
      </c>
      <c r="D18" s="1194">
        <f>D16*MICS15!D23/100</f>
        <v>98.769957283225935</v>
      </c>
      <c r="E18" s="1194">
        <f>E16*MICS15!E23/100</f>
        <v>99.760369769177771</v>
      </c>
      <c r="F18" s="1194">
        <f>F16*MICS15!F23/100</f>
        <v>99.974176795730486</v>
      </c>
      <c r="G18" s="1195">
        <f>G16*MICS15!G23/100</f>
        <v>99.763929996540767</v>
      </c>
      <c r="H18" s="1196">
        <f>H16*MICS15!H23/100</f>
        <v>98.28745942775771</v>
      </c>
      <c r="I18" s="1194">
        <f>I16*MICS15!I23/100</f>
        <v>99.357682515775906</v>
      </c>
      <c r="J18" s="1194">
        <f>J16*MICS15!J23/100</f>
        <v>99.932944667673922</v>
      </c>
      <c r="K18" s="1194">
        <f>K16*MICS15!K23/100</f>
        <v>99.999999999999986</v>
      </c>
      <c r="L18" s="1197">
        <f>L16*MICS15!L23/100</f>
        <v>99.678603486653486</v>
      </c>
      <c r="M18" s="1193">
        <f>M16*MICS15!M23/100</f>
        <v>85.095578474091781</v>
      </c>
      <c r="N18" s="1194">
        <f>N16*MICS15!N23/100</f>
        <v>93.740470937883728</v>
      </c>
      <c r="O18" s="1194">
        <f>O16*MICS15!O23/100</f>
        <v>96.679138088973389</v>
      </c>
      <c r="P18" s="1194">
        <f>P16*MICS15!P23/100</f>
        <v>98.799337659266001</v>
      </c>
      <c r="Q18" s="1197">
        <f>Q16*MICS15!Q23/100</f>
        <v>99.4683874313139</v>
      </c>
      <c r="R18" s="1234"/>
      <c r="S18" s="1234"/>
      <c r="T18" s="1234"/>
      <c r="U18" s="1234"/>
      <c r="V18" s="1234"/>
      <c r="W18" s="1234"/>
      <c r="X18" s="1234"/>
      <c r="Y18" s="1234"/>
      <c r="Z18" s="1234"/>
      <c r="AA18" s="1234"/>
      <c r="AB18" s="1234"/>
      <c r="AC18" s="1234"/>
      <c r="AD18" s="1234"/>
      <c r="AE18" s="1234"/>
      <c r="AF18" s="1234"/>
      <c r="AG18" s="1234"/>
      <c r="AH18" s="1234"/>
      <c r="AI18" s="1234"/>
      <c r="AJ18" s="1234"/>
      <c r="AK18" s="1234"/>
      <c r="AL18" s="1234"/>
      <c r="AM18" s="1234"/>
      <c r="AN18" s="1234"/>
      <c r="AO18" s="1234"/>
      <c r="AP18" s="1234"/>
      <c r="AQ18" s="1234"/>
      <c r="AR18" s="1234"/>
      <c r="AS18" s="1234"/>
      <c r="AT18" s="1234"/>
      <c r="AU18" s="1234"/>
      <c r="AV18" s="1234"/>
      <c r="AW18" s="1234"/>
      <c r="AX18" s="1234"/>
      <c r="AY18" s="1234"/>
      <c r="BA18" s="2082" t="s">
        <v>60</v>
      </c>
      <c r="BB18" s="148" t="s">
        <v>15</v>
      </c>
      <c r="BC18" s="1053" t="s">
        <v>35</v>
      </c>
      <c r="BD18" s="1072" t="s">
        <v>35</v>
      </c>
      <c r="BE18" s="1072" t="s">
        <v>35</v>
      </c>
      <c r="BF18" s="1072" t="s">
        <v>35</v>
      </c>
      <c r="BG18" s="1092" t="s">
        <v>35</v>
      </c>
      <c r="BH18" s="1112" t="s">
        <v>35</v>
      </c>
      <c r="BI18" s="1072" t="s">
        <v>35</v>
      </c>
      <c r="BJ18" s="1072" t="s">
        <v>35</v>
      </c>
      <c r="BK18" s="1072" t="s">
        <v>35</v>
      </c>
      <c r="BL18" s="1092" t="s">
        <v>35</v>
      </c>
      <c r="BM18" s="1112" t="s">
        <v>35</v>
      </c>
      <c r="BN18" s="1072" t="s">
        <v>35</v>
      </c>
      <c r="BO18" s="1072" t="s">
        <v>35</v>
      </c>
      <c r="BP18" s="1072" t="s">
        <v>35</v>
      </c>
      <c r="BQ18" s="1092" t="s">
        <v>35</v>
      </c>
    </row>
    <row r="19" s="613" customFormat="true" ht="15" customHeight="true" x14ac:dyDescent="0.2">
      <c r="A19" s="2141"/>
      <c r="B19" s="1306" t="s">
        <v>16</v>
      </c>
      <c r="C19" s="1193">
        <f>C16*MICS15!C22/100</f>
        <v>1.6047737109165212</v>
      </c>
      <c r="D19" s="1194">
        <f>D16*MICS15!D22/100</f>
        <v>0.11996302160789654</v>
      </c>
      <c r="E19" s="1194">
        <f>E16*MICS15!E22/100</f>
        <v>0.11508390471984016</v>
      </c>
      <c r="F19" s="1194">
        <f>F16*MICS15!F22/100</f>
        <v>0</v>
      </c>
      <c r="G19" s="1195">
        <f>G16*MICS15!G22/100</f>
        <v>0</v>
      </c>
      <c r="H19" s="1196">
        <f>H16*MICS15!H22/100</f>
        <v>0.1251359756568477</v>
      </c>
      <c r="I19" s="1194">
        <f>I16*MICS15!I22/100</f>
        <v>6.8643221738741489E-2</v>
      </c>
      <c r="J19" s="1194">
        <f>J16*MICS15!J22/100</f>
        <v>6.7055332326535128E-2</v>
      </c>
      <c r="K19" s="1194">
        <f>K16*MICS15!K22/100</f>
        <v>0</v>
      </c>
      <c r="L19" s="1197">
        <f>L16*MICS15!L22/100</f>
        <v>0</v>
      </c>
      <c r="M19" s="1193">
        <f>M16*MICS15!M22/100</f>
        <v>4.5053394966507163</v>
      </c>
      <c r="N19" s="1194">
        <f>N16*MICS15!N22/100</f>
        <v>0.72218014828796284</v>
      </c>
      <c r="O19" s="1194">
        <f>O16*MICS15!O22/100</f>
        <v>1.3989893484524896</v>
      </c>
      <c r="P19" s="1194">
        <f>P16*MICS15!P22/100</f>
        <v>0.50824044419317327</v>
      </c>
      <c r="Q19" s="1197">
        <f>Q16*MICS15!Q22/100</f>
        <v>4.6866242112334922E-2</v>
      </c>
      <c r="R19" s="1234"/>
      <c r="S19" s="1234"/>
      <c r="T19" s="1234"/>
      <c r="U19" s="1234"/>
      <c r="V19" s="1234"/>
      <c r="W19" s="1234"/>
      <c r="X19" s="1234"/>
      <c r="Y19" s="1234"/>
      <c r="Z19" s="1234"/>
      <c r="AA19" s="1234"/>
      <c r="AB19" s="1234"/>
      <c r="AC19" s="1234"/>
      <c r="AD19" s="1234"/>
      <c r="AE19" s="1234"/>
      <c r="AF19" s="1234"/>
      <c r="AG19" s="1234"/>
      <c r="AH19" s="1234"/>
      <c r="AI19" s="1234"/>
      <c r="AJ19" s="1234"/>
      <c r="AK19" s="1234"/>
      <c r="AL19" s="1234"/>
      <c r="AM19" s="1234"/>
      <c r="AN19" s="1234"/>
      <c r="AO19" s="1234"/>
      <c r="AP19" s="1234"/>
      <c r="AQ19" s="1234"/>
      <c r="AR19" s="1234"/>
      <c r="AS19" s="1234"/>
      <c r="AT19" s="1234"/>
      <c r="AU19" s="1234"/>
      <c r="AV19" s="1234"/>
      <c r="AW19" s="1234"/>
      <c r="AX19" s="1234"/>
      <c r="AY19" s="1234"/>
      <c r="BA19" s="2082"/>
      <c r="BB19" s="148" t="s">
        <v>16</v>
      </c>
      <c r="BC19" s="1053" t="s">
        <v>35</v>
      </c>
      <c r="BD19" s="1072" t="s">
        <v>35</v>
      </c>
      <c r="BE19" s="1072" t="s">
        <v>35</v>
      </c>
      <c r="BF19" s="1072" t="s">
        <v>35</v>
      </c>
      <c r="BG19" s="1092" t="s">
        <v>35</v>
      </c>
      <c r="BH19" s="1112" t="s">
        <v>35</v>
      </c>
      <c r="BI19" s="1072" t="s">
        <v>35</v>
      </c>
      <c r="BJ19" s="1072" t="s">
        <v>35</v>
      </c>
      <c r="BK19" s="1072" t="s">
        <v>35</v>
      </c>
      <c r="BL19" s="1092" t="s">
        <v>35</v>
      </c>
      <c r="BM19" s="1112" t="s">
        <v>35</v>
      </c>
      <c r="BN19" s="1072" t="s">
        <v>35</v>
      </c>
      <c r="BO19" s="1072" t="s">
        <v>35</v>
      </c>
      <c r="BP19" s="1072" t="s">
        <v>35</v>
      </c>
      <c r="BQ19" s="1092" t="s">
        <v>35</v>
      </c>
    </row>
    <row r="20" s="613" customFormat="true" ht="15" customHeight="true" x14ac:dyDescent="0.2">
      <c r="A20" s="2141"/>
      <c r="B20" s="1306" t="s">
        <v>22</v>
      </c>
      <c r="C20" s="1193">
        <f>100-(C18+C19+C21)</f>
        <v>4.4068366715361265</v>
      </c>
      <c r="D20" s="1194">
        <f t="shared" ref="D20:Q20" si="1">100-(D18+D19+D21)</f>
        <v>1.0484053854562205</v>
      </c>
      <c r="E20" s="1194">
        <f t="shared" si="1"/>
        <v>5.0070831996023912E-2</v>
      </c>
      <c r="F20" s="1194">
        <f t="shared" si="1"/>
        <v>-0.16249209115049723</v>
      </c>
      <c r="G20" s="1195">
        <f t="shared" si="1"/>
        <v>0.23607000345923268</v>
      </c>
      <c r="H20" s="1196">
        <f t="shared" si="1"/>
        <v>1.4576133184045119</v>
      </c>
      <c r="I20" s="1194">
        <f t="shared" si="1"/>
        <v>0.52248221947280626</v>
      </c>
      <c r="J20" s="1194">
        <f t="shared" si="1"/>
        <v>-2.389058866364735E-2</v>
      </c>
      <c r="K20" s="1194">
        <f t="shared" si="1"/>
        <v>0</v>
      </c>
      <c r="L20" s="1197">
        <f t="shared" si="1"/>
        <v>0.32139651334651376</v>
      </c>
      <c r="M20" s="1193">
        <f t="shared" si="1"/>
        <v>9.3590036145113658</v>
      </c>
      <c r="N20" s="1194">
        <f t="shared" si="1"/>
        <v>5.2807489663772031</v>
      </c>
      <c r="O20" s="1194">
        <f t="shared" si="1"/>
        <v>1.9218725625741229</v>
      </c>
      <c r="P20" s="1194">
        <f t="shared" si="1"/>
        <v>0.5397976474589683</v>
      </c>
      <c r="Q20" s="1197">
        <f t="shared" si="1"/>
        <v>-0.25043804182529072</v>
      </c>
      <c r="R20" s="1234"/>
      <c r="S20" s="1234"/>
      <c r="T20" s="1234"/>
      <c r="U20" s="1234"/>
      <c r="V20" s="1234"/>
      <c r="W20" s="1234"/>
      <c r="X20" s="1234"/>
      <c r="Y20" s="1234"/>
      <c r="Z20" s="1234"/>
      <c r="AA20" s="1234"/>
      <c r="AB20" s="1234"/>
      <c r="AC20" s="1234"/>
      <c r="AD20" s="1234"/>
      <c r="AE20" s="1234"/>
      <c r="AF20" s="1234"/>
      <c r="AG20" s="1234"/>
      <c r="AH20" s="1234"/>
      <c r="AI20" s="1234"/>
      <c r="AJ20" s="1234"/>
      <c r="AK20" s="1234"/>
      <c r="AL20" s="1234"/>
      <c r="AM20" s="1234"/>
      <c r="AN20" s="1234"/>
      <c r="AO20" s="1234"/>
      <c r="AP20" s="1234"/>
      <c r="AQ20" s="1234"/>
      <c r="AR20" s="1234"/>
      <c r="AS20" s="1234"/>
      <c r="AT20" s="1234"/>
      <c r="AU20" s="1234"/>
      <c r="AV20" s="1234"/>
      <c r="AW20" s="1234"/>
      <c r="AX20" s="1234"/>
      <c r="AY20" s="1234"/>
      <c r="BA20" s="2082"/>
      <c r="BB20" s="148" t="s">
        <v>22</v>
      </c>
      <c r="BC20" s="1053" t="s">
        <v>35</v>
      </c>
      <c r="BD20" s="1072" t="s">
        <v>35</v>
      </c>
      <c r="BE20" s="1072" t="s">
        <v>35</v>
      </c>
      <c r="BF20" s="1072" t="s">
        <v>35</v>
      </c>
      <c r="BG20" s="1092" t="s">
        <v>35</v>
      </c>
      <c r="BH20" s="1112" t="s">
        <v>35</v>
      </c>
      <c r="BI20" s="1072" t="s">
        <v>35</v>
      </c>
      <c r="BJ20" s="1072" t="s">
        <v>35</v>
      </c>
      <c r="BK20" s="1072" t="s">
        <v>35</v>
      </c>
      <c r="BL20" s="1092" t="s">
        <v>35</v>
      </c>
      <c r="BM20" s="1112" t="s">
        <v>35</v>
      </c>
      <c r="BN20" s="1072" t="s">
        <v>35</v>
      </c>
      <c r="BO20" s="1072" t="s">
        <v>35</v>
      </c>
      <c r="BP20" s="1072" t="s">
        <v>35</v>
      </c>
      <c r="BQ20" s="1092" t="s">
        <v>35</v>
      </c>
    </row>
    <row r="21" s="613" customFormat="true" ht="15" customHeight="true" x14ac:dyDescent="0.2">
      <c r="A21" s="2141"/>
      <c r="B21" s="1306" t="s">
        <v>17</v>
      </c>
      <c r="C21" s="1193">
        <f>MICS15!C21</f>
        <v>0.33355641886141979</v>
      </c>
      <c r="D21" s="1194">
        <f>MICS15!D21</f>
        <v>6.1674309709942976E-2</v>
      </c>
      <c r="E21" s="1194">
        <f>MICS15!E21</f>
        <v>7.4475494106362519E-2</v>
      </c>
      <c r="F21" s="1194">
        <f>MICS15!F21</f>
        <v>0.18831529542001285</v>
      </c>
      <c r="G21" s="1195">
        <f>MICS15!G21</f>
        <v>0</v>
      </c>
      <c r="H21" s="1196">
        <f>MICS15!H21</f>
        <v>0.12979127818093358</v>
      </c>
      <c r="I21" s="1194">
        <f>MICS15!I21</f>
        <v>5.1192043012554374E-2</v>
      </c>
      <c r="J21" s="1194">
        <f>MICS15!J21</f>
        <v>2.3890588663193116E-2</v>
      </c>
      <c r="K21" s="1194">
        <f>MICS15!K21</f>
        <v>0</v>
      </c>
      <c r="L21" s="1197">
        <f>MICS15!L21</f>
        <v>0</v>
      </c>
      <c r="M21" s="1193">
        <f>MICS15!M21</f>
        <v>1.0400784147461297</v>
      </c>
      <c r="N21" s="1194">
        <f>MICS15!N21</f>
        <v>0.25659994745111198</v>
      </c>
      <c r="O21" s="1194">
        <f>MICS15!O21</f>
        <v>0</v>
      </c>
      <c r="P21" s="1194">
        <f>MICS15!P21</f>
        <v>0.15262424908184707</v>
      </c>
      <c r="Q21" s="1197">
        <f>MICS15!Q21</f>
        <v>0.73518436839905965</v>
      </c>
      <c r="R21" s="1234"/>
      <c r="S21" s="1234"/>
      <c r="T21" s="1234"/>
      <c r="U21" s="1234"/>
      <c r="V21" s="1234"/>
      <c r="W21" s="1234"/>
      <c r="X21" s="1234"/>
      <c r="Y21" s="1234"/>
      <c r="Z21" s="1234"/>
      <c r="AA21" s="1234"/>
      <c r="AB21" s="1234"/>
      <c r="AC21" s="1234"/>
      <c r="AD21" s="1234"/>
      <c r="AE21" s="1234"/>
      <c r="AF21" s="1234"/>
      <c r="AG21" s="1234"/>
      <c r="AH21" s="1234"/>
      <c r="AI21" s="1234"/>
      <c r="AJ21" s="1234"/>
      <c r="AK21" s="1234"/>
      <c r="AL21" s="1234"/>
      <c r="AM21" s="1234"/>
      <c r="AN21" s="1234"/>
      <c r="AO21" s="1234"/>
      <c r="AP21" s="1234"/>
      <c r="AQ21" s="1234"/>
      <c r="AR21" s="1234"/>
      <c r="AS21" s="1234"/>
      <c r="AT21" s="1234"/>
      <c r="AU21" s="1234"/>
      <c r="AV21" s="1234"/>
      <c r="AW21" s="1234"/>
      <c r="AX21" s="1234"/>
      <c r="AY21" s="1234"/>
      <c r="BA21" s="2082"/>
      <c r="BB21" s="148" t="s">
        <v>17</v>
      </c>
      <c r="BC21" s="1053" t="s">
        <v>35</v>
      </c>
      <c r="BD21" s="1072" t="s">
        <v>35</v>
      </c>
      <c r="BE21" s="1072" t="s">
        <v>35</v>
      </c>
      <c r="BF21" s="1072" t="s">
        <v>35</v>
      </c>
      <c r="BG21" s="1092" t="s">
        <v>35</v>
      </c>
      <c r="BH21" s="1112" t="s">
        <v>35</v>
      </c>
      <c r="BI21" s="1072" t="s">
        <v>35</v>
      </c>
      <c r="BJ21" s="1072" t="s">
        <v>35</v>
      </c>
      <c r="BK21" s="1072" t="s">
        <v>35</v>
      </c>
      <c r="BL21" s="1092" t="s">
        <v>35</v>
      </c>
      <c r="BM21" s="1112" t="s">
        <v>35</v>
      </c>
      <c r="BN21" s="1072" t="s">
        <v>35</v>
      </c>
      <c r="BO21" s="1072" t="s">
        <v>35</v>
      </c>
      <c r="BP21" s="1072" t="s">
        <v>35</v>
      </c>
      <c r="BQ21" s="1092" t="s">
        <v>35</v>
      </c>
    </row>
    <row r="22" s="613" customFormat="true" ht="15" customHeight="true" x14ac:dyDescent="0.2">
      <c r="A22" s="2141" t="s">
        <v>54</v>
      </c>
      <c r="B22" s="1306" t="s">
        <v>49</v>
      </c>
      <c r="C22" s="1339" t="s">
        <v>35</v>
      </c>
      <c r="D22" s="1348" t="s">
        <v>35</v>
      </c>
      <c r="E22" s="1348" t="s">
        <v>35</v>
      </c>
      <c r="F22" s="1348" t="s">
        <v>35</v>
      </c>
      <c r="G22" s="1357" t="s">
        <v>35</v>
      </c>
      <c r="H22" s="1366" t="s">
        <v>35</v>
      </c>
      <c r="I22" s="1348" t="s">
        <v>35</v>
      </c>
      <c r="J22" s="1348" t="s">
        <v>35</v>
      </c>
      <c r="K22" s="1348" t="s">
        <v>35</v>
      </c>
      <c r="L22" s="1375" t="s">
        <v>35</v>
      </c>
      <c r="M22" s="1339" t="s">
        <v>35</v>
      </c>
      <c r="N22" s="1348" t="s">
        <v>35</v>
      </c>
      <c r="O22" s="1348" t="s">
        <v>35</v>
      </c>
      <c r="P22" s="1348" t="s">
        <v>35</v>
      </c>
      <c r="Q22" s="1375" t="s">
        <v>35</v>
      </c>
      <c r="R22" s="1234"/>
      <c r="S22" s="1234"/>
      <c r="T22" s="1234"/>
      <c r="U22" s="1234"/>
      <c r="V22" s="1234"/>
      <c r="W22" s="1234"/>
      <c r="X22" s="1234"/>
      <c r="Y22" s="1234"/>
      <c r="Z22" s="1234"/>
      <c r="AA22" s="1234"/>
      <c r="AB22" s="1234"/>
      <c r="AC22" s="1234"/>
      <c r="AD22" s="1234"/>
      <c r="AE22" s="1234"/>
      <c r="AF22" s="1234"/>
      <c r="AG22" s="1234"/>
      <c r="AH22" s="1234"/>
      <c r="AI22" s="1234"/>
      <c r="AJ22" s="1234"/>
      <c r="AK22" s="1234"/>
      <c r="AL22" s="1234"/>
      <c r="AM22" s="1234"/>
      <c r="AN22" s="1234"/>
      <c r="AO22" s="1234"/>
      <c r="AP22" s="1234"/>
      <c r="AQ22" s="1234"/>
      <c r="AR22" s="1234"/>
      <c r="AS22" s="1234"/>
      <c r="AT22" s="1234"/>
      <c r="AU22" s="1234"/>
      <c r="AV22" s="1234"/>
      <c r="AW22" s="1234"/>
      <c r="AX22" s="1234"/>
      <c r="AY22" s="1234"/>
      <c r="BA22" s="2082" t="s">
        <v>54</v>
      </c>
      <c r="BB22" s="148" t="s">
        <v>49</v>
      </c>
      <c r="BC22" s="1053" t="s">
        <v>35</v>
      </c>
      <c r="BD22" s="1072" t="s">
        <v>35</v>
      </c>
      <c r="BE22" s="1072" t="s">
        <v>35</v>
      </c>
      <c r="BF22" s="1072" t="s">
        <v>35</v>
      </c>
      <c r="BG22" s="1092" t="s">
        <v>35</v>
      </c>
      <c r="BH22" s="1112" t="s">
        <v>35</v>
      </c>
      <c r="BI22" s="1072" t="s">
        <v>35</v>
      </c>
      <c r="BJ22" s="1072" t="s">
        <v>35</v>
      </c>
      <c r="BK22" s="1072" t="s">
        <v>35</v>
      </c>
      <c r="BL22" s="1092" t="s">
        <v>35</v>
      </c>
      <c r="BM22" s="1112" t="s">
        <v>35</v>
      </c>
      <c r="BN22" s="1072" t="s">
        <v>35</v>
      </c>
      <c r="BO22" s="1072" t="s">
        <v>35</v>
      </c>
      <c r="BP22" s="1072" t="s">
        <v>35</v>
      </c>
      <c r="BQ22" s="1092" t="s">
        <v>35</v>
      </c>
    </row>
    <row r="23" s="613" customFormat="true" ht="15" customHeight="true" x14ac:dyDescent="0.2">
      <c r="A23" s="2142"/>
      <c r="B23" s="1307" t="s">
        <v>48</v>
      </c>
      <c r="C23" s="1340" t="s">
        <v>35</v>
      </c>
      <c r="D23" s="1349" t="s">
        <v>35</v>
      </c>
      <c r="E23" s="1349" t="s">
        <v>35</v>
      </c>
      <c r="F23" s="1349" t="s">
        <v>35</v>
      </c>
      <c r="G23" s="1358" t="s">
        <v>35</v>
      </c>
      <c r="H23" s="1367" t="s">
        <v>35</v>
      </c>
      <c r="I23" s="1349" t="s">
        <v>35</v>
      </c>
      <c r="J23" s="1349" t="s">
        <v>35</v>
      </c>
      <c r="K23" s="1349" t="s">
        <v>35</v>
      </c>
      <c r="L23" s="1376" t="s">
        <v>35</v>
      </c>
      <c r="M23" s="1340" t="s">
        <v>35</v>
      </c>
      <c r="N23" s="1349" t="s">
        <v>35</v>
      </c>
      <c r="O23" s="1349" t="s">
        <v>35</v>
      </c>
      <c r="P23" s="1349" t="s">
        <v>35</v>
      </c>
      <c r="Q23" s="1376" t="s">
        <v>35</v>
      </c>
      <c r="R23" s="1234"/>
      <c r="S23" s="1234"/>
      <c r="T23" s="1234"/>
      <c r="U23" s="1234"/>
      <c r="V23" s="1234"/>
      <c r="W23" s="1234"/>
      <c r="X23" s="1234"/>
      <c r="Y23" s="1234"/>
      <c r="Z23" s="1234"/>
      <c r="AA23" s="1234"/>
      <c r="AB23" s="1234"/>
      <c r="AC23" s="1234"/>
      <c r="AD23" s="1234"/>
      <c r="AE23" s="1234"/>
      <c r="AF23" s="1234"/>
      <c r="AG23" s="1234"/>
      <c r="AH23" s="1234"/>
      <c r="AI23" s="1234"/>
      <c r="AJ23" s="1234"/>
      <c r="AK23" s="1234"/>
      <c r="AL23" s="1234"/>
      <c r="AM23" s="1234"/>
      <c r="AN23" s="1234"/>
      <c r="AO23" s="1234"/>
      <c r="AP23" s="1234"/>
      <c r="AQ23" s="1234"/>
      <c r="AR23" s="1234"/>
      <c r="AS23" s="1234"/>
      <c r="AT23" s="1234"/>
      <c r="AU23" s="1234"/>
      <c r="AV23" s="1234"/>
      <c r="AW23" s="1234"/>
      <c r="AX23" s="1234"/>
      <c r="AY23" s="1234"/>
      <c r="BA23" s="2083"/>
      <c r="BB23" s="149" t="s">
        <v>48</v>
      </c>
      <c r="BC23" s="1054" t="s">
        <v>35</v>
      </c>
      <c r="BD23" s="1073" t="s">
        <v>35</v>
      </c>
      <c r="BE23" s="1073" t="s">
        <v>35</v>
      </c>
      <c r="BF23" s="1073" t="s">
        <v>35</v>
      </c>
      <c r="BG23" s="1093" t="s">
        <v>35</v>
      </c>
      <c r="BH23" s="1113" t="s">
        <v>35</v>
      </c>
      <c r="BI23" s="1073" t="s">
        <v>35</v>
      </c>
      <c r="BJ23" s="1073" t="s">
        <v>35</v>
      </c>
      <c r="BK23" s="1073" t="s">
        <v>35</v>
      </c>
      <c r="BL23" s="1093" t="s">
        <v>35</v>
      </c>
      <c r="BM23" s="1113" t="s">
        <v>35</v>
      </c>
      <c r="BN23" s="1073" t="s">
        <v>35</v>
      </c>
      <c r="BO23" s="1073" t="s">
        <v>35</v>
      </c>
      <c r="BP23" s="1073" t="s">
        <v>35</v>
      </c>
      <c r="BQ23" s="1093" t="s">
        <v>35</v>
      </c>
    </row>
    <row r="24" s="131" customFormat="true" ht="15" hidden="true" customHeight="true" x14ac:dyDescent="0.2">
      <c r="A24" s="1967" t="s">
        <v>47</v>
      </c>
      <c r="B24" s="240" t="s">
        <v>59</v>
      </c>
      <c r="C24" s="246"/>
      <c r="D24" s="247"/>
      <c r="E24" s="247"/>
      <c r="F24" s="247"/>
      <c r="G24" s="248"/>
      <c r="H24" s="249"/>
      <c r="I24" s="247"/>
      <c r="J24" s="247"/>
      <c r="K24" s="247"/>
      <c r="L24" s="250"/>
      <c r="M24" s="246"/>
      <c r="N24" s="247"/>
      <c r="O24" s="247"/>
      <c r="P24" s="247"/>
      <c r="Q24" s="250"/>
      <c r="R24" s="582"/>
      <c r="S24" s="582"/>
      <c r="T24" s="582"/>
      <c r="U24" s="582"/>
      <c r="V24" s="582"/>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BB24" s="133"/>
    </row>
    <row r="25" s="131" customFormat="true" ht="15" hidden="true" customHeight="true" x14ac:dyDescent="0.2">
      <c r="A25" s="1968"/>
      <c r="B25" s="232" t="s">
        <v>58</v>
      </c>
      <c r="C25" s="251"/>
      <c r="D25" s="252"/>
      <c r="E25" s="252"/>
      <c r="F25" s="252"/>
      <c r="G25" s="253"/>
      <c r="H25" s="254"/>
      <c r="I25" s="252"/>
      <c r="J25" s="252"/>
      <c r="K25" s="252"/>
      <c r="L25" s="255"/>
      <c r="M25" s="251"/>
      <c r="N25" s="252"/>
      <c r="O25" s="252"/>
      <c r="P25" s="252"/>
      <c r="Q25" s="255"/>
      <c r="R25" s="582"/>
      <c r="S25" s="582"/>
      <c r="T25" s="582"/>
      <c r="U25" s="582"/>
      <c r="V25" s="582"/>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BB25" s="133"/>
    </row>
    <row r="26" s="131" customFormat="true" ht="15" hidden="true" customHeight="true" x14ac:dyDescent="0.2">
      <c r="A26" s="1969"/>
      <c r="B26" s="233" t="s">
        <v>46</v>
      </c>
      <c r="C26" s="256"/>
      <c r="D26" s="257"/>
      <c r="E26" s="257"/>
      <c r="F26" s="257"/>
      <c r="G26" s="258"/>
      <c r="H26" s="259"/>
      <c r="I26" s="257"/>
      <c r="J26" s="257"/>
      <c r="K26" s="257"/>
      <c r="L26" s="260"/>
      <c r="M26" s="256"/>
      <c r="N26" s="257"/>
      <c r="O26" s="257"/>
      <c r="P26" s="257"/>
      <c r="Q26" s="260"/>
      <c r="R26" s="582"/>
      <c r="S26" s="582"/>
      <c r="T26" s="582"/>
      <c r="U26" s="582"/>
      <c r="V26" s="58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BB26" s="133"/>
    </row>
    <row r="27" s="613" customFormat="true" ht="15" customHeight="true" x14ac:dyDescent="0.2">
      <c r="A27" s="130"/>
      <c r="B27" s="175"/>
      <c r="C27" s="1970" t="s">
        <v>113</v>
      </c>
      <c r="D27" s="1971"/>
      <c r="E27" s="1971"/>
      <c r="F27" s="1971"/>
      <c r="G27" s="1972"/>
      <c r="H27" s="2146" t="s">
        <v>38</v>
      </c>
      <c r="I27" s="2135"/>
      <c r="J27" s="2135"/>
      <c r="K27" s="2135"/>
      <c r="L27" s="2136"/>
      <c r="M27" s="2134" t="s">
        <v>37</v>
      </c>
      <c r="N27" s="2135"/>
      <c r="O27" s="2135"/>
      <c r="P27" s="2135"/>
      <c r="Q27" s="2136"/>
      <c r="R27" s="1234"/>
      <c r="S27" s="1234"/>
      <c r="T27" s="1234"/>
      <c r="U27" s="1234"/>
      <c r="V27" s="1234"/>
      <c r="W27" s="1234"/>
      <c r="X27" s="1234"/>
      <c r="Y27" s="1234"/>
      <c r="Z27" s="1234"/>
      <c r="AA27" s="1234"/>
      <c r="AB27" s="1234"/>
      <c r="AC27" s="1234"/>
      <c r="AD27" s="1234"/>
      <c r="AE27" s="1234"/>
      <c r="AF27" s="1234"/>
      <c r="AG27" s="1234"/>
      <c r="AH27" s="1234"/>
      <c r="AI27" s="1234"/>
      <c r="AJ27" s="1234"/>
      <c r="AK27" s="1234"/>
      <c r="AL27" s="1234"/>
      <c r="AM27" s="1234"/>
      <c r="AN27" s="1234"/>
      <c r="AO27" s="1234"/>
      <c r="AP27" s="1234"/>
      <c r="AQ27" s="1234"/>
      <c r="AR27" s="1234"/>
      <c r="AS27" s="1234"/>
      <c r="AT27" s="1234"/>
      <c r="AU27" s="1234"/>
      <c r="AV27" s="1234"/>
      <c r="AW27" s="1234"/>
      <c r="AX27" s="1234"/>
      <c r="AY27" s="1234"/>
      <c r="BA27" s="209" t="s">
        <v>127</v>
      </c>
      <c r="BB27" s="115" t="s">
        <v>94</v>
      </c>
      <c r="BC27" s="2084" t="s">
        <v>113</v>
      </c>
      <c r="BD27" s="2085"/>
      <c r="BE27" s="2085"/>
      <c r="BF27" s="2085"/>
      <c r="BG27" s="2086"/>
      <c r="BH27" s="2087" t="s">
        <v>38</v>
      </c>
      <c r="BI27" s="2085"/>
      <c r="BJ27" s="2085"/>
      <c r="BK27" s="2085"/>
      <c r="BL27" s="2086"/>
      <c r="BM27" s="2087" t="s">
        <v>37</v>
      </c>
      <c r="BN27" s="2085"/>
      <c r="BO27" s="2085"/>
      <c r="BP27" s="2085"/>
      <c r="BQ27" s="2088"/>
    </row>
    <row r="28" s="613" customFormat="true" ht="12.75" x14ac:dyDescent="0.2">
      <c r="A28" s="176" t="s">
        <v>68</v>
      </c>
      <c r="B28" s="235"/>
      <c r="C28" s="264" t="s">
        <v>0</v>
      </c>
      <c r="D28" s="265" t="s">
        <v>1</v>
      </c>
      <c r="E28" s="265" t="s">
        <v>2</v>
      </c>
      <c r="F28" s="265" t="s">
        <v>3</v>
      </c>
      <c r="G28" s="266" t="s">
        <v>4</v>
      </c>
      <c r="H28" s="1163" t="s">
        <v>0</v>
      </c>
      <c r="I28" s="1133" t="s">
        <v>1</v>
      </c>
      <c r="J28" s="1133" t="s">
        <v>2</v>
      </c>
      <c r="K28" s="1133" t="s">
        <v>3</v>
      </c>
      <c r="L28" s="1134" t="s">
        <v>4</v>
      </c>
      <c r="M28" s="1154" t="s">
        <v>0</v>
      </c>
      <c r="N28" s="1133" t="s">
        <v>1</v>
      </c>
      <c r="O28" s="1133" t="s">
        <v>2</v>
      </c>
      <c r="P28" s="1133" t="s">
        <v>3</v>
      </c>
      <c r="Q28" s="1134" t="s">
        <v>4</v>
      </c>
      <c r="R28" s="1234"/>
      <c r="S28" s="1234"/>
      <c r="T28" s="1234"/>
      <c r="U28" s="1234"/>
      <c r="V28" s="1234"/>
      <c r="W28" s="1234"/>
      <c r="X28" s="1234"/>
      <c r="Y28" s="1234"/>
      <c r="Z28" s="1234"/>
      <c r="AA28" s="1234"/>
      <c r="AB28" s="1234"/>
      <c r="AC28" s="1234"/>
      <c r="AD28" s="1234"/>
      <c r="AE28" s="1234"/>
      <c r="AF28" s="1234"/>
      <c r="AG28" s="1234"/>
      <c r="AH28" s="1234"/>
      <c r="AI28" s="1234"/>
      <c r="AJ28" s="1234"/>
      <c r="AK28" s="1234"/>
      <c r="AL28" s="1234"/>
      <c r="AM28" s="1234"/>
      <c r="AN28" s="1234"/>
      <c r="AO28" s="1234"/>
      <c r="AP28" s="1234"/>
      <c r="AQ28" s="1234"/>
      <c r="AR28" s="1234"/>
      <c r="AS28" s="1234"/>
      <c r="AT28" s="1234"/>
      <c r="AU28" s="1234"/>
      <c r="AV28" s="1234"/>
      <c r="AW28" s="1234"/>
      <c r="AX28" s="1234"/>
      <c r="AY28" s="1234"/>
      <c r="BA28" s="186" t="s">
        <v>118</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row>
    <row r="29" s="613" customFormat="true" ht="15" customHeight="true" x14ac:dyDescent="0.2">
      <c r="A29" s="2213" t="s">
        <v>57</v>
      </c>
      <c r="B29" s="1308" t="s">
        <v>49</v>
      </c>
      <c r="C29" s="1198">
        <v>78.038679627033375</v>
      </c>
      <c r="D29" s="1199">
        <v>91.196809491239776</v>
      </c>
      <c r="E29" s="1199">
        <v>95.905858401431374</v>
      </c>
      <c r="F29" s="1199">
        <v>97.324773356909105</v>
      </c>
      <c r="G29" s="1200">
        <v>98.337050716647795</v>
      </c>
      <c r="H29" s="1201">
        <v>89.323922145256802</v>
      </c>
      <c r="I29" s="1199">
        <v>95.541945560129435</v>
      </c>
      <c r="J29" s="1199">
        <v>98.768278368855206</v>
      </c>
      <c r="K29" s="1199">
        <v>97.718958548295134</v>
      </c>
      <c r="L29" s="1202">
        <v>99.07462194248815</v>
      </c>
      <c r="M29" s="1203">
        <v>65.733590787020304</v>
      </c>
      <c r="N29" s="1199">
        <v>74.251865945085015</v>
      </c>
      <c r="O29" s="1199">
        <v>82.640071272650601</v>
      </c>
      <c r="P29" s="1199">
        <v>85.777849227147016</v>
      </c>
      <c r="Q29" s="1202">
        <v>87.265172131464183</v>
      </c>
      <c r="R29" s="1234"/>
      <c r="S29" s="1234"/>
      <c r="T29" s="1234"/>
      <c r="U29" s="1234"/>
      <c r="V29" s="1234"/>
      <c r="W29" s="1234"/>
      <c r="X29" s="1234"/>
      <c r="Y29" s="1234"/>
      <c r="Z29" s="1234"/>
      <c r="AA29" s="1234"/>
      <c r="AB29" s="1234"/>
      <c r="AC29" s="1234"/>
      <c r="AD29" s="1234"/>
      <c r="AE29" s="1234"/>
      <c r="AF29" s="1234"/>
      <c r="AG29" s="1234"/>
      <c r="AH29" s="1234"/>
      <c r="AI29" s="1234"/>
      <c r="AJ29" s="1234"/>
      <c r="AK29" s="1234"/>
      <c r="AL29" s="1234"/>
      <c r="AM29" s="1234"/>
      <c r="AN29" s="1234"/>
      <c r="AO29" s="1234"/>
      <c r="AP29" s="1234"/>
      <c r="AQ29" s="1234"/>
      <c r="AR29" s="1234"/>
      <c r="AS29" s="1234"/>
      <c r="AT29" s="1234"/>
      <c r="AU29" s="1234"/>
      <c r="AV29" s="1234"/>
      <c r="AW29" s="1234"/>
      <c r="AX29" s="1234"/>
      <c r="AY29" s="1234"/>
      <c r="BA29" s="2073" t="s">
        <v>57</v>
      </c>
      <c r="BB29" s="150" t="s">
        <v>49</v>
      </c>
      <c r="BC29" s="1055" t="s">
        <v>35</v>
      </c>
      <c r="BD29" s="1074" t="s">
        <v>35</v>
      </c>
      <c r="BE29" s="1074" t="s">
        <v>35</v>
      </c>
      <c r="BF29" s="1074" t="s">
        <v>35</v>
      </c>
      <c r="BG29" s="1094" t="s">
        <v>35</v>
      </c>
      <c r="BH29" s="1114" t="s">
        <v>35</v>
      </c>
      <c r="BI29" s="1074" t="s">
        <v>35</v>
      </c>
      <c r="BJ29" s="1074" t="s">
        <v>35</v>
      </c>
      <c r="BK29" s="1074" t="s">
        <v>35</v>
      </c>
      <c r="BL29" s="1094" t="s">
        <v>35</v>
      </c>
      <c r="BM29" s="1114" t="s">
        <v>35</v>
      </c>
      <c r="BN29" s="1074" t="s">
        <v>35</v>
      </c>
      <c r="BO29" s="1074" t="s">
        <v>35</v>
      </c>
      <c r="BP29" s="1074" t="s">
        <v>35</v>
      </c>
      <c r="BQ29" s="1094" t="s">
        <v>35</v>
      </c>
    </row>
    <row r="30" s="613" customFormat="true" ht="15" customHeight="true" x14ac:dyDescent="0.2">
      <c r="A30" s="2214"/>
      <c r="B30" s="1309" t="s">
        <v>48</v>
      </c>
      <c r="C30" s="1204">
        <v>21.961320372966483</v>
      </c>
      <c r="D30" s="1205">
        <v>8.8031905087602453</v>
      </c>
      <c r="E30" s="1205">
        <v>4.0941415985687239</v>
      </c>
      <c r="F30" s="1205">
        <v>2.6752266430909368</v>
      </c>
      <c r="G30" s="1206">
        <v>1.6629492833521886</v>
      </c>
      <c r="H30" s="1207">
        <v>10.676077854742982</v>
      </c>
      <c r="I30" s="1205">
        <v>4.4580544398705504</v>
      </c>
      <c r="J30" s="1205">
        <v>1.2317216311448616</v>
      </c>
      <c r="K30" s="1205">
        <v>2.2810414517048745</v>
      </c>
      <c r="L30" s="1208">
        <v>0.92537805751188551</v>
      </c>
      <c r="M30" s="1209">
        <v>34.266409212979489</v>
      </c>
      <c r="N30" s="1205">
        <v>25.748134054915084</v>
      </c>
      <c r="O30" s="1205">
        <v>17.35992872734937</v>
      </c>
      <c r="P30" s="1205">
        <v>14.22215077285288</v>
      </c>
      <c r="Q30" s="1208">
        <v>12.734827868535801</v>
      </c>
      <c r="R30" s="1234"/>
      <c r="S30" s="1234"/>
      <c r="T30" s="1234"/>
      <c r="U30" s="1234"/>
      <c r="V30" s="1234"/>
      <c r="W30" s="1234"/>
      <c r="X30" s="1234"/>
      <c r="Y30" s="1234"/>
      <c r="Z30" s="1234"/>
      <c r="AA30" s="1234"/>
      <c r="AB30" s="1234"/>
      <c r="AC30" s="1234"/>
      <c r="AD30" s="1234"/>
      <c r="AE30" s="1234"/>
      <c r="AF30" s="1234"/>
      <c r="AG30" s="1234"/>
      <c r="AH30" s="1234"/>
      <c r="AI30" s="1234"/>
      <c r="AJ30" s="1234"/>
      <c r="AK30" s="1234"/>
      <c r="AL30" s="1234"/>
      <c r="AM30" s="1234"/>
      <c r="AN30" s="1234"/>
      <c r="AO30" s="1234"/>
      <c r="AP30" s="1234"/>
      <c r="AQ30" s="1234"/>
      <c r="AR30" s="1234"/>
      <c r="AS30" s="1234"/>
      <c r="AT30" s="1234"/>
      <c r="AU30" s="1234"/>
      <c r="AV30" s="1234"/>
      <c r="AW30" s="1234"/>
      <c r="AX30" s="1234"/>
      <c r="AY30" s="1234"/>
      <c r="BA30" s="2070"/>
      <c r="BB30" s="151" t="s">
        <v>48</v>
      </c>
      <c r="BC30" s="1056" t="s">
        <v>35</v>
      </c>
      <c r="BD30" s="1075" t="s">
        <v>35</v>
      </c>
      <c r="BE30" s="1075" t="s">
        <v>35</v>
      </c>
      <c r="BF30" s="1075" t="s">
        <v>35</v>
      </c>
      <c r="BG30" s="1095" t="s">
        <v>35</v>
      </c>
      <c r="BH30" s="1115" t="s">
        <v>35</v>
      </c>
      <c r="BI30" s="1075" t="s">
        <v>35</v>
      </c>
      <c r="BJ30" s="1075" t="s">
        <v>35</v>
      </c>
      <c r="BK30" s="1075" t="s">
        <v>35</v>
      </c>
      <c r="BL30" s="1095" t="s">
        <v>35</v>
      </c>
      <c r="BM30" s="1115" t="s">
        <v>35</v>
      </c>
      <c r="BN30" s="1075" t="s">
        <v>35</v>
      </c>
      <c r="BO30" s="1075" t="s">
        <v>35</v>
      </c>
      <c r="BP30" s="1075" t="s">
        <v>35</v>
      </c>
      <c r="BQ30" s="1095" t="s">
        <v>35</v>
      </c>
    </row>
    <row r="31" s="130" customFormat="true" ht="15" customHeight="true" x14ac:dyDescent="0.2">
      <c r="A31" s="1979" t="s">
        <v>102</v>
      </c>
      <c r="B31" s="241" t="s">
        <v>49</v>
      </c>
      <c r="C31" s="1210">
        <v>73.544398119445859</v>
      </c>
      <c r="D31" s="1211">
        <v>89.542096437550896</v>
      </c>
      <c r="E31" s="1211">
        <v>95.336510633221565</v>
      </c>
      <c r="F31" s="1211">
        <v>97.261966074080988</v>
      </c>
      <c r="G31" s="1212">
        <v>97.910304918362783</v>
      </c>
      <c r="H31" s="1213">
        <v>85.174119863069492</v>
      </c>
      <c r="I31" s="1211">
        <v>94.926133008774357</v>
      </c>
      <c r="J31" s="1211">
        <v>98.358834900979218</v>
      </c>
      <c r="K31" s="1211">
        <v>97.690037767793442</v>
      </c>
      <c r="L31" s="1214">
        <v>98.727622477696698</v>
      </c>
      <c r="M31" s="1215">
        <v>61.154057986122858</v>
      </c>
      <c r="N31" s="1211">
        <v>70.579505345954658</v>
      </c>
      <c r="O31" s="1211">
        <v>79.739334791049089</v>
      </c>
      <c r="P31" s="1211">
        <v>85.154332483446666</v>
      </c>
      <c r="Q31" s="1214">
        <v>86.342636882443102</v>
      </c>
      <c r="R31" s="1234"/>
      <c r="S31" s="1234"/>
      <c r="T31" s="1234"/>
      <c r="U31" s="1234"/>
      <c r="V31" s="1234"/>
      <c r="W31" s="1234"/>
      <c r="X31" s="1234"/>
      <c r="Y31" s="1234"/>
      <c r="Z31" s="1234"/>
      <c r="AA31" s="1234"/>
      <c r="AB31" s="1234"/>
      <c r="AC31" s="1234"/>
      <c r="AD31" s="1234"/>
      <c r="AE31" s="1234"/>
      <c r="AF31" s="1234"/>
      <c r="AG31" s="1234"/>
      <c r="AH31" s="1234"/>
      <c r="AI31" s="1234"/>
      <c r="AJ31" s="1234"/>
      <c r="AK31" s="1234"/>
      <c r="AL31" s="1234"/>
      <c r="AM31" s="1234"/>
      <c r="AN31" s="1234"/>
      <c r="AO31" s="1234"/>
      <c r="AP31" s="1234"/>
      <c r="AQ31" s="1234"/>
      <c r="AR31" s="1234"/>
      <c r="AS31" s="1234"/>
      <c r="AT31" s="1234"/>
      <c r="AU31" s="1234"/>
      <c r="AV31" s="1234"/>
      <c r="AW31" s="1234"/>
      <c r="AX31" s="1234"/>
      <c r="AY31" s="1234"/>
      <c r="AZ31" s="613"/>
      <c r="BA31" s="2070" t="s">
        <v>102</v>
      </c>
      <c r="BB31" s="151" t="s">
        <v>49</v>
      </c>
      <c r="BC31" s="1056" t="s">
        <v>35</v>
      </c>
      <c r="BD31" s="1075" t="s">
        <v>35</v>
      </c>
      <c r="BE31" s="1075" t="s">
        <v>35</v>
      </c>
      <c r="BF31" s="1075" t="s">
        <v>35</v>
      </c>
      <c r="BG31" s="1095" t="s">
        <v>35</v>
      </c>
      <c r="BH31" s="1115" t="s">
        <v>35</v>
      </c>
      <c r="BI31" s="1075" t="s">
        <v>35</v>
      </c>
      <c r="BJ31" s="1075" t="s">
        <v>35</v>
      </c>
      <c r="BK31" s="1075" t="s">
        <v>35</v>
      </c>
      <c r="BL31" s="1095" t="s">
        <v>35</v>
      </c>
      <c r="BM31" s="1115" t="s">
        <v>35</v>
      </c>
      <c r="BN31" s="1075" t="s">
        <v>35</v>
      </c>
      <c r="BO31" s="1075" t="s">
        <v>35</v>
      </c>
      <c r="BP31" s="1075" t="s">
        <v>35</v>
      </c>
      <c r="BQ31" s="1095" t="s">
        <v>35</v>
      </c>
    </row>
    <row r="32" s="130" customFormat="true" ht="15" customHeight="true" x14ac:dyDescent="0.2">
      <c r="A32" s="1979"/>
      <c r="B32" s="241" t="s">
        <v>48</v>
      </c>
      <c r="C32" s="1204">
        <v>26.455601880554124</v>
      </c>
      <c r="D32" s="1205">
        <v>10.457903562449127</v>
      </c>
      <c r="E32" s="1205">
        <v>4.6634893667785438</v>
      </c>
      <c r="F32" s="1205">
        <v>2.7380339259190833</v>
      </c>
      <c r="G32" s="1206">
        <v>2.0896950816372035</v>
      </c>
      <c r="H32" s="1207">
        <v>14.825880136930126</v>
      </c>
      <c r="I32" s="1205">
        <v>5.0738669912255476</v>
      </c>
      <c r="J32" s="1205">
        <v>1.6411650990207935</v>
      </c>
      <c r="K32" s="1205">
        <v>2.3099622322065323</v>
      </c>
      <c r="L32" s="1208">
        <v>1.2723775223033142</v>
      </c>
      <c r="M32" s="1209">
        <v>38.845942013876943</v>
      </c>
      <c r="N32" s="1205">
        <v>29.420494654045466</v>
      </c>
      <c r="O32" s="1205">
        <v>20.260665208950972</v>
      </c>
      <c r="P32" s="1205">
        <v>14.845667516553204</v>
      </c>
      <c r="Q32" s="1208">
        <v>13.657363117556914</v>
      </c>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613"/>
      <c r="BA32" s="2070"/>
      <c r="BB32" s="151" t="s">
        <v>48</v>
      </c>
      <c r="BC32" s="1056" t="s">
        <v>35</v>
      </c>
      <c r="BD32" s="1075" t="s">
        <v>35</v>
      </c>
      <c r="BE32" s="1075" t="s">
        <v>35</v>
      </c>
      <c r="BF32" s="1075" t="s">
        <v>35</v>
      </c>
      <c r="BG32" s="1095" t="s">
        <v>35</v>
      </c>
      <c r="BH32" s="1115" t="s">
        <v>35</v>
      </c>
      <c r="BI32" s="1075" t="s">
        <v>35</v>
      </c>
      <c r="BJ32" s="1075" t="s">
        <v>35</v>
      </c>
      <c r="BK32" s="1075" t="s">
        <v>35</v>
      </c>
      <c r="BL32" s="1095" t="s">
        <v>35</v>
      </c>
      <c r="BM32" s="1115" t="s">
        <v>35</v>
      </c>
      <c r="BN32" s="1075" t="s">
        <v>35</v>
      </c>
      <c r="BO32" s="1075" t="s">
        <v>35</v>
      </c>
      <c r="BP32" s="1075" t="s">
        <v>35</v>
      </c>
      <c r="BQ32" s="1095" t="s">
        <v>35</v>
      </c>
    </row>
    <row r="33" s="130" customFormat="true" ht="15" customHeight="true" x14ac:dyDescent="0.2">
      <c r="A33" s="1979" t="s">
        <v>103</v>
      </c>
      <c r="B33" s="241" t="s">
        <v>49</v>
      </c>
      <c r="C33" s="986" t="s">
        <v>35</v>
      </c>
      <c r="D33" s="998" t="s">
        <v>35</v>
      </c>
      <c r="E33" s="998" t="s">
        <v>35</v>
      </c>
      <c r="F33" s="998" t="s">
        <v>35</v>
      </c>
      <c r="G33" s="1010" t="s">
        <v>35</v>
      </c>
      <c r="H33" s="1022" t="s">
        <v>35</v>
      </c>
      <c r="I33" s="998" t="s">
        <v>35</v>
      </c>
      <c r="J33" s="998" t="s">
        <v>35</v>
      </c>
      <c r="K33" s="998" t="s">
        <v>35</v>
      </c>
      <c r="L33" s="1034" t="s">
        <v>35</v>
      </c>
      <c r="M33" s="1044" t="s">
        <v>35</v>
      </c>
      <c r="N33" s="998" t="s">
        <v>35</v>
      </c>
      <c r="O33" s="998" t="s">
        <v>35</v>
      </c>
      <c r="P33" s="998" t="s">
        <v>35</v>
      </c>
      <c r="Q33" s="1034" t="s">
        <v>35</v>
      </c>
      <c r="R33" s="1725"/>
      <c r="S33" s="1725"/>
      <c r="T33" s="1725"/>
      <c r="U33" s="1725"/>
      <c r="V33" s="1725"/>
      <c r="W33" s="1725"/>
      <c r="X33" s="1725"/>
      <c r="Y33" s="1726"/>
      <c r="Z33" s="1726"/>
      <c r="AA33" s="1726"/>
      <c r="AB33" s="1726"/>
      <c r="AC33" s="1726"/>
      <c r="AD33" s="1726"/>
      <c r="AE33" s="1726"/>
      <c r="AF33" s="1726"/>
      <c r="AG33" s="1726"/>
      <c r="AH33" s="1726"/>
      <c r="AI33" s="1726"/>
      <c r="AJ33" s="1726"/>
      <c r="AK33" s="1726"/>
      <c r="AL33" s="1726"/>
      <c r="AM33" s="1726"/>
      <c r="AN33" s="1726"/>
      <c r="AO33" s="1726"/>
      <c r="AP33" s="1726"/>
      <c r="AQ33" s="1726"/>
      <c r="AR33" s="1726"/>
      <c r="AS33" s="1726"/>
      <c r="AT33" s="1726"/>
      <c r="AU33" s="1726"/>
      <c r="AV33" s="1726"/>
      <c r="AW33" s="1726"/>
      <c r="AX33" s="1726"/>
      <c r="AY33" s="1726"/>
      <c r="AZ33" s="207"/>
      <c r="BA33" s="2070" t="s">
        <v>103</v>
      </c>
      <c r="BB33" s="151" t="s">
        <v>49</v>
      </c>
      <c r="BC33" s="1056" t="s">
        <v>35</v>
      </c>
      <c r="BD33" s="1075" t="s">
        <v>35</v>
      </c>
      <c r="BE33" s="1075" t="s">
        <v>35</v>
      </c>
      <c r="BF33" s="1075" t="s">
        <v>35</v>
      </c>
      <c r="BG33" s="1095" t="s">
        <v>35</v>
      </c>
      <c r="BH33" s="1115" t="s">
        <v>35</v>
      </c>
      <c r="BI33" s="1075" t="s">
        <v>35</v>
      </c>
      <c r="BJ33" s="1075" t="s">
        <v>35</v>
      </c>
      <c r="BK33" s="1075" t="s">
        <v>35</v>
      </c>
      <c r="BL33" s="1095" t="s">
        <v>35</v>
      </c>
      <c r="BM33" s="1115" t="s">
        <v>35</v>
      </c>
      <c r="BN33" s="1075" t="s">
        <v>35</v>
      </c>
      <c r="BO33" s="1075" t="s">
        <v>35</v>
      </c>
      <c r="BP33" s="1075" t="s">
        <v>35</v>
      </c>
      <c r="BQ33" s="1095" t="s">
        <v>35</v>
      </c>
    </row>
    <row r="34" s="130" customFormat="true" ht="15" customHeight="true" x14ac:dyDescent="0.2">
      <c r="A34" s="1979"/>
      <c r="B34" s="241" t="s">
        <v>48</v>
      </c>
      <c r="C34" s="986" t="s">
        <v>35</v>
      </c>
      <c r="D34" s="998" t="s">
        <v>35</v>
      </c>
      <c r="E34" s="998" t="s">
        <v>35</v>
      </c>
      <c r="F34" s="998" t="s">
        <v>35</v>
      </c>
      <c r="G34" s="1010" t="s">
        <v>35</v>
      </c>
      <c r="H34" s="1022" t="s">
        <v>35</v>
      </c>
      <c r="I34" s="998" t="s">
        <v>35</v>
      </c>
      <c r="J34" s="998" t="s">
        <v>35</v>
      </c>
      <c r="K34" s="998" t="s">
        <v>35</v>
      </c>
      <c r="L34" s="1034" t="s">
        <v>35</v>
      </c>
      <c r="M34" s="1044" t="s">
        <v>35</v>
      </c>
      <c r="N34" s="998" t="s">
        <v>35</v>
      </c>
      <c r="O34" s="998" t="s">
        <v>35</v>
      </c>
      <c r="P34" s="998" t="s">
        <v>35</v>
      </c>
      <c r="Q34" s="1034" t="s">
        <v>35</v>
      </c>
      <c r="R34" s="1725"/>
      <c r="S34" s="1725"/>
      <c r="T34" s="1725"/>
      <c r="U34" s="1725"/>
      <c r="V34" s="1725"/>
      <c r="W34" s="1725"/>
      <c r="X34" s="1725"/>
      <c r="Y34" s="1726"/>
      <c r="Z34" s="1726"/>
      <c r="AA34" s="1726"/>
      <c r="AB34" s="1726"/>
      <c r="AC34" s="1726"/>
      <c r="AD34" s="1726"/>
      <c r="AE34" s="1726"/>
      <c r="AF34" s="1726"/>
      <c r="AG34" s="1726"/>
      <c r="AH34" s="1726"/>
      <c r="AI34" s="1726"/>
      <c r="AJ34" s="1726"/>
      <c r="AK34" s="1726"/>
      <c r="AL34" s="1726"/>
      <c r="AM34" s="1726"/>
      <c r="AN34" s="1726"/>
      <c r="AO34" s="1726"/>
      <c r="AP34" s="1726"/>
      <c r="AQ34" s="1726"/>
      <c r="AR34" s="1726"/>
      <c r="AS34" s="1726"/>
      <c r="AT34" s="1726"/>
      <c r="AU34" s="1726"/>
      <c r="AV34" s="1726"/>
      <c r="AW34" s="1726"/>
      <c r="AX34" s="1726"/>
      <c r="AY34" s="1726"/>
      <c r="AZ34" s="207"/>
      <c r="BA34" s="2070"/>
      <c r="BB34" s="151" t="s">
        <v>48</v>
      </c>
      <c r="BC34" s="1056" t="s">
        <v>35</v>
      </c>
      <c r="BD34" s="1075" t="s">
        <v>35</v>
      </c>
      <c r="BE34" s="1075" t="s">
        <v>35</v>
      </c>
      <c r="BF34" s="1075" t="s">
        <v>35</v>
      </c>
      <c r="BG34" s="1095" t="s">
        <v>35</v>
      </c>
      <c r="BH34" s="1115" t="s">
        <v>35</v>
      </c>
      <c r="BI34" s="1075" t="s">
        <v>35</v>
      </c>
      <c r="BJ34" s="1075" t="s">
        <v>35</v>
      </c>
      <c r="BK34" s="1075" t="s">
        <v>35</v>
      </c>
      <c r="BL34" s="1095" t="s">
        <v>35</v>
      </c>
      <c r="BM34" s="1115" t="s">
        <v>35</v>
      </c>
      <c r="BN34" s="1075" t="s">
        <v>35</v>
      </c>
      <c r="BO34" s="1075" t="s">
        <v>35</v>
      </c>
      <c r="BP34" s="1075" t="s">
        <v>35</v>
      </c>
      <c r="BQ34" s="1095" t="s">
        <v>35</v>
      </c>
    </row>
    <row r="35" s="613" customFormat="true" ht="15" customHeight="true" x14ac:dyDescent="0.2">
      <c r="A35" s="2214" t="s">
        <v>55</v>
      </c>
      <c r="B35" s="1309" t="s">
        <v>49</v>
      </c>
      <c r="C35" s="1341" t="s">
        <v>35</v>
      </c>
      <c r="D35" s="1350" t="s">
        <v>35</v>
      </c>
      <c r="E35" s="1350" t="s">
        <v>35</v>
      </c>
      <c r="F35" s="1350" t="s">
        <v>35</v>
      </c>
      <c r="G35" s="1359" t="s">
        <v>35</v>
      </c>
      <c r="H35" s="1368" t="s">
        <v>35</v>
      </c>
      <c r="I35" s="1350" t="s">
        <v>35</v>
      </c>
      <c r="J35" s="1350" t="s">
        <v>35</v>
      </c>
      <c r="K35" s="1350" t="s">
        <v>35</v>
      </c>
      <c r="L35" s="1377" t="s">
        <v>35</v>
      </c>
      <c r="M35" s="1384" t="s">
        <v>35</v>
      </c>
      <c r="N35" s="1350" t="s">
        <v>35</v>
      </c>
      <c r="O35" s="1350" t="s">
        <v>35</v>
      </c>
      <c r="P35" s="1350" t="s">
        <v>35</v>
      </c>
      <c r="Q35" s="1377" t="s">
        <v>35</v>
      </c>
      <c r="R35" s="1234"/>
      <c r="S35" s="1234"/>
      <c r="T35" s="1234"/>
      <c r="U35" s="1234"/>
      <c r="V35" s="1234"/>
      <c r="W35" s="1234"/>
      <c r="X35" s="1234"/>
      <c r="Y35" s="1234"/>
      <c r="Z35" s="1234"/>
      <c r="AA35" s="1234"/>
      <c r="AB35" s="1234"/>
      <c r="AC35" s="1234"/>
      <c r="AD35" s="1234"/>
      <c r="AE35" s="1234"/>
      <c r="AF35" s="1234"/>
      <c r="AG35" s="1234"/>
      <c r="AH35" s="1234"/>
      <c r="AI35" s="1234"/>
      <c r="AJ35" s="1234"/>
      <c r="AK35" s="1234"/>
      <c r="AL35" s="1234"/>
      <c r="AM35" s="1234"/>
      <c r="AN35" s="1234"/>
      <c r="AO35" s="1234"/>
      <c r="AP35" s="1234"/>
      <c r="AQ35" s="1234"/>
      <c r="AR35" s="1234"/>
      <c r="AS35" s="1234"/>
      <c r="AT35" s="1234"/>
      <c r="AU35" s="1234"/>
      <c r="AV35" s="1234"/>
      <c r="AW35" s="1234"/>
      <c r="AX35" s="1234"/>
      <c r="AY35" s="1234"/>
      <c r="BA35" s="2070" t="s">
        <v>55</v>
      </c>
      <c r="BB35" s="151" t="s">
        <v>49</v>
      </c>
      <c r="BC35" s="1056" t="s">
        <v>35</v>
      </c>
      <c r="BD35" s="1075" t="s">
        <v>35</v>
      </c>
      <c r="BE35" s="1075" t="s">
        <v>35</v>
      </c>
      <c r="BF35" s="1075" t="s">
        <v>35</v>
      </c>
      <c r="BG35" s="1095" t="s">
        <v>35</v>
      </c>
      <c r="BH35" s="1115" t="s">
        <v>35</v>
      </c>
      <c r="BI35" s="1075" t="s">
        <v>35</v>
      </c>
      <c r="BJ35" s="1075" t="s">
        <v>35</v>
      </c>
      <c r="BK35" s="1075" t="s">
        <v>35</v>
      </c>
      <c r="BL35" s="1095" t="s">
        <v>35</v>
      </c>
      <c r="BM35" s="1115" t="s">
        <v>35</v>
      </c>
      <c r="BN35" s="1075" t="s">
        <v>35</v>
      </c>
      <c r="BO35" s="1075" t="s">
        <v>35</v>
      </c>
      <c r="BP35" s="1075" t="s">
        <v>35</v>
      </c>
      <c r="BQ35" s="1095" t="s">
        <v>35</v>
      </c>
    </row>
    <row r="36" s="613" customFormat="true" ht="15" customHeight="true" x14ac:dyDescent="0.2">
      <c r="A36" s="2214"/>
      <c r="B36" s="1309" t="s">
        <v>48</v>
      </c>
      <c r="C36" s="1341" t="s">
        <v>35</v>
      </c>
      <c r="D36" s="1350" t="s">
        <v>35</v>
      </c>
      <c r="E36" s="1350" t="s">
        <v>35</v>
      </c>
      <c r="F36" s="1350" t="s">
        <v>35</v>
      </c>
      <c r="G36" s="1359" t="s">
        <v>35</v>
      </c>
      <c r="H36" s="1368" t="s">
        <v>35</v>
      </c>
      <c r="I36" s="1350" t="s">
        <v>35</v>
      </c>
      <c r="J36" s="1350" t="s">
        <v>35</v>
      </c>
      <c r="K36" s="1350" t="s">
        <v>35</v>
      </c>
      <c r="L36" s="1377" t="s">
        <v>35</v>
      </c>
      <c r="M36" s="1384" t="s">
        <v>35</v>
      </c>
      <c r="N36" s="1350" t="s">
        <v>35</v>
      </c>
      <c r="O36" s="1350" t="s">
        <v>35</v>
      </c>
      <c r="P36" s="1350" t="s">
        <v>35</v>
      </c>
      <c r="Q36" s="1377" t="s">
        <v>35</v>
      </c>
      <c r="R36" s="1234"/>
      <c r="S36" s="1234"/>
      <c r="T36" s="1234"/>
      <c r="U36" s="1234"/>
      <c r="V36" s="1234"/>
      <c r="W36" s="1234"/>
      <c r="X36" s="1234"/>
      <c r="Y36" s="1234"/>
      <c r="Z36" s="1234"/>
      <c r="AA36" s="1234"/>
      <c r="AB36" s="1234"/>
      <c r="AC36" s="1234"/>
      <c r="AD36" s="1234"/>
      <c r="AE36" s="1234"/>
      <c r="AF36" s="1234"/>
      <c r="AG36" s="1234"/>
      <c r="AH36" s="1234"/>
      <c r="AI36" s="1234"/>
      <c r="AJ36" s="1234"/>
      <c r="AK36" s="1234"/>
      <c r="AL36" s="1234"/>
      <c r="AM36" s="1234"/>
      <c r="AN36" s="1234"/>
      <c r="AO36" s="1234"/>
      <c r="AP36" s="1234"/>
      <c r="AQ36" s="1234"/>
      <c r="AR36" s="1234"/>
      <c r="AS36" s="1234"/>
      <c r="AT36" s="1234"/>
      <c r="AU36" s="1234"/>
      <c r="AV36" s="1234"/>
      <c r="AW36" s="1234"/>
      <c r="AX36" s="1234"/>
      <c r="AY36" s="1234"/>
      <c r="BA36" s="2070"/>
      <c r="BB36" s="151" t="s">
        <v>48</v>
      </c>
      <c r="BC36" s="1056" t="s">
        <v>35</v>
      </c>
      <c r="BD36" s="1075" t="s">
        <v>35</v>
      </c>
      <c r="BE36" s="1075" t="s">
        <v>35</v>
      </c>
      <c r="BF36" s="1075" t="s">
        <v>35</v>
      </c>
      <c r="BG36" s="1095" t="s">
        <v>35</v>
      </c>
      <c r="BH36" s="1115" t="s">
        <v>35</v>
      </c>
      <c r="BI36" s="1075" t="s">
        <v>35</v>
      </c>
      <c r="BJ36" s="1075" t="s">
        <v>35</v>
      </c>
      <c r="BK36" s="1075" t="s">
        <v>35</v>
      </c>
      <c r="BL36" s="1095" t="s">
        <v>35</v>
      </c>
      <c r="BM36" s="1115" t="s">
        <v>35</v>
      </c>
      <c r="BN36" s="1075" t="s">
        <v>35</v>
      </c>
      <c r="BO36" s="1075" t="s">
        <v>35</v>
      </c>
      <c r="BP36" s="1075" t="s">
        <v>35</v>
      </c>
      <c r="BQ36" s="1095" t="s">
        <v>35</v>
      </c>
    </row>
    <row r="37" s="613" customFormat="true" ht="15" customHeight="true" x14ac:dyDescent="0.2">
      <c r="A37" s="2214" t="s">
        <v>148</v>
      </c>
      <c r="B37" s="1309" t="s">
        <v>49</v>
      </c>
      <c r="C37" s="1341" t="s">
        <v>35</v>
      </c>
      <c r="D37" s="1350" t="s">
        <v>35</v>
      </c>
      <c r="E37" s="1350" t="s">
        <v>35</v>
      </c>
      <c r="F37" s="1350" t="s">
        <v>35</v>
      </c>
      <c r="G37" s="1359" t="s">
        <v>35</v>
      </c>
      <c r="H37" s="1368" t="s">
        <v>35</v>
      </c>
      <c r="I37" s="1350" t="s">
        <v>35</v>
      </c>
      <c r="J37" s="1350" t="s">
        <v>35</v>
      </c>
      <c r="K37" s="1350" t="s">
        <v>35</v>
      </c>
      <c r="L37" s="1377" t="s">
        <v>35</v>
      </c>
      <c r="M37" s="1384" t="s">
        <v>35</v>
      </c>
      <c r="N37" s="1350" t="s">
        <v>35</v>
      </c>
      <c r="O37" s="1350" t="s">
        <v>35</v>
      </c>
      <c r="P37" s="1350" t="s">
        <v>35</v>
      </c>
      <c r="Q37" s="1377" t="s">
        <v>35</v>
      </c>
      <c r="R37" s="1234"/>
      <c r="S37" s="1234"/>
      <c r="T37" s="1234"/>
      <c r="U37" s="1234"/>
      <c r="V37" s="1234"/>
      <c r="W37" s="1234"/>
      <c r="X37" s="1234"/>
      <c r="Y37" s="1234"/>
      <c r="Z37" s="1234"/>
      <c r="AA37" s="1234"/>
      <c r="AB37" s="1234"/>
      <c r="AC37" s="1234"/>
      <c r="AD37" s="1234"/>
      <c r="AE37" s="1234"/>
      <c r="AF37" s="1234"/>
      <c r="AG37" s="1234"/>
      <c r="AH37" s="1234"/>
      <c r="AI37" s="1234"/>
      <c r="AJ37" s="1234"/>
      <c r="AK37" s="1234"/>
      <c r="AL37" s="1234"/>
      <c r="AM37" s="1234"/>
      <c r="AN37" s="1234"/>
      <c r="AO37" s="1234"/>
      <c r="AP37" s="1234"/>
      <c r="AQ37" s="1234"/>
      <c r="AR37" s="1234"/>
      <c r="AS37" s="1234"/>
      <c r="AT37" s="1234"/>
      <c r="AU37" s="1234"/>
      <c r="AV37" s="1234"/>
      <c r="AW37" s="1234"/>
      <c r="AX37" s="1234"/>
      <c r="AY37" s="1234"/>
      <c r="BA37" s="2070" t="s">
        <v>124</v>
      </c>
      <c r="BB37" s="151" t="s">
        <v>49</v>
      </c>
      <c r="BC37" s="1056" t="s">
        <v>35</v>
      </c>
      <c r="BD37" s="1075" t="s">
        <v>35</v>
      </c>
      <c r="BE37" s="1075" t="s">
        <v>35</v>
      </c>
      <c r="BF37" s="1075" t="s">
        <v>35</v>
      </c>
      <c r="BG37" s="1095" t="s">
        <v>35</v>
      </c>
      <c r="BH37" s="1115" t="s">
        <v>35</v>
      </c>
      <c r="BI37" s="1075" t="s">
        <v>35</v>
      </c>
      <c r="BJ37" s="1075" t="s">
        <v>35</v>
      </c>
      <c r="BK37" s="1075" t="s">
        <v>35</v>
      </c>
      <c r="BL37" s="1095" t="s">
        <v>35</v>
      </c>
      <c r="BM37" s="1115" t="s">
        <v>35</v>
      </c>
      <c r="BN37" s="1075" t="s">
        <v>35</v>
      </c>
      <c r="BO37" s="1075" t="s">
        <v>35</v>
      </c>
      <c r="BP37" s="1075" t="s">
        <v>35</v>
      </c>
      <c r="BQ37" s="1095" t="s">
        <v>35</v>
      </c>
    </row>
    <row r="38" s="613" customFormat="true" ht="15" customHeight="true" x14ac:dyDescent="0.2">
      <c r="A38" s="2214"/>
      <c r="B38" s="1309" t="s">
        <v>48</v>
      </c>
      <c r="C38" s="1341" t="s">
        <v>35</v>
      </c>
      <c r="D38" s="1350" t="s">
        <v>35</v>
      </c>
      <c r="E38" s="1350" t="s">
        <v>35</v>
      </c>
      <c r="F38" s="1350" t="s">
        <v>35</v>
      </c>
      <c r="G38" s="1359" t="s">
        <v>35</v>
      </c>
      <c r="H38" s="1368" t="s">
        <v>35</v>
      </c>
      <c r="I38" s="1350" t="s">
        <v>35</v>
      </c>
      <c r="J38" s="1350" t="s">
        <v>35</v>
      </c>
      <c r="K38" s="1350" t="s">
        <v>35</v>
      </c>
      <c r="L38" s="1377" t="s">
        <v>35</v>
      </c>
      <c r="M38" s="1384" t="s">
        <v>35</v>
      </c>
      <c r="N38" s="1350" t="s">
        <v>35</v>
      </c>
      <c r="O38" s="1350" t="s">
        <v>35</v>
      </c>
      <c r="P38" s="1350" t="s">
        <v>35</v>
      </c>
      <c r="Q38" s="1377" t="s">
        <v>35</v>
      </c>
      <c r="R38" s="1234"/>
      <c r="S38" s="1234"/>
      <c r="T38" s="1234"/>
      <c r="U38" s="1234"/>
      <c r="V38" s="1234"/>
      <c r="W38" s="1234"/>
      <c r="X38" s="1234"/>
      <c r="Y38" s="1234"/>
      <c r="Z38" s="1234"/>
      <c r="AA38" s="1234"/>
      <c r="AB38" s="1234"/>
      <c r="AC38" s="1234"/>
      <c r="AD38" s="1234"/>
      <c r="AE38" s="1234"/>
      <c r="AF38" s="1234"/>
      <c r="AG38" s="1234"/>
      <c r="AH38" s="1234"/>
      <c r="AI38" s="1234"/>
      <c r="AJ38" s="1234"/>
      <c r="AK38" s="1234"/>
      <c r="AL38" s="1234"/>
      <c r="AM38" s="1234"/>
      <c r="AN38" s="1234"/>
      <c r="AO38" s="1234"/>
      <c r="AP38" s="1234"/>
      <c r="AQ38" s="1234"/>
      <c r="AR38" s="1234"/>
      <c r="AS38" s="1234"/>
      <c r="AT38" s="1234"/>
      <c r="AU38" s="1234"/>
      <c r="AV38" s="1234"/>
      <c r="AW38" s="1234"/>
      <c r="AX38" s="1234"/>
      <c r="AY38" s="1234"/>
      <c r="BA38" s="2070"/>
      <c r="BB38" s="151" t="s">
        <v>48</v>
      </c>
      <c r="BC38" s="1056" t="s">
        <v>35</v>
      </c>
      <c r="BD38" s="1075" t="s">
        <v>35</v>
      </c>
      <c r="BE38" s="1075" t="s">
        <v>35</v>
      </c>
      <c r="BF38" s="1075" t="s">
        <v>35</v>
      </c>
      <c r="BG38" s="1095" t="s">
        <v>35</v>
      </c>
      <c r="BH38" s="1115" t="s">
        <v>35</v>
      </c>
      <c r="BI38" s="1075" t="s">
        <v>35</v>
      </c>
      <c r="BJ38" s="1075" t="s">
        <v>35</v>
      </c>
      <c r="BK38" s="1075" t="s">
        <v>35</v>
      </c>
      <c r="BL38" s="1095" t="s">
        <v>35</v>
      </c>
      <c r="BM38" s="1115" t="s">
        <v>35</v>
      </c>
      <c r="BN38" s="1075" t="s">
        <v>35</v>
      </c>
      <c r="BO38" s="1075" t="s">
        <v>35</v>
      </c>
      <c r="BP38" s="1075" t="s">
        <v>35</v>
      </c>
      <c r="BQ38" s="1095" t="s">
        <v>35</v>
      </c>
    </row>
    <row r="39" s="130" customFormat="true" ht="15" customHeight="true" x14ac:dyDescent="0.2">
      <c r="A39" s="1979" t="s">
        <v>121</v>
      </c>
      <c r="B39" s="241" t="s">
        <v>49</v>
      </c>
      <c r="C39" s="986" t="s">
        <v>35</v>
      </c>
      <c r="D39" s="998" t="s">
        <v>35</v>
      </c>
      <c r="E39" s="998" t="s">
        <v>35</v>
      </c>
      <c r="F39" s="998" t="s">
        <v>35</v>
      </c>
      <c r="G39" s="1010" t="s">
        <v>35</v>
      </c>
      <c r="H39" s="1022" t="s">
        <v>35</v>
      </c>
      <c r="I39" s="998" t="s">
        <v>35</v>
      </c>
      <c r="J39" s="998" t="s">
        <v>35</v>
      </c>
      <c r="K39" s="998" t="s">
        <v>35</v>
      </c>
      <c r="L39" s="1034" t="s">
        <v>35</v>
      </c>
      <c r="M39" s="1044" t="s">
        <v>35</v>
      </c>
      <c r="N39" s="998" t="s">
        <v>35</v>
      </c>
      <c r="O39" s="998" t="s">
        <v>35</v>
      </c>
      <c r="P39" s="998" t="s">
        <v>35</v>
      </c>
      <c r="Q39" s="1034" t="s">
        <v>35</v>
      </c>
      <c r="R39" s="1725"/>
      <c r="S39" s="1725"/>
      <c r="T39" s="1725"/>
      <c r="U39" s="1725"/>
      <c r="V39" s="1725"/>
      <c r="W39" s="1725"/>
      <c r="X39" s="1725"/>
      <c r="Y39" s="1726"/>
      <c r="Z39" s="1726"/>
      <c r="AA39" s="1726"/>
      <c r="AB39" s="1726"/>
      <c r="AC39" s="1726"/>
      <c r="AD39" s="1726"/>
      <c r="AE39" s="1726"/>
      <c r="AF39" s="1726"/>
      <c r="AG39" s="1726"/>
      <c r="AH39" s="1726"/>
      <c r="AI39" s="1726"/>
      <c r="AJ39" s="1726"/>
      <c r="AK39" s="1726"/>
      <c r="AL39" s="1726"/>
      <c r="AM39" s="1726"/>
      <c r="AN39" s="1726"/>
      <c r="AO39" s="1726"/>
      <c r="AP39" s="1726"/>
      <c r="AQ39" s="1726"/>
      <c r="AR39" s="1726"/>
      <c r="AS39" s="1726"/>
      <c r="AT39" s="1726"/>
      <c r="AU39" s="1726"/>
      <c r="AV39" s="1726"/>
      <c r="AW39" s="1726"/>
      <c r="AX39" s="1726"/>
      <c r="AY39" s="1726"/>
      <c r="AZ39" s="207"/>
      <c r="BA39" s="2070" t="s">
        <v>121</v>
      </c>
      <c r="BB39" s="151" t="s">
        <v>49</v>
      </c>
      <c r="BC39" s="1056" t="s">
        <v>35</v>
      </c>
      <c r="BD39" s="1075" t="s">
        <v>35</v>
      </c>
      <c r="BE39" s="1075" t="s">
        <v>35</v>
      </c>
      <c r="BF39" s="1075" t="s">
        <v>35</v>
      </c>
      <c r="BG39" s="1095" t="s">
        <v>35</v>
      </c>
      <c r="BH39" s="1115" t="s">
        <v>35</v>
      </c>
      <c r="BI39" s="1075" t="s">
        <v>35</v>
      </c>
      <c r="BJ39" s="1075" t="s">
        <v>35</v>
      </c>
      <c r="BK39" s="1075" t="s">
        <v>35</v>
      </c>
      <c r="BL39" s="1095" t="s">
        <v>35</v>
      </c>
      <c r="BM39" s="1115" t="s">
        <v>35</v>
      </c>
      <c r="BN39" s="1075" t="s">
        <v>35</v>
      </c>
      <c r="BO39" s="1075" t="s">
        <v>35</v>
      </c>
      <c r="BP39" s="1075" t="s">
        <v>35</v>
      </c>
      <c r="BQ39" s="1095" t="s">
        <v>35</v>
      </c>
    </row>
    <row r="40" s="130" customFormat="true" ht="15" customHeight="true" x14ac:dyDescent="0.2">
      <c r="A40" s="1979"/>
      <c r="B40" s="241" t="s">
        <v>48</v>
      </c>
      <c r="C40" s="986" t="s">
        <v>35</v>
      </c>
      <c r="D40" s="998" t="s">
        <v>35</v>
      </c>
      <c r="E40" s="998" t="s">
        <v>35</v>
      </c>
      <c r="F40" s="998" t="s">
        <v>35</v>
      </c>
      <c r="G40" s="1010" t="s">
        <v>35</v>
      </c>
      <c r="H40" s="1022" t="s">
        <v>35</v>
      </c>
      <c r="I40" s="998" t="s">
        <v>35</v>
      </c>
      <c r="J40" s="998" t="s">
        <v>35</v>
      </c>
      <c r="K40" s="998" t="s">
        <v>35</v>
      </c>
      <c r="L40" s="1034" t="s">
        <v>35</v>
      </c>
      <c r="M40" s="1044" t="s">
        <v>35</v>
      </c>
      <c r="N40" s="998" t="s">
        <v>35</v>
      </c>
      <c r="O40" s="998" t="s">
        <v>35</v>
      </c>
      <c r="P40" s="998" t="s">
        <v>35</v>
      </c>
      <c r="Q40" s="1034" t="s">
        <v>35</v>
      </c>
      <c r="R40" s="1725"/>
      <c r="S40" s="1725"/>
      <c r="T40" s="1725"/>
      <c r="U40" s="1725"/>
      <c r="V40" s="1725"/>
      <c r="W40" s="1725"/>
      <c r="X40" s="1725"/>
      <c r="Y40" s="1726"/>
      <c r="Z40" s="1726"/>
      <c r="AA40" s="1726"/>
      <c r="AB40" s="1726"/>
      <c r="AC40" s="1726"/>
      <c r="AD40" s="1726"/>
      <c r="AE40" s="1726"/>
      <c r="AF40" s="1726"/>
      <c r="AG40" s="1726"/>
      <c r="AH40" s="1726"/>
      <c r="AI40" s="1726"/>
      <c r="AJ40" s="1726"/>
      <c r="AK40" s="1726"/>
      <c r="AL40" s="1726"/>
      <c r="AM40" s="1726"/>
      <c r="AN40" s="1726"/>
      <c r="AO40" s="1726"/>
      <c r="AP40" s="1726"/>
      <c r="AQ40" s="1726"/>
      <c r="AR40" s="1726"/>
      <c r="AS40" s="1726"/>
      <c r="AT40" s="1726"/>
      <c r="AU40" s="1726"/>
      <c r="AV40" s="1726"/>
      <c r="AW40" s="1726"/>
      <c r="AX40" s="1726"/>
      <c r="AY40" s="1726"/>
      <c r="AZ40" s="207"/>
      <c r="BA40" s="2070"/>
      <c r="BB40" s="151" t="s">
        <v>48</v>
      </c>
      <c r="BC40" s="1056" t="s">
        <v>35</v>
      </c>
      <c r="BD40" s="1075" t="s">
        <v>35</v>
      </c>
      <c r="BE40" s="1075" t="s">
        <v>35</v>
      </c>
      <c r="BF40" s="1075" t="s">
        <v>35</v>
      </c>
      <c r="BG40" s="1095" t="s">
        <v>35</v>
      </c>
      <c r="BH40" s="1115" t="s">
        <v>35</v>
      </c>
      <c r="BI40" s="1075" t="s">
        <v>35</v>
      </c>
      <c r="BJ40" s="1075" t="s">
        <v>35</v>
      </c>
      <c r="BK40" s="1075" t="s">
        <v>35</v>
      </c>
      <c r="BL40" s="1095" t="s">
        <v>35</v>
      </c>
      <c r="BM40" s="1115" t="s">
        <v>35</v>
      </c>
      <c r="BN40" s="1075" t="s">
        <v>35</v>
      </c>
      <c r="BO40" s="1075" t="s">
        <v>35</v>
      </c>
      <c r="BP40" s="1075" t="s">
        <v>35</v>
      </c>
      <c r="BQ40" s="1095" t="s">
        <v>35</v>
      </c>
    </row>
    <row r="41" s="613" customFormat="true" ht="15" customHeight="true" x14ac:dyDescent="0.2">
      <c r="A41" s="2214" t="s">
        <v>56</v>
      </c>
      <c r="B41" s="1309" t="s">
        <v>49</v>
      </c>
      <c r="C41" s="1341" t="s">
        <v>35</v>
      </c>
      <c r="D41" s="1350" t="s">
        <v>35</v>
      </c>
      <c r="E41" s="1350" t="s">
        <v>35</v>
      </c>
      <c r="F41" s="1350" t="s">
        <v>35</v>
      </c>
      <c r="G41" s="1359" t="s">
        <v>35</v>
      </c>
      <c r="H41" s="1368" t="s">
        <v>35</v>
      </c>
      <c r="I41" s="1350" t="s">
        <v>35</v>
      </c>
      <c r="J41" s="1350" t="s">
        <v>35</v>
      </c>
      <c r="K41" s="1350" t="s">
        <v>35</v>
      </c>
      <c r="L41" s="1377" t="s">
        <v>35</v>
      </c>
      <c r="M41" s="1384" t="s">
        <v>35</v>
      </c>
      <c r="N41" s="1350" t="s">
        <v>35</v>
      </c>
      <c r="O41" s="1350" t="s">
        <v>35</v>
      </c>
      <c r="P41" s="1350" t="s">
        <v>35</v>
      </c>
      <c r="Q41" s="1377" t="s">
        <v>35</v>
      </c>
      <c r="R41" s="1234"/>
      <c r="S41" s="1234"/>
      <c r="T41" s="1234"/>
      <c r="U41" s="1234"/>
      <c r="V41" s="1234"/>
      <c r="W41" s="1234"/>
      <c r="X41" s="1234"/>
      <c r="Y41" s="1234"/>
      <c r="Z41" s="1234"/>
      <c r="AA41" s="1234"/>
      <c r="AB41" s="1234"/>
      <c r="AC41" s="1234"/>
      <c r="AD41" s="1234"/>
      <c r="AE41" s="1234"/>
      <c r="AF41" s="1234"/>
      <c r="AG41" s="1234"/>
      <c r="AH41" s="1234"/>
      <c r="AI41" s="1234"/>
      <c r="AJ41" s="1234"/>
      <c r="AK41" s="1234"/>
      <c r="AL41" s="1234"/>
      <c r="AM41" s="1234"/>
      <c r="AN41" s="1234"/>
      <c r="AO41" s="1234"/>
      <c r="AP41" s="1234"/>
      <c r="AQ41" s="1234"/>
      <c r="AR41" s="1234"/>
      <c r="AS41" s="1234"/>
      <c r="AT41" s="1234"/>
      <c r="AU41" s="1234"/>
      <c r="AV41" s="1234"/>
      <c r="AW41" s="1234"/>
      <c r="AX41" s="1234"/>
      <c r="AY41" s="1234"/>
      <c r="BA41" s="2070" t="s">
        <v>56</v>
      </c>
      <c r="BB41" s="151" t="s">
        <v>49</v>
      </c>
      <c r="BC41" s="1056" t="s">
        <v>35</v>
      </c>
      <c r="BD41" s="1075" t="s">
        <v>35</v>
      </c>
      <c r="BE41" s="1075" t="s">
        <v>35</v>
      </c>
      <c r="BF41" s="1075" t="s">
        <v>35</v>
      </c>
      <c r="BG41" s="1095" t="s">
        <v>35</v>
      </c>
      <c r="BH41" s="1115" t="s">
        <v>35</v>
      </c>
      <c r="BI41" s="1075" t="s">
        <v>35</v>
      </c>
      <c r="BJ41" s="1075" t="s">
        <v>35</v>
      </c>
      <c r="BK41" s="1075" t="s">
        <v>35</v>
      </c>
      <c r="BL41" s="1095" t="s">
        <v>35</v>
      </c>
      <c r="BM41" s="1115" t="s">
        <v>35</v>
      </c>
      <c r="BN41" s="1075" t="s">
        <v>35</v>
      </c>
      <c r="BO41" s="1075" t="s">
        <v>35</v>
      </c>
      <c r="BP41" s="1075" t="s">
        <v>35</v>
      </c>
      <c r="BQ41" s="1095" t="s">
        <v>35</v>
      </c>
    </row>
    <row r="42" s="613" customFormat="true" ht="15" customHeight="true" x14ac:dyDescent="0.2">
      <c r="A42" s="2214"/>
      <c r="B42" s="1309" t="s">
        <v>48</v>
      </c>
      <c r="C42" s="1341" t="s">
        <v>35</v>
      </c>
      <c r="D42" s="1350" t="s">
        <v>35</v>
      </c>
      <c r="E42" s="1350" t="s">
        <v>35</v>
      </c>
      <c r="F42" s="1350" t="s">
        <v>35</v>
      </c>
      <c r="G42" s="1359" t="s">
        <v>35</v>
      </c>
      <c r="H42" s="1368" t="s">
        <v>35</v>
      </c>
      <c r="I42" s="1350" t="s">
        <v>35</v>
      </c>
      <c r="J42" s="1350" t="s">
        <v>35</v>
      </c>
      <c r="K42" s="1350" t="s">
        <v>35</v>
      </c>
      <c r="L42" s="1377" t="s">
        <v>35</v>
      </c>
      <c r="M42" s="1384" t="s">
        <v>35</v>
      </c>
      <c r="N42" s="1350" t="s">
        <v>35</v>
      </c>
      <c r="O42" s="1350" t="s">
        <v>35</v>
      </c>
      <c r="P42" s="1350" t="s">
        <v>35</v>
      </c>
      <c r="Q42" s="1377" t="s">
        <v>35</v>
      </c>
      <c r="R42" s="1234"/>
      <c r="S42" s="1234"/>
      <c r="T42" s="1234"/>
      <c r="U42" s="1234"/>
      <c r="V42" s="1234"/>
      <c r="W42" s="1234"/>
      <c r="X42" s="1234"/>
      <c r="Y42" s="1234"/>
      <c r="Z42" s="1234"/>
      <c r="AA42" s="1234"/>
      <c r="AB42" s="1234"/>
      <c r="AC42" s="1234"/>
      <c r="AD42" s="1234"/>
      <c r="AE42" s="1234"/>
      <c r="AF42" s="1234"/>
      <c r="AG42" s="1234"/>
      <c r="AH42" s="1234"/>
      <c r="AI42" s="1234"/>
      <c r="AJ42" s="1234"/>
      <c r="AK42" s="1234"/>
      <c r="AL42" s="1234"/>
      <c r="AM42" s="1234"/>
      <c r="AN42" s="1234"/>
      <c r="AO42" s="1234"/>
      <c r="AP42" s="1234"/>
      <c r="AQ42" s="1234"/>
      <c r="AR42" s="1234"/>
      <c r="AS42" s="1234"/>
      <c r="AT42" s="1234"/>
      <c r="AU42" s="1234"/>
      <c r="AV42" s="1234"/>
      <c r="AW42" s="1234"/>
      <c r="AX42" s="1234"/>
      <c r="AY42" s="1234"/>
      <c r="BA42" s="2070"/>
      <c r="BB42" s="151" t="s">
        <v>48</v>
      </c>
      <c r="BC42" s="1056" t="s">
        <v>35</v>
      </c>
      <c r="BD42" s="1075" t="s">
        <v>35</v>
      </c>
      <c r="BE42" s="1075" t="s">
        <v>35</v>
      </c>
      <c r="BF42" s="1075" t="s">
        <v>35</v>
      </c>
      <c r="BG42" s="1095" t="s">
        <v>35</v>
      </c>
      <c r="BH42" s="1115" t="s">
        <v>35</v>
      </c>
      <c r="BI42" s="1075" t="s">
        <v>35</v>
      </c>
      <c r="BJ42" s="1075" t="s">
        <v>35</v>
      </c>
      <c r="BK42" s="1075" t="s">
        <v>35</v>
      </c>
      <c r="BL42" s="1095" t="s">
        <v>35</v>
      </c>
      <c r="BM42" s="1115" t="s">
        <v>35</v>
      </c>
      <c r="BN42" s="1075" t="s">
        <v>35</v>
      </c>
      <c r="BO42" s="1075" t="s">
        <v>35</v>
      </c>
      <c r="BP42" s="1075" t="s">
        <v>35</v>
      </c>
      <c r="BQ42" s="1095" t="s">
        <v>35</v>
      </c>
    </row>
    <row r="43" s="613" customFormat="true" ht="15" customHeight="true" x14ac:dyDescent="0.2">
      <c r="A43" s="2214" t="s">
        <v>53</v>
      </c>
      <c r="B43" s="1309" t="s">
        <v>49</v>
      </c>
      <c r="C43" s="1341" t="s">
        <v>35</v>
      </c>
      <c r="D43" s="1350" t="s">
        <v>35</v>
      </c>
      <c r="E43" s="1350" t="s">
        <v>35</v>
      </c>
      <c r="F43" s="1350" t="s">
        <v>35</v>
      </c>
      <c r="G43" s="1359" t="s">
        <v>35</v>
      </c>
      <c r="H43" s="1368" t="s">
        <v>35</v>
      </c>
      <c r="I43" s="1350" t="s">
        <v>35</v>
      </c>
      <c r="J43" s="1350" t="s">
        <v>35</v>
      </c>
      <c r="K43" s="1350" t="s">
        <v>35</v>
      </c>
      <c r="L43" s="1377" t="s">
        <v>35</v>
      </c>
      <c r="M43" s="1384" t="s">
        <v>35</v>
      </c>
      <c r="N43" s="1350" t="s">
        <v>35</v>
      </c>
      <c r="O43" s="1350" t="s">
        <v>35</v>
      </c>
      <c r="P43" s="1350" t="s">
        <v>35</v>
      </c>
      <c r="Q43" s="1377" t="s">
        <v>35</v>
      </c>
      <c r="R43" s="1234"/>
      <c r="S43" s="1234"/>
      <c r="T43" s="1234"/>
      <c r="U43" s="1234"/>
      <c r="V43" s="1234"/>
      <c r="W43" s="1234"/>
      <c r="X43" s="1234"/>
      <c r="Y43" s="1234"/>
      <c r="Z43" s="1234"/>
      <c r="AA43" s="1234"/>
      <c r="AB43" s="1234"/>
      <c r="AC43" s="1234"/>
      <c r="AD43" s="1234"/>
      <c r="AE43" s="1234"/>
      <c r="AF43" s="1234"/>
      <c r="AG43" s="1234"/>
      <c r="AH43" s="1234"/>
      <c r="AI43" s="1234"/>
      <c r="AJ43" s="1234"/>
      <c r="AK43" s="1234"/>
      <c r="AL43" s="1234"/>
      <c r="AM43" s="1234"/>
      <c r="AN43" s="1234"/>
      <c r="AO43" s="1234"/>
      <c r="AP43" s="1234"/>
      <c r="AQ43" s="1234"/>
      <c r="AR43" s="1234"/>
      <c r="AS43" s="1234"/>
      <c r="AT43" s="1234"/>
      <c r="AU43" s="1234"/>
      <c r="AV43" s="1234"/>
      <c r="AW43" s="1234"/>
      <c r="AX43" s="1234"/>
      <c r="AY43" s="1234"/>
      <c r="BA43" s="2070" t="s">
        <v>53</v>
      </c>
      <c r="BB43" s="151" t="s">
        <v>49</v>
      </c>
      <c r="BC43" s="1056" t="s">
        <v>35</v>
      </c>
      <c r="BD43" s="1075" t="s">
        <v>35</v>
      </c>
      <c r="BE43" s="1075" t="s">
        <v>35</v>
      </c>
      <c r="BF43" s="1075" t="s">
        <v>35</v>
      </c>
      <c r="BG43" s="1095" t="s">
        <v>35</v>
      </c>
      <c r="BH43" s="1115" t="s">
        <v>35</v>
      </c>
      <c r="BI43" s="1075" t="s">
        <v>35</v>
      </c>
      <c r="BJ43" s="1075" t="s">
        <v>35</v>
      </c>
      <c r="BK43" s="1075" t="s">
        <v>35</v>
      </c>
      <c r="BL43" s="1095" t="s">
        <v>35</v>
      </c>
      <c r="BM43" s="1115" t="s">
        <v>35</v>
      </c>
      <c r="BN43" s="1075" t="s">
        <v>35</v>
      </c>
      <c r="BO43" s="1075" t="s">
        <v>35</v>
      </c>
      <c r="BP43" s="1075" t="s">
        <v>35</v>
      </c>
      <c r="BQ43" s="1095" t="s">
        <v>35</v>
      </c>
    </row>
    <row r="44" s="613" customFormat="true" ht="15" customHeight="true" x14ac:dyDescent="0.2">
      <c r="A44" s="2214"/>
      <c r="B44" s="1309" t="s">
        <v>48</v>
      </c>
      <c r="C44" s="1341" t="s">
        <v>35</v>
      </c>
      <c r="D44" s="1350" t="s">
        <v>35</v>
      </c>
      <c r="E44" s="1350" t="s">
        <v>35</v>
      </c>
      <c r="F44" s="1350" t="s">
        <v>35</v>
      </c>
      <c r="G44" s="1359" t="s">
        <v>35</v>
      </c>
      <c r="H44" s="1368" t="s">
        <v>35</v>
      </c>
      <c r="I44" s="1350" t="s">
        <v>35</v>
      </c>
      <c r="J44" s="1350" t="s">
        <v>35</v>
      </c>
      <c r="K44" s="1350" t="s">
        <v>35</v>
      </c>
      <c r="L44" s="1377" t="s">
        <v>35</v>
      </c>
      <c r="M44" s="1384" t="s">
        <v>35</v>
      </c>
      <c r="N44" s="1350" t="s">
        <v>35</v>
      </c>
      <c r="O44" s="1350" t="s">
        <v>35</v>
      </c>
      <c r="P44" s="1350" t="s">
        <v>35</v>
      </c>
      <c r="Q44" s="1377" t="s">
        <v>35</v>
      </c>
      <c r="R44" s="1234"/>
      <c r="S44" s="1234"/>
      <c r="T44" s="1234"/>
      <c r="U44" s="1234"/>
      <c r="V44" s="1234"/>
      <c r="W44" s="1234"/>
      <c r="X44" s="1234"/>
      <c r="Y44" s="1234"/>
      <c r="Z44" s="1234"/>
      <c r="AA44" s="1234"/>
      <c r="AB44" s="1234"/>
      <c r="AC44" s="1234"/>
      <c r="AD44" s="1234"/>
      <c r="AE44" s="1234"/>
      <c r="AF44" s="1234"/>
      <c r="AG44" s="1234"/>
      <c r="AH44" s="1234"/>
      <c r="AI44" s="1234"/>
      <c r="AJ44" s="1234"/>
      <c r="AK44" s="1234"/>
      <c r="AL44" s="1234"/>
      <c r="AM44" s="1234"/>
      <c r="AN44" s="1234"/>
      <c r="AO44" s="1234"/>
      <c r="AP44" s="1234"/>
      <c r="AQ44" s="1234"/>
      <c r="AR44" s="1234"/>
      <c r="AS44" s="1234"/>
      <c r="AT44" s="1234"/>
      <c r="AU44" s="1234"/>
      <c r="AV44" s="1234"/>
      <c r="AW44" s="1234"/>
      <c r="AX44" s="1234"/>
      <c r="AY44" s="1234"/>
      <c r="BA44" s="2070"/>
      <c r="BB44" s="151" t="s">
        <v>48</v>
      </c>
      <c r="BC44" s="1056" t="s">
        <v>35</v>
      </c>
      <c r="BD44" s="1075" t="s">
        <v>35</v>
      </c>
      <c r="BE44" s="1075" t="s">
        <v>35</v>
      </c>
      <c r="BF44" s="1075" t="s">
        <v>35</v>
      </c>
      <c r="BG44" s="1095" t="s">
        <v>35</v>
      </c>
      <c r="BH44" s="1115" t="s">
        <v>35</v>
      </c>
      <c r="BI44" s="1075" t="s">
        <v>35</v>
      </c>
      <c r="BJ44" s="1075" t="s">
        <v>35</v>
      </c>
      <c r="BK44" s="1075" t="s">
        <v>35</v>
      </c>
      <c r="BL44" s="1095" t="s">
        <v>35</v>
      </c>
      <c r="BM44" s="1115" t="s">
        <v>35</v>
      </c>
      <c r="BN44" s="1075" t="s">
        <v>35</v>
      </c>
      <c r="BO44" s="1075" t="s">
        <v>35</v>
      </c>
      <c r="BP44" s="1075" t="s">
        <v>35</v>
      </c>
      <c r="BQ44" s="1095" t="s">
        <v>35</v>
      </c>
    </row>
    <row r="45" s="613" customFormat="true" ht="15" customHeight="true" x14ac:dyDescent="0.2">
      <c r="A45" s="2214" t="s">
        <v>52</v>
      </c>
      <c r="B45" s="1309" t="s">
        <v>49</v>
      </c>
      <c r="C45" s="1341" t="s">
        <v>35</v>
      </c>
      <c r="D45" s="1350" t="s">
        <v>35</v>
      </c>
      <c r="E45" s="1350" t="s">
        <v>35</v>
      </c>
      <c r="F45" s="1350" t="s">
        <v>35</v>
      </c>
      <c r="G45" s="1359" t="s">
        <v>35</v>
      </c>
      <c r="H45" s="1368" t="s">
        <v>35</v>
      </c>
      <c r="I45" s="1350" t="s">
        <v>35</v>
      </c>
      <c r="J45" s="1350" t="s">
        <v>35</v>
      </c>
      <c r="K45" s="1350" t="s">
        <v>35</v>
      </c>
      <c r="L45" s="1377" t="s">
        <v>35</v>
      </c>
      <c r="M45" s="1384" t="s">
        <v>35</v>
      </c>
      <c r="N45" s="1350" t="s">
        <v>35</v>
      </c>
      <c r="O45" s="1350" t="s">
        <v>35</v>
      </c>
      <c r="P45" s="1350" t="s">
        <v>35</v>
      </c>
      <c r="Q45" s="1377" t="s">
        <v>35</v>
      </c>
      <c r="R45" s="1234"/>
      <c r="S45" s="1234"/>
      <c r="T45" s="1234"/>
      <c r="U45" s="1234"/>
      <c r="V45" s="1234"/>
      <c r="W45" s="1234"/>
      <c r="X45" s="1234"/>
      <c r="Y45" s="1234"/>
      <c r="Z45" s="1234"/>
      <c r="AA45" s="1234"/>
      <c r="AB45" s="1234"/>
      <c r="AC45" s="1234"/>
      <c r="AD45" s="1234"/>
      <c r="AE45" s="1234"/>
      <c r="AF45" s="1234"/>
      <c r="AG45" s="1234"/>
      <c r="AH45" s="1234"/>
      <c r="AI45" s="1234"/>
      <c r="AJ45" s="1234"/>
      <c r="AK45" s="1234"/>
      <c r="AL45" s="1234"/>
      <c r="AM45" s="1234"/>
      <c r="AN45" s="1234"/>
      <c r="AO45" s="1234"/>
      <c r="AP45" s="1234"/>
      <c r="AQ45" s="1234"/>
      <c r="AR45" s="1234"/>
      <c r="AS45" s="1234"/>
      <c r="AT45" s="1234"/>
      <c r="AU45" s="1234"/>
      <c r="AV45" s="1234"/>
      <c r="AW45" s="1234"/>
      <c r="AX45" s="1234"/>
      <c r="AY45" s="1234"/>
      <c r="BA45" s="2070" t="s">
        <v>52</v>
      </c>
      <c r="BB45" s="151" t="s">
        <v>49</v>
      </c>
      <c r="BC45" s="1056" t="s">
        <v>35</v>
      </c>
      <c r="BD45" s="1075" t="s">
        <v>35</v>
      </c>
      <c r="BE45" s="1075" t="s">
        <v>35</v>
      </c>
      <c r="BF45" s="1075" t="s">
        <v>35</v>
      </c>
      <c r="BG45" s="1095" t="s">
        <v>35</v>
      </c>
      <c r="BH45" s="1115" t="s">
        <v>35</v>
      </c>
      <c r="BI45" s="1075" t="s">
        <v>35</v>
      </c>
      <c r="BJ45" s="1075" t="s">
        <v>35</v>
      </c>
      <c r="BK45" s="1075" t="s">
        <v>35</v>
      </c>
      <c r="BL45" s="1095" t="s">
        <v>35</v>
      </c>
      <c r="BM45" s="1115" t="s">
        <v>35</v>
      </c>
      <c r="BN45" s="1075" t="s">
        <v>35</v>
      </c>
      <c r="BO45" s="1075" t="s">
        <v>35</v>
      </c>
      <c r="BP45" s="1075" t="s">
        <v>35</v>
      </c>
      <c r="BQ45" s="1095" t="s">
        <v>35</v>
      </c>
    </row>
    <row r="46" s="613" customFormat="true" ht="15" customHeight="true" x14ac:dyDescent="0.2">
      <c r="A46" s="2214"/>
      <c r="B46" s="1309" t="s">
        <v>48</v>
      </c>
      <c r="C46" s="1341" t="s">
        <v>35</v>
      </c>
      <c r="D46" s="1350" t="s">
        <v>35</v>
      </c>
      <c r="E46" s="1350" t="s">
        <v>35</v>
      </c>
      <c r="F46" s="1350" t="s">
        <v>35</v>
      </c>
      <c r="G46" s="1359" t="s">
        <v>35</v>
      </c>
      <c r="H46" s="1368" t="s">
        <v>35</v>
      </c>
      <c r="I46" s="1350" t="s">
        <v>35</v>
      </c>
      <c r="J46" s="1350" t="s">
        <v>35</v>
      </c>
      <c r="K46" s="1350" t="s">
        <v>35</v>
      </c>
      <c r="L46" s="1377" t="s">
        <v>35</v>
      </c>
      <c r="M46" s="1384" t="s">
        <v>35</v>
      </c>
      <c r="N46" s="1350" t="s">
        <v>35</v>
      </c>
      <c r="O46" s="1350" t="s">
        <v>35</v>
      </c>
      <c r="P46" s="1350" t="s">
        <v>35</v>
      </c>
      <c r="Q46" s="1377" t="s">
        <v>35</v>
      </c>
      <c r="R46" s="1234"/>
      <c r="S46" s="1234"/>
      <c r="T46" s="1234"/>
      <c r="U46" s="1234"/>
      <c r="V46" s="1234"/>
      <c r="W46" s="1234"/>
      <c r="X46" s="1234"/>
      <c r="Y46" s="1234"/>
      <c r="Z46" s="1234"/>
      <c r="AA46" s="1234"/>
      <c r="AB46" s="1234"/>
      <c r="AC46" s="1234"/>
      <c r="AD46" s="1234"/>
      <c r="AE46" s="1234"/>
      <c r="AF46" s="1234"/>
      <c r="AG46" s="1234"/>
      <c r="AH46" s="1234"/>
      <c r="AI46" s="1234"/>
      <c r="AJ46" s="1234"/>
      <c r="AK46" s="1234"/>
      <c r="AL46" s="1234"/>
      <c r="AM46" s="1234"/>
      <c r="AN46" s="1234"/>
      <c r="AO46" s="1234"/>
      <c r="AP46" s="1234"/>
      <c r="AQ46" s="1234"/>
      <c r="AR46" s="1234"/>
      <c r="AS46" s="1234"/>
      <c r="AT46" s="1234"/>
      <c r="AU46" s="1234"/>
      <c r="AV46" s="1234"/>
      <c r="AW46" s="1234"/>
      <c r="AX46" s="1234"/>
      <c r="AY46" s="1234"/>
      <c r="BA46" s="2070"/>
      <c r="BB46" s="151" t="s">
        <v>48</v>
      </c>
      <c r="BC46" s="1056" t="s">
        <v>35</v>
      </c>
      <c r="BD46" s="1075" t="s">
        <v>35</v>
      </c>
      <c r="BE46" s="1075" t="s">
        <v>35</v>
      </c>
      <c r="BF46" s="1075" t="s">
        <v>35</v>
      </c>
      <c r="BG46" s="1095" t="s">
        <v>35</v>
      </c>
      <c r="BH46" s="1115" t="s">
        <v>35</v>
      </c>
      <c r="BI46" s="1075" t="s">
        <v>35</v>
      </c>
      <c r="BJ46" s="1075" t="s">
        <v>35</v>
      </c>
      <c r="BK46" s="1075" t="s">
        <v>35</v>
      </c>
      <c r="BL46" s="1095" t="s">
        <v>35</v>
      </c>
      <c r="BM46" s="1115" t="s">
        <v>35</v>
      </c>
      <c r="BN46" s="1075" t="s">
        <v>35</v>
      </c>
      <c r="BO46" s="1075" t="s">
        <v>35</v>
      </c>
      <c r="BP46" s="1075" t="s">
        <v>35</v>
      </c>
      <c r="BQ46" s="1095" t="s">
        <v>35</v>
      </c>
    </row>
    <row r="47" s="130" customFormat="true" ht="15" customHeight="true" x14ac:dyDescent="0.2">
      <c r="A47" s="1979" t="s">
        <v>100</v>
      </c>
      <c r="B47" s="242" t="s">
        <v>99</v>
      </c>
      <c r="C47" s="986" t="s">
        <v>35</v>
      </c>
      <c r="D47" s="998" t="s">
        <v>35</v>
      </c>
      <c r="E47" s="998" t="s">
        <v>35</v>
      </c>
      <c r="F47" s="998" t="s">
        <v>35</v>
      </c>
      <c r="G47" s="1010" t="s">
        <v>35</v>
      </c>
      <c r="H47" s="1022" t="s">
        <v>35</v>
      </c>
      <c r="I47" s="998" t="s">
        <v>35</v>
      </c>
      <c r="J47" s="998" t="s">
        <v>35</v>
      </c>
      <c r="K47" s="998" t="s">
        <v>35</v>
      </c>
      <c r="L47" s="1034" t="s">
        <v>35</v>
      </c>
      <c r="M47" s="1044" t="s">
        <v>35</v>
      </c>
      <c r="N47" s="998" t="s">
        <v>35</v>
      </c>
      <c r="O47" s="998" t="s">
        <v>35</v>
      </c>
      <c r="P47" s="998" t="s">
        <v>35</v>
      </c>
      <c r="Q47" s="1034" t="s">
        <v>35</v>
      </c>
      <c r="R47" s="1725"/>
      <c r="S47" s="1725"/>
      <c r="T47" s="1725"/>
      <c r="U47" s="1725"/>
      <c r="V47" s="1725"/>
      <c r="W47" s="1725"/>
      <c r="X47" s="1725"/>
      <c r="Y47" s="1726"/>
      <c r="Z47" s="1726"/>
      <c r="AA47" s="1726"/>
      <c r="AB47" s="1726"/>
      <c r="AC47" s="1726"/>
      <c r="AD47" s="1726"/>
      <c r="AE47" s="1726"/>
      <c r="AF47" s="1726"/>
      <c r="AG47" s="1726"/>
      <c r="AH47" s="1726"/>
      <c r="AI47" s="1726"/>
      <c r="AJ47" s="1726"/>
      <c r="AK47" s="1726"/>
      <c r="AL47" s="1726"/>
      <c r="AM47" s="1726"/>
      <c r="AN47" s="1726"/>
      <c r="AO47" s="1726"/>
      <c r="AP47" s="1726"/>
      <c r="AQ47" s="1726"/>
      <c r="AR47" s="1726"/>
      <c r="AS47" s="1726"/>
      <c r="AT47" s="1726"/>
      <c r="AU47" s="1726"/>
      <c r="AV47" s="1726"/>
      <c r="AW47" s="1726"/>
      <c r="AX47" s="1726"/>
      <c r="AY47" s="1726"/>
      <c r="AZ47" s="207"/>
      <c r="BA47" s="2070" t="s">
        <v>100</v>
      </c>
      <c r="BB47" s="151" t="s">
        <v>99</v>
      </c>
      <c r="BC47" s="1056" t="s">
        <v>35</v>
      </c>
      <c r="BD47" s="1075" t="s">
        <v>35</v>
      </c>
      <c r="BE47" s="1075" t="s">
        <v>35</v>
      </c>
      <c r="BF47" s="1075" t="s">
        <v>35</v>
      </c>
      <c r="BG47" s="1095" t="s">
        <v>35</v>
      </c>
      <c r="BH47" s="1115" t="s">
        <v>35</v>
      </c>
      <c r="BI47" s="1075" t="s">
        <v>35</v>
      </c>
      <c r="BJ47" s="1075" t="s">
        <v>35</v>
      </c>
      <c r="BK47" s="1075" t="s">
        <v>35</v>
      </c>
      <c r="BL47" s="1095" t="s">
        <v>35</v>
      </c>
      <c r="BM47" s="1115" t="s">
        <v>35</v>
      </c>
      <c r="BN47" s="1075" t="s">
        <v>35</v>
      </c>
      <c r="BO47" s="1075" t="s">
        <v>35</v>
      </c>
      <c r="BP47" s="1075" t="s">
        <v>35</v>
      </c>
      <c r="BQ47" s="1095" t="s">
        <v>35</v>
      </c>
    </row>
    <row r="48" s="130" customFormat="true" ht="15" customHeight="true" x14ac:dyDescent="0.2">
      <c r="A48" s="1979"/>
      <c r="B48" s="242" t="s">
        <v>98</v>
      </c>
      <c r="C48" s="986" t="s">
        <v>35</v>
      </c>
      <c r="D48" s="998" t="s">
        <v>35</v>
      </c>
      <c r="E48" s="998" t="s">
        <v>35</v>
      </c>
      <c r="F48" s="998" t="s">
        <v>35</v>
      </c>
      <c r="G48" s="1010" t="s">
        <v>35</v>
      </c>
      <c r="H48" s="1022" t="s">
        <v>35</v>
      </c>
      <c r="I48" s="998" t="s">
        <v>35</v>
      </c>
      <c r="J48" s="998" t="s">
        <v>35</v>
      </c>
      <c r="K48" s="998" t="s">
        <v>35</v>
      </c>
      <c r="L48" s="1034" t="s">
        <v>35</v>
      </c>
      <c r="M48" s="1044" t="s">
        <v>35</v>
      </c>
      <c r="N48" s="998" t="s">
        <v>35</v>
      </c>
      <c r="O48" s="998" t="s">
        <v>35</v>
      </c>
      <c r="P48" s="998" t="s">
        <v>35</v>
      </c>
      <c r="Q48" s="1034" t="s">
        <v>35</v>
      </c>
      <c r="R48" s="1725"/>
      <c r="S48" s="1725"/>
      <c r="T48" s="1725"/>
      <c r="U48" s="1725"/>
      <c r="V48" s="1725"/>
      <c r="W48" s="1725"/>
      <c r="X48" s="1725"/>
      <c r="Y48" s="1726"/>
      <c r="Z48" s="1726"/>
      <c r="AA48" s="1726"/>
      <c r="AB48" s="1726"/>
      <c r="AC48" s="1726"/>
      <c r="AD48" s="1726"/>
      <c r="AE48" s="1726"/>
      <c r="AF48" s="1726"/>
      <c r="AG48" s="1726"/>
      <c r="AH48" s="1726"/>
      <c r="AI48" s="1726"/>
      <c r="AJ48" s="1726"/>
      <c r="AK48" s="1726"/>
      <c r="AL48" s="1726"/>
      <c r="AM48" s="1726"/>
      <c r="AN48" s="1726"/>
      <c r="AO48" s="1726"/>
      <c r="AP48" s="1726"/>
      <c r="AQ48" s="1726"/>
      <c r="AR48" s="1726"/>
      <c r="AS48" s="1726"/>
      <c r="AT48" s="1726"/>
      <c r="AU48" s="1726"/>
      <c r="AV48" s="1726"/>
      <c r="AW48" s="1726"/>
      <c r="AX48" s="1726"/>
      <c r="AY48" s="1726"/>
      <c r="AZ48" s="207"/>
      <c r="BA48" s="2070"/>
      <c r="BB48" s="151" t="s">
        <v>98</v>
      </c>
      <c r="BC48" s="1056" t="s">
        <v>35</v>
      </c>
      <c r="BD48" s="1075" t="s">
        <v>35</v>
      </c>
      <c r="BE48" s="1075" t="s">
        <v>35</v>
      </c>
      <c r="BF48" s="1075" t="s">
        <v>35</v>
      </c>
      <c r="BG48" s="1095" t="s">
        <v>35</v>
      </c>
      <c r="BH48" s="1115" t="s">
        <v>35</v>
      </c>
      <c r="BI48" s="1075" t="s">
        <v>35</v>
      </c>
      <c r="BJ48" s="1075" t="s">
        <v>35</v>
      </c>
      <c r="BK48" s="1075" t="s">
        <v>35</v>
      </c>
      <c r="BL48" s="1095" t="s">
        <v>35</v>
      </c>
      <c r="BM48" s="1115" t="s">
        <v>35</v>
      </c>
      <c r="BN48" s="1075" t="s">
        <v>35</v>
      </c>
      <c r="BO48" s="1075" t="s">
        <v>35</v>
      </c>
      <c r="BP48" s="1075" t="s">
        <v>35</v>
      </c>
      <c r="BQ48" s="1095" t="s">
        <v>35</v>
      </c>
    </row>
    <row r="49" s="130" customFormat="true" ht="15" customHeight="true" x14ac:dyDescent="0.2">
      <c r="A49" s="1979"/>
      <c r="B49" s="242" t="s">
        <v>67</v>
      </c>
      <c r="C49" s="986" t="s">
        <v>35</v>
      </c>
      <c r="D49" s="998" t="s">
        <v>35</v>
      </c>
      <c r="E49" s="998" t="s">
        <v>35</v>
      </c>
      <c r="F49" s="998" t="s">
        <v>35</v>
      </c>
      <c r="G49" s="1010" t="s">
        <v>35</v>
      </c>
      <c r="H49" s="1022" t="s">
        <v>35</v>
      </c>
      <c r="I49" s="998" t="s">
        <v>35</v>
      </c>
      <c r="J49" s="998" t="s">
        <v>35</v>
      </c>
      <c r="K49" s="998" t="s">
        <v>35</v>
      </c>
      <c r="L49" s="1034" t="s">
        <v>35</v>
      </c>
      <c r="M49" s="1044" t="s">
        <v>35</v>
      </c>
      <c r="N49" s="998" t="s">
        <v>35</v>
      </c>
      <c r="O49" s="998" t="s">
        <v>35</v>
      </c>
      <c r="P49" s="998" t="s">
        <v>35</v>
      </c>
      <c r="Q49" s="1034" t="s">
        <v>35</v>
      </c>
      <c r="R49" s="1725"/>
      <c r="S49" s="1725"/>
      <c r="T49" s="1725"/>
      <c r="U49" s="1725"/>
      <c r="V49" s="1725"/>
      <c r="W49" s="1725"/>
      <c r="X49" s="1725"/>
      <c r="Y49" s="1726"/>
      <c r="Z49" s="1726"/>
      <c r="AA49" s="1726"/>
      <c r="AB49" s="1726"/>
      <c r="AC49" s="1726"/>
      <c r="AD49" s="1726"/>
      <c r="AE49" s="1726"/>
      <c r="AF49" s="1726"/>
      <c r="AG49" s="1726"/>
      <c r="AH49" s="1726"/>
      <c r="AI49" s="1726"/>
      <c r="AJ49" s="1726"/>
      <c r="AK49" s="1726"/>
      <c r="AL49" s="1726"/>
      <c r="AM49" s="1726"/>
      <c r="AN49" s="1726"/>
      <c r="AO49" s="1726"/>
      <c r="AP49" s="1726"/>
      <c r="AQ49" s="1726"/>
      <c r="AR49" s="1726"/>
      <c r="AS49" s="1726"/>
      <c r="AT49" s="1726"/>
      <c r="AU49" s="1726"/>
      <c r="AV49" s="1726"/>
      <c r="AW49" s="1726"/>
      <c r="AX49" s="1726"/>
      <c r="AY49" s="1726"/>
      <c r="AZ49" s="207"/>
      <c r="BA49" s="2070"/>
      <c r="BB49" s="151" t="s">
        <v>67</v>
      </c>
      <c r="BC49" s="1056" t="s">
        <v>35</v>
      </c>
      <c r="BD49" s="1075" t="s">
        <v>35</v>
      </c>
      <c r="BE49" s="1075" t="s">
        <v>35</v>
      </c>
      <c r="BF49" s="1075" t="s">
        <v>35</v>
      </c>
      <c r="BG49" s="1095" t="s">
        <v>35</v>
      </c>
      <c r="BH49" s="1115" t="s">
        <v>35</v>
      </c>
      <c r="BI49" s="1075" t="s">
        <v>35</v>
      </c>
      <c r="BJ49" s="1075" t="s">
        <v>35</v>
      </c>
      <c r="BK49" s="1075" t="s">
        <v>35</v>
      </c>
      <c r="BL49" s="1095" t="s">
        <v>35</v>
      </c>
      <c r="BM49" s="1115" t="s">
        <v>35</v>
      </c>
      <c r="BN49" s="1075" t="s">
        <v>35</v>
      </c>
      <c r="BO49" s="1075" t="s">
        <v>35</v>
      </c>
      <c r="BP49" s="1075" t="s">
        <v>35</v>
      </c>
      <c r="BQ49" s="1095" t="s">
        <v>35</v>
      </c>
    </row>
    <row r="50" s="130" customFormat="true" ht="15" customHeight="true" x14ac:dyDescent="0.2">
      <c r="A50" s="1979" t="s">
        <v>101</v>
      </c>
      <c r="B50" s="242" t="s">
        <v>99</v>
      </c>
      <c r="C50" s="986" t="s">
        <v>35</v>
      </c>
      <c r="D50" s="998" t="s">
        <v>35</v>
      </c>
      <c r="E50" s="998" t="s">
        <v>35</v>
      </c>
      <c r="F50" s="998" t="s">
        <v>35</v>
      </c>
      <c r="G50" s="1010" t="s">
        <v>35</v>
      </c>
      <c r="H50" s="1022" t="s">
        <v>35</v>
      </c>
      <c r="I50" s="998" t="s">
        <v>35</v>
      </c>
      <c r="J50" s="998" t="s">
        <v>35</v>
      </c>
      <c r="K50" s="998" t="s">
        <v>35</v>
      </c>
      <c r="L50" s="1034" t="s">
        <v>35</v>
      </c>
      <c r="M50" s="1044" t="s">
        <v>35</v>
      </c>
      <c r="N50" s="998" t="s">
        <v>35</v>
      </c>
      <c r="O50" s="998" t="s">
        <v>35</v>
      </c>
      <c r="P50" s="998" t="s">
        <v>35</v>
      </c>
      <c r="Q50" s="1034" t="s">
        <v>35</v>
      </c>
      <c r="R50" s="1725"/>
      <c r="S50" s="1725"/>
      <c r="T50" s="1725"/>
      <c r="U50" s="1725"/>
      <c r="V50" s="1725"/>
      <c r="W50" s="1725"/>
      <c r="X50" s="1725"/>
      <c r="Y50" s="1726"/>
      <c r="Z50" s="1726"/>
      <c r="AA50" s="1726"/>
      <c r="AB50" s="1726"/>
      <c r="AC50" s="1726"/>
      <c r="AD50" s="1726"/>
      <c r="AE50" s="1726"/>
      <c r="AF50" s="1726"/>
      <c r="AG50" s="1726"/>
      <c r="AH50" s="1726"/>
      <c r="AI50" s="1726"/>
      <c r="AJ50" s="1726"/>
      <c r="AK50" s="1726"/>
      <c r="AL50" s="1726"/>
      <c r="AM50" s="1726"/>
      <c r="AN50" s="1726"/>
      <c r="AO50" s="1726"/>
      <c r="AP50" s="1726"/>
      <c r="AQ50" s="1726"/>
      <c r="AR50" s="1726"/>
      <c r="AS50" s="1726"/>
      <c r="AT50" s="1726"/>
      <c r="AU50" s="1726"/>
      <c r="AV50" s="1726"/>
      <c r="AW50" s="1726"/>
      <c r="AX50" s="1726"/>
      <c r="AY50" s="1726"/>
      <c r="AZ50" s="207"/>
      <c r="BA50" s="2070" t="s">
        <v>101</v>
      </c>
      <c r="BB50" s="151" t="s">
        <v>99</v>
      </c>
      <c r="BC50" s="1056" t="s">
        <v>35</v>
      </c>
      <c r="BD50" s="1075" t="s">
        <v>35</v>
      </c>
      <c r="BE50" s="1075" t="s">
        <v>35</v>
      </c>
      <c r="BF50" s="1075" t="s">
        <v>35</v>
      </c>
      <c r="BG50" s="1095" t="s">
        <v>35</v>
      </c>
      <c r="BH50" s="1115" t="s">
        <v>35</v>
      </c>
      <c r="BI50" s="1075" t="s">
        <v>35</v>
      </c>
      <c r="BJ50" s="1075" t="s">
        <v>35</v>
      </c>
      <c r="BK50" s="1075" t="s">
        <v>35</v>
      </c>
      <c r="BL50" s="1095" t="s">
        <v>35</v>
      </c>
      <c r="BM50" s="1115" t="s">
        <v>35</v>
      </c>
      <c r="BN50" s="1075" t="s">
        <v>35</v>
      </c>
      <c r="BO50" s="1075" t="s">
        <v>35</v>
      </c>
      <c r="BP50" s="1075" t="s">
        <v>35</v>
      </c>
      <c r="BQ50" s="1095" t="s">
        <v>35</v>
      </c>
    </row>
    <row r="51" s="130" customFormat="true" ht="15" customHeight="true" x14ac:dyDescent="0.2">
      <c r="A51" s="1979"/>
      <c r="B51" s="242" t="s">
        <v>98</v>
      </c>
      <c r="C51" s="986" t="s">
        <v>35</v>
      </c>
      <c r="D51" s="998" t="s">
        <v>35</v>
      </c>
      <c r="E51" s="998" t="s">
        <v>35</v>
      </c>
      <c r="F51" s="998" t="s">
        <v>35</v>
      </c>
      <c r="G51" s="1010" t="s">
        <v>35</v>
      </c>
      <c r="H51" s="1022" t="s">
        <v>35</v>
      </c>
      <c r="I51" s="998" t="s">
        <v>35</v>
      </c>
      <c r="J51" s="998" t="s">
        <v>35</v>
      </c>
      <c r="K51" s="998" t="s">
        <v>35</v>
      </c>
      <c r="L51" s="1034" t="s">
        <v>35</v>
      </c>
      <c r="M51" s="1044" t="s">
        <v>35</v>
      </c>
      <c r="N51" s="998" t="s">
        <v>35</v>
      </c>
      <c r="O51" s="998" t="s">
        <v>35</v>
      </c>
      <c r="P51" s="998" t="s">
        <v>35</v>
      </c>
      <c r="Q51" s="1034" t="s">
        <v>35</v>
      </c>
      <c r="R51" s="1725"/>
      <c r="S51" s="1725"/>
      <c r="T51" s="1725"/>
      <c r="U51" s="1725"/>
      <c r="V51" s="1725"/>
      <c r="W51" s="1725"/>
      <c r="X51" s="1725"/>
      <c r="Y51" s="1726"/>
      <c r="Z51" s="1726"/>
      <c r="AA51" s="1726"/>
      <c r="AB51" s="1726"/>
      <c r="AC51" s="1726"/>
      <c r="AD51" s="1726"/>
      <c r="AE51" s="1726"/>
      <c r="AF51" s="1726"/>
      <c r="AG51" s="1726"/>
      <c r="AH51" s="1726"/>
      <c r="AI51" s="1726"/>
      <c r="AJ51" s="1726"/>
      <c r="AK51" s="1726"/>
      <c r="AL51" s="1726"/>
      <c r="AM51" s="1726"/>
      <c r="AN51" s="1726"/>
      <c r="AO51" s="1726"/>
      <c r="AP51" s="1726"/>
      <c r="AQ51" s="1726"/>
      <c r="AR51" s="1726"/>
      <c r="AS51" s="1726"/>
      <c r="AT51" s="1726"/>
      <c r="AU51" s="1726"/>
      <c r="AV51" s="1726"/>
      <c r="AW51" s="1726"/>
      <c r="AX51" s="1726"/>
      <c r="AY51" s="1726"/>
      <c r="AZ51" s="207"/>
      <c r="BA51" s="2070"/>
      <c r="BB51" s="151" t="s">
        <v>98</v>
      </c>
      <c r="BC51" s="1056" t="s">
        <v>35</v>
      </c>
      <c r="BD51" s="1075" t="s">
        <v>35</v>
      </c>
      <c r="BE51" s="1075" t="s">
        <v>35</v>
      </c>
      <c r="BF51" s="1075" t="s">
        <v>35</v>
      </c>
      <c r="BG51" s="1095" t="s">
        <v>35</v>
      </c>
      <c r="BH51" s="1115" t="s">
        <v>35</v>
      </c>
      <c r="BI51" s="1075" t="s">
        <v>35</v>
      </c>
      <c r="BJ51" s="1075" t="s">
        <v>35</v>
      </c>
      <c r="BK51" s="1075" t="s">
        <v>35</v>
      </c>
      <c r="BL51" s="1095" t="s">
        <v>35</v>
      </c>
      <c r="BM51" s="1115" t="s">
        <v>35</v>
      </c>
      <c r="BN51" s="1075" t="s">
        <v>35</v>
      </c>
      <c r="BO51" s="1075" t="s">
        <v>35</v>
      </c>
      <c r="BP51" s="1075" t="s">
        <v>35</v>
      </c>
      <c r="BQ51" s="1095" t="s">
        <v>35</v>
      </c>
    </row>
    <row r="52" s="130" customFormat="true" ht="15" customHeight="true" x14ac:dyDescent="0.2">
      <c r="A52" s="1979"/>
      <c r="B52" s="242" t="s">
        <v>67</v>
      </c>
      <c r="C52" s="986" t="s">
        <v>35</v>
      </c>
      <c r="D52" s="998" t="s">
        <v>35</v>
      </c>
      <c r="E52" s="998" t="s">
        <v>35</v>
      </c>
      <c r="F52" s="998" t="s">
        <v>35</v>
      </c>
      <c r="G52" s="1010" t="s">
        <v>35</v>
      </c>
      <c r="H52" s="1022" t="s">
        <v>35</v>
      </c>
      <c r="I52" s="998" t="s">
        <v>35</v>
      </c>
      <c r="J52" s="998" t="s">
        <v>35</v>
      </c>
      <c r="K52" s="998" t="s">
        <v>35</v>
      </c>
      <c r="L52" s="1034" t="s">
        <v>35</v>
      </c>
      <c r="M52" s="1044" t="s">
        <v>35</v>
      </c>
      <c r="N52" s="998" t="s">
        <v>35</v>
      </c>
      <c r="O52" s="998" t="s">
        <v>35</v>
      </c>
      <c r="P52" s="998" t="s">
        <v>35</v>
      </c>
      <c r="Q52" s="1034" t="s">
        <v>35</v>
      </c>
      <c r="R52" s="1725"/>
      <c r="S52" s="1725"/>
      <c r="T52" s="1725"/>
      <c r="U52" s="1725"/>
      <c r="V52" s="1725"/>
      <c r="W52" s="1725"/>
      <c r="X52" s="1725"/>
      <c r="Y52" s="1726"/>
      <c r="Z52" s="1726"/>
      <c r="AA52" s="1726"/>
      <c r="AB52" s="1726"/>
      <c r="AC52" s="1726"/>
      <c r="AD52" s="1726"/>
      <c r="AE52" s="1726"/>
      <c r="AF52" s="1726"/>
      <c r="AG52" s="1726"/>
      <c r="AH52" s="1726"/>
      <c r="AI52" s="1726"/>
      <c r="AJ52" s="1726"/>
      <c r="AK52" s="1726"/>
      <c r="AL52" s="1726"/>
      <c r="AM52" s="1726"/>
      <c r="AN52" s="1726"/>
      <c r="AO52" s="1726"/>
      <c r="AP52" s="1726"/>
      <c r="AQ52" s="1726"/>
      <c r="AR52" s="1726"/>
      <c r="AS52" s="1726"/>
      <c r="AT52" s="1726"/>
      <c r="AU52" s="1726"/>
      <c r="AV52" s="1726"/>
      <c r="AW52" s="1726"/>
      <c r="AX52" s="1726"/>
      <c r="AY52" s="1726"/>
      <c r="AZ52" s="207"/>
      <c r="BA52" s="2070"/>
      <c r="BB52" s="151" t="s">
        <v>67</v>
      </c>
      <c r="BC52" s="1056" t="s">
        <v>35</v>
      </c>
      <c r="BD52" s="1075" t="s">
        <v>35</v>
      </c>
      <c r="BE52" s="1075" t="s">
        <v>35</v>
      </c>
      <c r="BF52" s="1075" t="s">
        <v>35</v>
      </c>
      <c r="BG52" s="1095" t="s">
        <v>35</v>
      </c>
      <c r="BH52" s="1115" t="s">
        <v>35</v>
      </c>
      <c r="BI52" s="1075" t="s">
        <v>35</v>
      </c>
      <c r="BJ52" s="1075" t="s">
        <v>35</v>
      </c>
      <c r="BK52" s="1075" t="s">
        <v>35</v>
      </c>
      <c r="BL52" s="1095" t="s">
        <v>35</v>
      </c>
      <c r="BM52" s="1115" t="s">
        <v>35</v>
      </c>
      <c r="BN52" s="1075" t="s">
        <v>35</v>
      </c>
      <c r="BO52" s="1075" t="s">
        <v>35</v>
      </c>
      <c r="BP52" s="1075" t="s">
        <v>35</v>
      </c>
      <c r="BQ52" s="1095" t="s">
        <v>35</v>
      </c>
    </row>
    <row r="53" s="130" customFormat="true" ht="15" customHeight="true" x14ac:dyDescent="0.2">
      <c r="A53" s="1979" t="s">
        <v>104</v>
      </c>
      <c r="B53" s="242" t="s">
        <v>99</v>
      </c>
      <c r="C53" s="986" t="s">
        <v>35</v>
      </c>
      <c r="D53" s="998" t="s">
        <v>35</v>
      </c>
      <c r="E53" s="998" t="s">
        <v>35</v>
      </c>
      <c r="F53" s="998" t="s">
        <v>35</v>
      </c>
      <c r="G53" s="1010" t="s">
        <v>35</v>
      </c>
      <c r="H53" s="1022" t="s">
        <v>35</v>
      </c>
      <c r="I53" s="998" t="s">
        <v>35</v>
      </c>
      <c r="J53" s="998" t="s">
        <v>35</v>
      </c>
      <c r="K53" s="998" t="s">
        <v>35</v>
      </c>
      <c r="L53" s="1034" t="s">
        <v>35</v>
      </c>
      <c r="M53" s="1044" t="s">
        <v>35</v>
      </c>
      <c r="N53" s="998" t="s">
        <v>35</v>
      </c>
      <c r="O53" s="998" t="s">
        <v>35</v>
      </c>
      <c r="P53" s="998" t="s">
        <v>35</v>
      </c>
      <c r="Q53" s="1034" t="s">
        <v>35</v>
      </c>
      <c r="R53" s="1725"/>
      <c r="S53" s="1725"/>
      <c r="T53" s="1725"/>
      <c r="U53" s="1725"/>
      <c r="V53" s="1725"/>
      <c r="W53" s="1725"/>
      <c r="X53" s="1725"/>
      <c r="Y53" s="1726"/>
      <c r="Z53" s="1726"/>
      <c r="AA53" s="1726"/>
      <c r="AB53" s="1726"/>
      <c r="AC53" s="1726"/>
      <c r="AD53" s="1726"/>
      <c r="AE53" s="1726"/>
      <c r="AF53" s="1726"/>
      <c r="AG53" s="1726"/>
      <c r="AH53" s="1726"/>
      <c r="AI53" s="1726"/>
      <c r="AJ53" s="1726"/>
      <c r="AK53" s="1726"/>
      <c r="AL53" s="1726"/>
      <c r="AM53" s="1726"/>
      <c r="AN53" s="1726"/>
      <c r="AO53" s="1726"/>
      <c r="AP53" s="1726"/>
      <c r="AQ53" s="1726"/>
      <c r="AR53" s="1726"/>
      <c r="AS53" s="1726"/>
      <c r="AT53" s="1726"/>
      <c r="AU53" s="1726"/>
      <c r="AV53" s="1726"/>
      <c r="AW53" s="1726"/>
      <c r="AX53" s="1726"/>
      <c r="AY53" s="1726"/>
      <c r="AZ53" s="207"/>
      <c r="BA53" s="2070" t="s">
        <v>104</v>
      </c>
      <c r="BB53" s="151" t="s">
        <v>99</v>
      </c>
      <c r="BC53" s="1056" t="s">
        <v>35</v>
      </c>
      <c r="BD53" s="1075" t="s">
        <v>35</v>
      </c>
      <c r="BE53" s="1075" t="s">
        <v>35</v>
      </c>
      <c r="BF53" s="1075" t="s">
        <v>35</v>
      </c>
      <c r="BG53" s="1095" t="s">
        <v>35</v>
      </c>
      <c r="BH53" s="1115" t="s">
        <v>35</v>
      </c>
      <c r="BI53" s="1075" t="s">
        <v>35</v>
      </c>
      <c r="BJ53" s="1075" t="s">
        <v>35</v>
      </c>
      <c r="BK53" s="1075" t="s">
        <v>35</v>
      </c>
      <c r="BL53" s="1095" t="s">
        <v>35</v>
      </c>
      <c r="BM53" s="1115" t="s">
        <v>35</v>
      </c>
      <c r="BN53" s="1075" t="s">
        <v>35</v>
      </c>
      <c r="BO53" s="1075" t="s">
        <v>35</v>
      </c>
      <c r="BP53" s="1075" t="s">
        <v>35</v>
      </c>
      <c r="BQ53" s="1095" t="s">
        <v>35</v>
      </c>
    </row>
    <row r="54" s="130" customFormat="true" ht="15" customHeight="true" x14ac:dyDescent="0.2">
      <c r="A54" s="1979"/>
      <c r="B54" s="242" t="s">
        <v>98</v>
      </c>
      <c r="C54" s="986" t="s">
        <v>35</v>
      </c>
      <c r="D54" s="998" t="s">
        <v>35</v>
      </c>
      <c r="E54" s="998" t="s">
        <v>35</v>
      </c>
      <c r="F54" s="998" t="s">
        <v>35</v>
      </c>
      <c r="G54" s="1010" t="s">
        <v>35</v>
      </c>
      <c r="H54" s="1022" t="s">
        <v>35</v>
      </c>
      <c r="I54" s="998" t="s">
        <v>35</v>
      </c>
      <c r="J54" s="998" t="s">
        <v>35</v>
      </c>
      <c r="K54" s="998" t="s">
        <v>35</v>
      </c>
      <c r="L54" s="1034" t="s">
        <v>35</v>
      </c>
      <c r="M54" s="1044" t="s">
        <v>35</v>
      </c>
      <c r="N54" s="998" t="s">
        <v>35</v>
      </c>
      <c r="O54" s="998" t="s">
        <v>35</v>
      </c>
      <c r="P54" s="998" t="s">
        <v>35</v>
      </c>
      <c r="Q54" s="1034" t="s">
        <v>35</v>
      </c>
      <c r="R54" s="1725"/>
      <c r="S54" s="1725"/>
      <c r="T54" s="1725"/>
      <c r="U54" s="1725"/>
      <c r="V54" s="1725"/>
      <c r="W54" s="1725"/>
      <c r="X54" s="1725"/>
      <c r="Y54" s="1726"/>
      <c r="Z54" s="1726"/>
      <c r="AA54" s="1726"/>
      <c r="AB54" s="1726"/>
      <c r="AC54" s="1726"/>
      <c r="AD54" s="1726"/>
      <c r="AE54" s="1726"/>
      <c r="AF54" s="1726"/>
      <c r="AG54" s="1726"/>
      <c r="AH54" s="1726"/>
      <c r="AI54" s="1726"/>
      <c r="AJ54" s="1726"/>
      <c r="AK54" s="1726"/>
      <c r="AL54" s="1726"/>
      <c r="AM54" s="1726"/>
      <c r="AN54" s="1726"/>
      <c r="AO54" s="1726"/>
      <c r="AP54" s="1726"/>
      <c r="AQ54" s="1726"/>
      <c r="AR54" s="1726"/>
      <c r="AS54" s="1726"/>
      <c r="AT54" s="1726"/>
      <c r="AU54" s="1726"/>
      <c r="AV54" s="1726"/>
      <c r="AW54" s="1726"/>
      <c r="AX54" s="1726"/>
      <c r="AY54" s="1726"/>
      <c r="AZ54" s="207"/>
      <c r="BA54" s="2070"/>
      <c r="BB54" s="151" t="s">
        <v>98</v>
      </c>
      <c r="BC54" s="1056" t="s">
        <v>35</v>
      </c>
      <c r="BD54" s="1075" t="s">
        <v>35</v>
      </c>
      <c r="BE54" s="1075" t="s">
        <v>35</v>
      </c>
      <c r="BF54" s="1075" t="s">
        <v>35</v>
      </c>
      <c r="BG54" s="1095" t="s">
        <v>35</v>
      </c>
      <c r="BH54" s="1115" t="s">
        <v>35</v>
      </c>
      <c r="BI54" s="1075" t="s">
        <v>35</v>
      </c>
      <c r="BJ54" s="1075" t="s">
        <v>35</v>
      </c>
      <c r="BK54" s="1075" t="s">
        <v>35</v>
      </c>
      <c r="BL54" s="1095" t="s">
        <v>35</v>
      </c>
      <c r="BM54" s="1115" t="s">
        <v>35</v>
      </c>
      <c r="BN54" s="1075" t="s">
        <v>35</v>
      </c>
      <c r="BO54" s="1075" t="s">
        <v>35</v>
      </c>
      <c r="BP54" s="1075" t="s">
        <v>35</v>
      </c>
      <c r="BQ54" s="1095" t="s">
        <v>35</v>
      </c>
    </row>
    <row r="55" s="130" customFormat="true" ht="15" customHeight="true" x14ac:dyDescent="0.2">
      <c r="A55" s="2069"/>
      <c r="B55" s="243" t="s">
        <v>67</v>
      </c>
      <c r="C55" s="988" t="s">
        <v>35</v>
      </c>
      <c r="D55" s="1000" t="s">
        <v>35</v>
      </c>
      <c r="E55" s="1000" t="s">
        <v>35</v>
      </c>
      <c r="F55" s="1000" t="s">
        <v>35</v>
      </c>
      <c r="G55" s="1012" t="s">
        <v>35</v>
      </c>
      <c r="H55" s="1024" t="s">
        <v>35</v>
      </c>
      <c r="I55" s="1000" t="s">
        <v>35</v>
      </c>
      <c r="J55" s="1000" t="s">
        <v>35</v>
      </c>
      <c r="K55" s="1000" t="s">
        <v>35</v>
      </c>
      <c r="L55" s="1036" t="s">
        <v>35</v>
      </c>
      <c r="M55" s="1046" t="s">
        <v>35</v>
      </c>
      <c r="N55" s="1000" t="s">
        <v>35</v>
      </c>
      <c r="O55" s="1000" t="s">
        <v>35</v>
      </c>
      <c r="P55" s="1000" t="s">
        <v>35</v>
      </c>
      <c r="Q55" s="1036" t="s">
        <v>35</v>
      </c>
      <c r="R55" s="1727"/>
      <c r="S55" s="1727"/>
      <c r="T55" s="1727"/>
      <c r="U55" s="1727"/>
      <c r="V55" s="1727"/>
      <c r="W55" s="1727"/>
      <c r="X55" s="1727"/>
      <c r="Y55" s="1727"/>
      <c r="Z55" s="1727"/>
      <c r="AA55" s="1727"/>
      <c r="AB55" s="1727"/>
      <c r="AC55" s="1727"/>
      <c r="AD55" s="1727"/>
      <c r="AE55" s="1727"/>
      <c r="AF55" s="1727"/>
      <c r="AG55" s="1727"/>
      <c r="AH55" s="1727"/>
      <c r="AI55" s="1727"/>
      <c r="AJ55" s="1727"/>
      <c r="AK55" s="1727"/>
      <c r="AL55" s="1727"/>
      <c r="AM55" s="1727"/>
      <c r="AN55" s="1727"/>
      <c r="AO55" s="1727"/>
      <c r="AP55" s="1727"/>
      <c r="AQ55" s="1727"/>
      <c r="AR55" s="1727"/>
      <c r="AS55" s="1727"/>
      <c r="AT55" s="1727"/>
      <c r="AU55" s="1727"/>
      <c r="AV55" s="1727"/>
      <c r="AW55" s="1727"/>
      <c r="AX55" s="1727"/>
      <c r="AY55" s="1727"/>
      <c r="AZ55" s="207"/>
      <c r="BA55" s="2071"/>
      <c r="BB55" s="152" t="s">
        <v>67</v>
      </c>
      <c r="BC55" s="1057" t="s">
        <v>35</v>
      </c>
      <c r="BD55" s="1076" t="s">
        <v>35</v>
      </c>
      <c r="BE55" s="1076" t="s">
        <v>35</v>
      </c>
      <c r="BF55" s="1076" t="s">
        <v>35</v>
      </c>
      <c r="BG55" s="1096" t="s">
        <v>35</v>
      </c>
      <c r="BH55" s="1116" t="s">
        <v>35</v>
      </c>
      <c r="BI55" s="1076" t="s">
        <v>35</v>
      </c>
      <c r="BJ55" s="1076" t="s">
        <v>35</v>
      </c>
      <c r="BK55" s="1076" t="s">
        <v>35</v>
      </c>
      <c r="BL55" s="1096" t="s">
        <v>35</v>
      </c>
      <c r="BM55" s="1116" t="s">
        <v>35</v>
      </c>
      <c r="BN55" s="1076" t="s">
        <v>35</v>
      </c>
      <c r="BO55" s="1076" t="s">
        <v>35</v>
      </c>
      <c r="BP55" s="1076" t="s">
        <v>35</v>
      </c>
      <c r="BQ55" s="1096" t="s">
        <v>35</v>
      </c>
    </row>
    <row r="56" s="613" customFormat="true" ht="15" customHeight="true" x14ac:dyDescent="0.2">
      <c r="A56" s="132"/>
      <c r="B56" s="177"/>
      <c r="C56" s="2022" t="s">
        <v>113</v>
      </c>
      <c r="D56" s="2023"/>
      <c r="E56" s="2023"/>
      <c r="F56" s="2023"/>
      <c r="G56" s="2024"/>
      <c r="H56" s="2209" t="s">
        <v>38</v>
      </c>
      <c r="I56" s="2210"/>
      <c r="J56" s="2210"/>
      <c r="K56" s="2210"/>
      <c r="L56" s="2211"/>
      <c r="M56" s="2212" t="s">
        <v>37</v>
      </c>
      <c r="N56" s="2210"/>
      <c r="O56" s="2210"/>
      <c r="P56" s="2210"/>
      <c r="Q56" s="2211"/>
      <c r="R56" s="1234"/>
      <c r="S56" s="1234"/>
      <c r="T56" s="1234"/>
      <c r="U56" s="1234"/>
      <c r="V56" s="1234"/>
      <c r="W56" s="1234"/>
      <c r="X56" s="1234"/>
      <c r="Y56" s="1234"/>
      <c r="Z56" s="1234"/>
      <c r="AA56" s="1234"/>
      <c r="AB56" s="1234"/>
      <c r="AC56" s="1234"/>
      <c r="AD56" s="1234"/>
      <c r="AE56" s="1234"/>
      <c r="AF56" s="1234"/>
      <c r="AG56" s="1234"/>
      <c r="AH56" s="1234"/>
      <c r="AI56" s="1234"/>
      <c r="AJ56" s="1234"/>
      <c r="AK56" s="1234"/>
      <c r="AL56" s="1234"/>
      <c r="AM56" s="1234"/>
      <c r="AN56" s="1234"/>
      <c r="AO56" s="1234"/>
      <c r="AP56" s="1234"/>
      <c r="AQ56" s="1234"/>
      <c r="AR56" s="1234"/>
      <c r="AS56" s="1234"/>
      <c r="AT56" s="1234"/>
      <c r="AU56" s="1234"/>
      <c r="AV56" s="1234"/>
      <c r="AW56" s="1234"/>
      <c r="AX56" s="1234"/>
      <c r="AY56" s="1234"/>
      <c r="BA56" s="209" t="s">
        <v>127</v>
      </c>
      <c r="BB56" s="115" t="s">
        <v>94</v>
      </c>
      <c r="BC56" s="2089" t="s">
        <v>113</v>
      </c>
      <c r="BD56" s="2090"/>
      <c r="BE56" s="2090"/>
      <c r="BF56" s="2090"/>
      <c r="BG56" s="2091"/>
      <c r="BH56" s="2092" t="s">
        <v>38</v>
      </c>
      <c r="BI56" s="2090"/>
      <c r="BJ56" s="2090"/>
      <c r="BK56" s="2090"/>
      <c r="BL56" s="2091"/>
      <c r="BM56" s="2092" t="s">
        <v>37</v>
      </c>
      <c r="BN56" s="2090"/>
      <c r="BO56" s="2090"/>
      <c r="BP56" s="2090"/>
      <c r="BQ56" s="2093"/>
    </row>
    <row r="57" s="613" customFormat="true" ht="12.75" x14ac:dyDescent="0.2">
      <c r="A57" s="178" t="s">
        <v>68</v>
      </c>
      <c r="B57" s="236"/>
      <c r="C57" s="267" t="s">
        <v>0</v>
      </c>
      <c r="D57" s="268" t="s">
        <v>1</v>
      </c>
      <c r="E57" s="268" t="s">
        <v>2</v>
      </c>
      <c r="F57" s="268" t="s">
        <v>3</v>
      </c>
      <c r="G57" s="269" t="s">
        <v>4</v>
      </c>
      <c r="H57" s="1164" t="s">
        <v>0</v>
      </c>
      <c r="I57" s="1135" t="s">
        <v>1</v>
      </c>
      <c r="J57" s="1135" t="s">
        <v>2</v>
      </c>
      <c r="K57" s="1135" t="s">
        <v>3</v>
      </c>
      <c r="L57" s="1136" t="s">
        <v>4</v>
      </c>
      <c r="M57" s="1155" t="s">
        <v>0</v>
      </c>
      <c r="N57" s="1135" t="s">
        <v>1</v>
      </c>
      <c r="O57" s="1135" t="s">
        <v>2</v>
      </c>
      <c r="P57" s="1135" t="s">
        <v>3</v>
      </c>
      <c r="Q57" s="1136" t="s">
        <v>4</v>
      </c>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BA57" s="188" t="s">
        <v>118</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row>
    <row r="58" s="613" customFormat="true" ht="15" customHeight="true" x14ac:dyDescent="0.2">
      <c r="A58" s="2201" t="s">
        <v>240</v>
      </c>
      <c r="B58" s="1310" t="s">
        <v>241</v>
      </c>
      <c r="C58" s="1216">
        <v>17.910066522075187</v>
      </c>
      <c r="D58" s="1217">
        <v>47.888067818690388</v>
      </c>
      <c r="E58" s="1217">
        <v>80.518702047231343</v>
      </c>
      <c r="F58" s="1217">
        <v>93.929019107036353</v>
      </c>
      <c r="G58" s="1218">
        <v>97.123813451183565</v>
      </c>
      <c r="H58" s="1219">
        <v>35.855519873692046</v>
      </c>
      <c r="I58" s="1217">
        <v>69.834534004395337</v>
      </c>
      <c r="J58" s="1217">
        <v>90.703316681665385</v>
      </c>
      <c r="K58" s="1217">
        <v>96.061823498184367</v>
      </c>
      <c r="L58" s="1220">
        <v>98.391887646960868</v>
      </c>
      <c r="M58" s="1221">
        <v>6.6897612341539983</v>
      </c>
      <c r="N58" s="1217">
        <v>11.007237018580657</v>
      </c>
      <c r="O58" s="1217">
        <v>22.934255104675284</v>
      </c>
      <c r="P58" s="1217">
        <v>45.059005407552334</v>
      </c>
      <c r="Q58" s="1220">
        <v>74.27070560525587</v>
      </c>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BA58" s="228"/>
      <c r="BB58" s="153"/>
      <c r="BC58" s="306"/>
      <c r="BD58" s="292"/>
      <c r="BE58" s="292"/>
      <c r="BF58" s="292"/>
      <c r="BG58" s="307"/>
      <c r="BH58" s="315"/>
      <c r="BI58" s="292"/>
      <c r="BJ58" s="292"/>
      <c r="BK58" s="292"/>
      <c r="BL58" s="307"/>
      <c r="BM58" s="315"/>
      <c r="BN58" s="292"/>
      <c r="BO58" s="292"/>
      <c r="BP58" s="292"/>
      <c r="BQ58" s="307"/>
    </row>
    <row r="59" s="613" customFormat="true" ht="15" customHeight="true" x14ac:dyDescent="0.2">
      <c r="A59" s="2202"/>
      <c r="B59" s="1311" t="s">
        <v>242</v>
      </c>
      <c r="C59" s="1222">
        <v>55.634331597370426</v>
      </c>
      <c r="D59" s="1223">
        <v>41.654028618860636</v>
      </c>
      <c r="E59" s="1223">
        <v>14.817808585990541</v>
      </c>
      <c r="F59" s="1223">
        <v>3.3329469670445611</v>
      </c>
      <c r="G59" s="1224">
        <v>0.78649146717926222</v>
      </c>
      <c r="H59" s="1225">
        <v>49.318599989378079</v>
      </c>
      <c r="I59" s="1223">
        <v>25.091599004379393</v>
      </c>
      <c r="J59" s="1223">
        <v>7.6555182193142706</v>
      </c>
      <c r="K59" s="1223">
        <v>1.6282142696091018</v>
      </c>
      <c r="L59" s="1226">
        <v>0.33573483073585958</v>
      </c>
      <c r="M59" s="1227">
        <v>54.464296751968888</v>
      </c>
      <c r="N59" s="1223">
        <v>59.572268327374047</v>
      </c>
      <c r="O59" s="1223">
        <v>56.805079686373908</v>
      </c>
      <c r="P59" s="1223">
        <v>40.095327075894261</v>
      </c>
      <c r="Q59" s="1226">
        <v>12.071931277187444</v>
      </c>
      <c r="R59" s="1234"/>
      <c r="S59" s="1234"/>
      <c r="T59" s="1234"/>
      <c r="U59" s="1234"/>
      <c r="V59" s="1234"/>
      <c r="W59" s="1234"/>
      <c r="X59" s="1234"/>
      <c r="Y59" s="1234"/>
      <c r="Z59" s="1234"/>
      <c r="AA59" s="1234"/>
      <c r="AB59" s="1234"/>
      <c r="AC59" s="1234"/>
      <c r="AD59" s="1234"/>
      <c r="AE59" s="1234"/>
      <c r="AF59" s="1234"/>
      <c r="AG59" s="1234"/>
      <c r="AH59" s="1234"/>
      <c r="AI59" s="1234"/>
      <c r="AJ59" s="1234"/>
      <c r="AK59" s="1234"/>
      <c r="AL59" s="1234"/>
      <c r="AM59" s="1234"/>
      <c r="AN59" s="1234"/>
      <c r="AO59" s="1234"/>
      <c r="AP59" s="1234"/>
      <c r="AQ59" s="1234"/>
      <c r="AR59" s="1234"/>
      <c r="AS59" s="1234"/>
      <c r="AT59" s="1234"/>
      <c r="AU59" s="1234"/>
      <c r="AV59" s="1234"/>
      <c r="AW59" s="1234"/>
      <c r="AX59" s="1234"/>
      <c r="AY59" s="1234"/>
      <c r="BA59" s="229"/>
      <c r="BB59" s="154"/>
      <c r="BC59" s="308"/>
      <c r="BD59" s="293"/>
      <c r="BE59" s="293"/>
      <c r="BF59" s="293"/>
      <c r="BG59" s="309"/>
      <c r="BH59" s="316"/>
      <c r="BI59" s="293"/>
      <c r="BJ59" s="293"/>
      <c r="BK59" s="293"/>
      <c r="BL59" s="309"/>
      <c r="BM59" s="316"/>
      <c r="BN59" s="293"/>
      <c r="BO59" s="293"/>
      <c r="BP59" s="293"/>
      <c r="BQ59" s="309"/>
    </row>
    <row r="60" s="613" customFormat="true" ht="15" customHeight="true" x14ac:dyDescent="0.2">
      <c r="A60" s="2202"/>
      <c r="B60" s="1311" t="s">
        <v>243</v>
      </c>
      <c r="C60" s="1222">
        <v>0.84830683819865305</v>
      </c>
      <c r="D60" s="1223">
        <v>0.29905358727375092</v>
      </c>
      <c r="E60" s="1223">
        <v>0.19884508511717422</v>
      </c>
      <c r="F60" s="1223">
        <v>2.1829126293807913E-2</v>
      </c>
      <c r="G60" s="1224">
        <v>1.7779471440858202E-2</v>
      </c>
      <c r="H60" s="1225">
        <v>0.51763388183423709</v>
      </c>
      <c r="I60" s="1223">
        <v>4.8479286166133964E-2</v>
      </c>
      <c r="J60" s="1223">
        <v>0.23013648245315049</v>
      </c>
      <c r="K60" s="1223">
        <v>0</v>
      </c>
      <c r="L60" s="1226">
        <v>2.3027703246341329E-2</v>
      </c>
      <c r="M60" s="1227">
        <v>1.3783305303109259</v>
      </c>
      <c r="N60" s="1223">
        <v>0.89497151190176727</v>
      </c>
      <c r="O60" s="1223">
        <v>0.73465853616317411</v>
      </c>
      <c r="P60" s="1223">
        <v>0.13896328113550832</v>
      </c>
      <c r="Q60" s="1226">
        <v>0.1174058465560492</v>
      </c>
      <c r="R60" s="1234"/>
      <c r="S60" s="1234"/>
      <c r="T60" s="1234"/>
      <c r="U60" s="1234"/>
      <c r="V60" s="1234"/>
      <c r="W60" s="1234"/>
      <c r="X60" s="1234"/>
      <c r="Y60" s="1234"/>
      <c r="Z60" s="1234"/>
      <c r="AA60" s="1234"/>
      <c r="AB60" s="1234"/>
      <c r="AC60" s="1234"/>
      <c r="AD60" s="1234"/>
      <c r="AE60" s="1234"/>
      <c r="AF60" s="1234"/>
      <c r="AG60" s="1234"/>
      <c r="AH60" s="1234"/>
      <c r="AI60" s="1234"/>
      <c r="AJ60" s="1234"/>
      <c r="AK60" s="1234"/>
      <c r="AL60" s="1234"/>
      <c r="AM60" s="1234"/>
      <c r="AN60" s="1234"/>
      <c r="AO60" s="1234"/>
      <c r="AP60" s="1234"/>
      <c r="AQ60" s="1234"/>
      <c r="AR60" s="1234"/>
      <c r="AS60" s="1234"/>
      <c r="AT60" s="1234"/>
      <c r="AU60" s="1234"/>
      <c r="AV60" s="1234"/>
      <c r="AW60" s="1234"/>
      <c r="AX60" s="1234"/>
      <c r="AY60" s="1234"/>
      <c r="BA60" s="229"/>
      <c r="BB60" s="154"/>
      <c r="BC60" s="308"/>
      <c r="BD60" s="293"/>
      <c r="BE60" s="293"/>
      <c r="BF60" s="293"/>
      <c r="BG60" s="309"/>
      <c r="BH60" s="316"/>
      <c r="BI60" s="293"/>
      <c r="BJ60" s="293"/>
      <c r="BK60" s="293"/>
      <c r="BL60" s="309"/>
      <c r="BM60" s="316"/>
      <c r="BN60" s="293"/>
      <c r="BO60" s="293"/>
      <c r="BP60" s="293"/>
      <c r="BQ60" s="309"/>
    </row>
    <row r="61" s="613" customFormat="true" ht="15" customHeight="true" x14ac:dyDescent="0.2">
      <c r="A61" s="2202"/>
      <c r="B61" s="1311" t="s">
        <v>244</v>
      </c>
      <c r="C61" s="1222">
        <v>3.6459746693889712</v>
      </c>
      <c r="D61" s="1223">
        <v>1.3556594664151222</v>
      </c>
      <c r="E61" s="1223">
        <v>0.37050268309264539</v>
      </c>
      <c r="F61" s="1223">
        <v>4.0978156534338922E-2</v>
      </c>
      <c r="G61" s="1224">
        <v>0.40896632684415613</v>
      </c>
      <c r="H61" s="1225">
        <v>3.6321684003529247</v>
      </c>
      <c r="I61" s="1223">
        <v>0.56733326518886673</v>
      </c>
      <c r="J61" s="1223">
        <v>0.17930698542278153</v>
      </c>
      <c r="K61" s="1223">
        <v>2.89207805016568E-2</v>
      </c>
      <c r="L61" s="1226">
        <v>0.32397176154508778</v>
      </c>
      <c r="M61" s="1227">
        <v>3.2012022705865268</v>
      </c>
      <c r="N61" s="1223">
        <v>2.7773890872286158</v>
      </c>
      <c r="O61" s="1223">
        <v>2.1660779454384169</v>
      </c>
      <c r="P61" s="1223">
        <v>0.48455346256481596</v>
      </c>
      <c r="Q61" s="1226">
        <v>0.80512940246506237</v>
      </c>
      <c r="R61" s="1234"/>
      <c r="S61" s="1234"/>
      <c r="T61" s="1234"/>
      <c r="U61" s="1234"/>
      <c r="V61" s="1234"/>
      <c r="W61" s="1234"/>
      <c r="X61" s="1234"/>
      <c r="Y61" s="1234"/>
      <c r="Z61" s="1234"/>
      <c r="AA61" s="1234"/>
      <c r="AB61" s="1234"/>
      <c r="AC61" s="1234"/>
      <c r="AD61" s="1234"/>
      <c r="AE61" s="1234"/>
      <c r="AF61" s="1234"/>
      <c r="AG61" s="1234"/>
      <c r="AH61" s="1234"/>
      <c r="AI61" s="1234"/>
      <c r="AJ61" s="1234"/>
      <c r="AK61" s="1234"/>
      <c r="AL61" s="1234"/>
      <c r="AM61" s="1234"/>
      <c r="AN61" s="1234"/>
      <c r="AO61" s="1234"/>
      <c r="AP61" s="1234"/>
      <c r="AQ61" s="1234"/>
      <c r="AR61" s="1234"/>
      <c r="AS61" s="1234"/>
      <c r="AT61" s="1234"/>
      <c r="AU61" s="1234"/>
      <c r="AV61" s="1234"/>
      <c r="AW61" s="1234"/>
      <c r="AX61" s="1234"/>
      <c r="AY61" s="1234"/>
      <c r="BA61" s="229"/>
      <c r="BB61" s="154"/>
      <c r="BC61" s="308"/>
      <c r="BD61" s="293"/>
      <c r="BE61" s="293"/>
      <c r="BF61" s="293"/>
      <c r="BG61" s="309"/>
      <c r="BH61" s="316"/>
      <c r="BI61" s="293"/>
      <c r="BJ61" s="293"/>
      <c r="BK61" s="293"/>
      <c r="BL61" s="309"/>
      <c r="BM61" s="316"/>
      <c r="BN61" s="293"/>
      <c r="BO61" s="293"/>
      <c r="BP61" s="293"/>
      <c r="BQ61" s="309"/>
    </row>
    <row r="62" s="613" customFormat="true" ht="15" customHeight="true" x14ac:dyDescent="0.2">
      <c r="A62" s="2202"/>
      <c r="B62" s="1311" t="s">
        <v>245</v>
      </c>
      <c r="C62" s="1222">
        <v>2.7729621462597023</v>
      </c>
      <c r="D62" s="1223">
        <v>2.512922552524933</v>
      </c>
      <c r="E62" s="1223">
        <v>0.65433269972773167</v>
      </c>
      <c r="F62" s="1223">
        <v>0.92663894275161507</v>
      </c>
      <c r="G62" s="1224">
        <v>0.69782073623431817</v>
      </c>
      <c r="H62" s="1225">
        <v>3.5102092797376936</v>
      </c>
      <c r="I62" s="1223">
        <v>1.8101305033258255</v>
      </c>
      <c r="J62" s="1223">
        <v>0.62385243779502209</v>
      </c>
      <c r="K62" s="1223">
        <v>0.9577287800051747</v>
      </c>
      <c r="L62" s="1226">
        <v>0.60398154416534222</v>
      </c>
      <c r="M62" s="1227">
        <v>0.56832932176698259</v>
      </c>
      <c r="N62" s="1223">
        <v>1.3548738568580247</v>
      </c>
      <c r="O62" s="1223">
        <v>2.7088174124477491</v>
      </c>
      <c r="P62" s="1223">
        <v>2.0038102775611097</v>
      </c>
      <c r="Q62" s="1226">
        <v>1.128416041509652</v>
      </c>
      <c r="R62" s="1234"/>
      <c r="S62" s="1234"/>
      <c r="T62" s="1234"/>
      <c r="U62" s="1234"/>
      <c r="V62" s="1234"/>
      <c r="W62" s="1234"/>
      <c r="X62" s="1234"/>
      <c r="Y62" s="1234"/>
      <c r="Z62" s="1234"/>
      <c r="AA62" s="1234"/>
      <c r="AB62" s="1234"/>
      <c r="AC62" s="1234"/>
      <c r="AD62" s="1234"/>
      <c r="AE62" s="1234"/>
      <c r="AF62" s="1234"/>
      <c r="AG62" s="1234"/>
      <c r="AH62" s="1234"/>
      <c r="AI62" s="1234"/>
      <c r="AJ62" s="1234"/>
      <c r="AK62" s="1234"/>
      <c r="AL62" s="1234"/>
      <c r="AM62" s="1234"/>
      <c r="AN62" s="1234"/>
      <c r="AO62" s="1234"/>
      <c r="AP62" s="1234"/>
      <c r="AQ62" s="1234"/>
      <c r="AR62" s="1234"/>
      <c r="AS62" s="1234"/>
      <c r="AT62" s="1234"/>
      <c r="AU62" s="1234"/>
      <c r="AV62" s="1234"/>
      <c r="AW62" s="1234"/>
      <c r="AX62" s="1234"/>
      <c r="AY62" s="1234"/>
      <c r="BA62" s="229"/>
      <c r="BB62" s="154"/>
      <c r="BC62" s="308"/>
      <c r="BD62" s="293"/>
      <c r="BE62" s="293"/>
      <c r="BF62" s="293"/>
      <c r="BG62" s="309"/>
      <c r="BH62" s="316"/>
      <c r="BI62" s="293"/>
      <c r="BJ62" s="293"/>
      <c r="BK62" s="293"/>
      <c r="BL62" s="309"/>
      <c r="BM62" s="316"/>
      <c r="BN62" s="293"/>
      <c r="BO62" s="293"/>
      <c r="BP62" s="293"/>
      <c r="BQ62" s="309"/>
    </row>
    <row r="63" s="613" customFormat="true" ht="15" customHeight="true" x14ac:dyDescent="0.2">
      <c r="A63" s="2202"/>
      <c r="B63" s="1311" t="s">
        <v>246</v>
      </c>
      <c r="C63" s="1222">
        <v>19.188358226706811</v>
      </c>
      <c r="D63" s="1223">
        <v>6.2902679562353141</v>
      </c>
      <c r="E63" s="1223">
        <v>3.4398088988409916</v>
      </c>
      <c r="F63" s="1223">
        <v>1.7485877003393209</v>
      </c>
      <c r="G63" s="1224">
        <v>0.96512854711787044</v>
      </c>
      <c r="H63" s="1225">
        <v>7.1658685750052884</v>
      </c>
      <c r="I63" s="1223">
        <v>2.6479239365447214</v>
      </c>
      <c r="J63" s="1223">
        <v>0.60786919334983869</v>
      </c>
      <c r="K63" s="1223">
        <v>1.3233126716996997</v>
      </c>
      <c r="L63" s="1226">
        <v>0.32139651334654312</v>
      </c>
      <c r="M63" s="1227">
        <v>33.698079891212515</v>
      </c>
      <c r="N63" s="1223">
        <v>24.393260198057064</v>
      </c>
      <c r="O63" s="1223">
        <v>14.651111314901621</v>
      </c>
      <c r="P63" s="1223">
        <v>12.218340495291777</v>
      </c>
      <c r="Q63" s="1226">
        <v>11.606411827026147</v>
      </c>
      <c r="R63" s="1234"/>
      <c r="S63" s="1234"/>
      <c r="T63" s="1234"/>
      <c r="U63" s="1234"/>
      <c r="V63" s="1234"/>
      <c r="W63" s="1234"/>
      <c r="X63" s="1234"/>
      <c r="Y63" s="1234"/>
      <c r="Z63" s="1234"/>
      <c r="AA63" s="1234"/>
      <c r="AB63" s="1234"/>
      <c r="AC63" s="1234"/>
      <c r="AD63" s="1234"/>
      <c r="AE63" s="1234"/>
      <c r="AF63" s="1234"/>
      <c r="AG63" s="1234"/>
      <c r="AH63" s="1234"/>
      <c r="AI63" s="1234"/>
      <c r="AJ63" s="1234"/>
      <c r="AK63" s="1234"/>
      <c r="AL63" s="1234"/>
      <c r="AM63" s="1234"/>
      <c r="AN63" s="1234"/>
      <c r="AO63" s="1234"/>
      <c r="AP63" s="1234"/>
      <c r="AQ63" s="1234"/>
      <c r="AR63" s="1234"/>
      <c r="AS63" s="1234"/>
      <c r="AT63" s="1234"/>
      <c r="AU63" s="1234"/>
      <c r="AV63" s="1234"/>
      <c r="AW63" s="1234"/>
      <c r="AX63" s="1234"/>
      <c r="AY63" s="1234"/>
      <c r="BA63" s="229"/>
      <c r="BB63" s="154"/>
      <c r="BC63" s="308"/>
      <c r="BD63" s="293"/>
      <c r="BE63" s="293"/>
      <c r="BF63" s="293"/>
      <c r="BG63" s="309"/>
      <c r="BH63" s="316"/>
      <c r="BI63" s="293"/>
      <c r="BJ63" s="293"/>
      <c r="BK63" s="293"/>
      <c r="BL63" s="309"/>
      <c r="BM63" s="316"/>
      <c r="BN63" s="293"/>
      <c r="BO63" s="293"/>
      <c r="BP63" s="293"/>
      <c r="BQ63" s="309"/>
    </row>
    <row r="64" s="613" customFormat="true" ht="15" customHeight="true" x14ac:dyDescent="0.2">
      <c r="A64" s="1174"/>
      <c r="B64" s="1312"/>
      <c r="C64" s="1222"/>
      <c r="D64" s="1223"/>
      <c r="E64" s="1223"/>
      <c r="F64" s="1223"/>
      <c r="G64" s="1224"/>
      <c r="H64" s="1225"/>
      <c r="I64" s="1223"/>
      <c r="J64" s="1223"/>
      <c r="K64" s="1223"/>
      <c r="L64" s="1226"/>
      <c r="M64" s="1227"/>
      <c r="N64" s="1223"/>
      <c r="O64" s="1223"/>
      <c r="P64" s="1223"/>
      <c r="Q64" s="1226"/>
      <c r="R64" s="1234"/>
      <c r="S64" s="1234"/>
      <c r="T64" s="1234"/>
      <c r="U64" s="1234"/>
      <c r="V64" s="1234"/>
      <c r="W64" s="1234"/>
      <c r="X64" s="1234"/>
      <c r="Y64" s="1234"/>
      <c r="Z64" s="1234"/>
      <c r="AA64" s="1234"/>
      <c r="AB64" s="1234"/>
      <c r="AC64" s="1234"/>
      <c r="AD64" s="1234"/>
      <c r="AE64" s="1234"/>
      <c r="AF64" s="1234"/>
      <c r="AG64" s="1234"/>
      <c r="AH64" s="1234"/>
      <c r="AI64" s="1234"/>
      <c r="AJ64" s="1234"/>
      <c r="AK64" s="1234"/>
      <c r="AL64" s="1234"/>
      <c r="AM64" s="1234"/>
      <c r="AN64" s="1234"/>
      <c r="AO64" s="1234"/>
      <c r="AP64" s="1234"/>
      <c r="AQ64" s="1234"/>
      <c r="AR64" s="1234"/>
      <c r="AS64" s="1234"/>
      <c r="AT64" s="1234"/>
      <c r="AU64" s="1234"/>
      <c r="AV64" s="1234"/>
      <c r="AW64" s="1234"/>
      <c r="AX64" s="1234"/>
      <c r="AY64" s="1234"/>
      <c r="BA64" s="229"/>
      <c r="BB64" s="154"/>
      <c r="BC64" s="308"/>
      <c r="BD64" s="293"/>
      <c r="BE64" s="293"/>
      <c r="BF64" s="293"/>
      <c r="BG64" s="309"/>
      <c r="BH64" s="316"/>
      <c r="BI64" s="293"/>
      <c r="BJ64" s="293"/>
      <c r="BK64" s="293"/>
      <c r="BL64" s="309"/>
      <c r="BM64" s="316"/>
      <c r="BN64" s="293"/>
      <c r="BO64" s="293"/>
      <c r="BP64" s="293"/>
      <c r="BQ64" s="309"/>
    </row>
    <row r="65" s="613" customFormat="true" ht="15" customHeight="true" x14ac:dyDescent="0.2">
      <c r="A65" s="1174"/>
      <c r="B65" s="1312"/>
      <c r="C65" s="1222"/>
      <c r="D65" s="1223"/>
      <c r="E65" s="1223"/>
      <c r="F65" s="1223"/>
      <c r="G65" s="1224"/>
      <c r="H65" s="1225"/>
      <c r="I65" s="1223"/>
      <c r="J65" s="1223"/>
      <c r="K65" s="1223"/>
      <c r="L65" s="1226"/>
      <c r="M65" s="1227"/>
      <c r="N65" s="1223"/>
      <c r="O65" s="1223"/>
      <c r="P65" s="1223"/>
      <c r="Q65" s="1226"/>
      <c r="R65" s="1234"/>
      <c r="S65" s="1234"/>
      <c r="T65" s="1234"/>
      <c r="U65" s="1234"/>
      <c r="V65" s="1234"/>
      <c r="W65" s="1234"/>
      <c r="X65" s="1234"/>
      <c r="Y65" s="1234"/>
      <c r="Z65" s="1234"/>
      <c r="AA65" s="1234"/>
      <c r="AB65" s="1234"/>
      <c r="AC65" s="1234"/>
      <c r="AD65" s="1234"/>
      <c r="AE65" s="1234"/>
      <c r="AF65" s="1234"/>
      <c r="AG65" s="1234"/>
      <c r="AH65" s="1234"/>
      <c r="AI65" s="1234"/>
      <c r="AJ65" s="1234"/>
      <c r="AK65" s="1234"/>
      <c r="AL65" s="1234"/>
      <c r="AM65" s="1234"/>
      <c r="AN65" s="1234"/>
      <c r="AO65" s="1234"/>
      <c r="AP65" s="1234"/>
      <c r="AQ65" s="1234"/>
      <c r="AR65" s="1234"/>
      <c r="AS65" s="1234"/>
      <c r="AT65" s="1234"/>
      <c r="AU65" s="1234"/>
      <c r="AV65" s="1234"/>
      <c r="AW65" s="1234"/>
      <c r="AX65" s="1234"/>
      <c r="AY65" s="1234"/>
      <c r="BA65" s="229"/>
      <c r="BB65" s="154"/>
      <c r="BC65" s="308"/>
      <c r="BD65" s="293"/>
      <c r="BE65" s="293"/>
      <c r="BF65" s="293"/>
      <c r="BG65" s="309"/>
      <c r="BH65" s="316"/>
      <c r="BI65" s="293"/>
      <c r="BJ65" s="293"/>
      <c r="BK65" s="293"/>
      <c r="BL65" s="309"/>
      <c r="BM65" s="316"/>
      <c r="BN65" s="293"/>
      <c r="BO65" s="293"/>
      <c r="BP65" s="293"/>
      <c r="BQ65" s="309"/>
    </row>
    <row r="66" s="613" customFormat="true" ht="15" customHeight="true" x14ac:dyDescent="0.2">
      <c r="A66" s="1174"/>
      <c r="B66" s="1312"/>
      <c r="C66" s="1222"/>
      <c r="D66" s="1223"/>
      <c r="E66" s="1223"/>
      <c r="F66" s="1223"/>
      <c r="G66" s="1224"/>
      <c r="H66" s="1225"/>
      <c r="I66" s="1223"/>
      <c r="J66" s="1223"/>
      <c r="K66" s="1223"/>
      <c r="L66" s="1226"/>
      <c r="M66" s="1227"/>
      <c r="N66" s="1223"/>
      <c r="O66" s="1223"/>
      <c r="P66" s="1223"/>
      <c r="Q66" s="1226"/>
      <c r="R66" s="1234"/>
      <c r="S66" s="1234"/>
      <c r="T66" s="1234"/>
      <c r="U66" s="1234"/>
      <c r="V66" s="1234"/>
      <c r="W66" s="1234"/>
      <c r="X66" s="1234"/>
      <c r="Y66" s="1234"/>
      <c r="Z66" s="1234"/>
      <c r="AA66" s="1234"/>
      <c r="AB66" s="1234"/>
      <c r="AC66" s="1234"/>
      <c r="AD66" s="1234"/>
      <c r="AE66" s="1234"/>
      <c r="AF66" s="1234"/>
      <c r="AG66" s="1234"/>
      <c r="AH66" s="1234"/>
      <c r="AI66" s="1234"/>
      <c r="AJ66" s="1234"/>
      <c r="AK66" s="1234"/>
      <c r="AL66" s="1234"/>
      <c r="AM66" s="1234"/>
      <c r="AN66" s="1234"/>
      <c r="AO66" s="1234"/>
      <c r="AP66" s="1234"/>
      <c r="AQ66" s="1234"/>
      <c r="AR66" s="1234"/>
      <c r="AS66" s="1234"/>
      <c r="AT66" s="1234"/>
      <c r="AU66" s="1234"/>
      <c r="AV66" s="1234"/>
      <c r="AW66" s="1234"/>
      <c r="AX66" s="1234"/>
      <c r="AY66" s="1234"/>
      <c r="BA66" s="229"/>
      <c r="BB66" s="154"/>
      <c r="BC66" s="308"/>
      <c r="BD66" s="293"/>
      <c r="BE66" s="293"/>
      <c r="BF66" s="293"/>
      <c r="BG66" s="309"/>
      <c r="BH66" s="316"/>
      <c r="BI66" s="293"/>
      <c r="BJ66" s="293"/>
      <c r="BK66" s="293"/>
      <c r="BL66" s="309"/>
      <c r="BM66" s="316"/>
      <c r="BN66" s="293"/>
      <c r="BO66" s="293"/>
      <c r="BP66" s="293"/>
      <c r="BQ66" s="309"/>
    </row>
    <row r="67" s="613" customFormat="true" ht="15" customHeight="true" x14ac:dyDescent="0.2">
      <c r="A67" s="1174"/>
      <c r="B67" s="1312"/>
      <c r="C67" s="1222"/>
      <c r="D67" s="1223"/>
      <c r="E67" s="1223"/>
      <c r="F67" s="1223"/>
      <c r="G67" s="1224"/>
      <c r="H67" s="1225"/>
      <c r="I67" s="1223"/>
      <c r="J67" s="1223"/>
      <c r="K67" s="1223"/>
      <c r="L67" s="1226"/>
      <c r="M67" s="1227"/>
      <c r="N67" s="1223"/>
      <c r="O67" s="1223"/>
      <c r="P67" s="1223"/>
      <c r="Q67" s="1226"/>
      <c r="R67" s="1234"/>
      <c r="S67" s="1234"/>
      <c r="T67" s="1234"/>
      <c r="U67" s="1234"/>
      <c r="V67" s="1234"/>
      <c r="W67" s="1234"/>
      <c r="X67" s="1234"/>
      <c r="Y67" s="1234"/>
      <c r="Z67" s="1234"/>
      <c r="AA67" s="1234"/>
      <c r="AB67" s="1234"/>
      <c r="AC67" s="1234"/>
      <c r="AD67" s="1234"/>
      <c r="AE67" s="1234"/>
      <c r="AF67" s="1234"/>
      <c r="AG67" s="1234"/>
      <c r="AH67" s="1234"/>
      <c r="AI67" s="1234"/>
      <c r="AJ67" s="1234"/>
      <c r="AK67" s="1234"/>
      <c r="AL67" s="1234"/>
      <c r="AM67" s="1234"/>
      <c r="AN67" s="1234"/>
      <c r="AO67" s="1234"/>
      <c r="AP67" s="1234"/>
      <c r="AQ67" s="1234"/>
      <c r="AR67" s="1234"/>
      <c r="AS67" s="1234"/>
      <c r="AT67" s="1234"/>
      <c r="AU67" s="1234"/>
      <c r="AV67" s="1234"/>
      <c r="AW67" s="1234"/>
      <c r="AX67" s="1234"/>
      <c r="AY67" s="1234"/>
      <c r="BA67" s="229"/>
      <c r="BB67" s="154"/>
      <c r="BC67" s="308"/>
      <c r="BD67" s="293"/>
      <c r="BE67" s="293"/>
      <c r="BF67" s="293"/>
      <c r="BG67" s="309"/>
      <c r="BH67" s="316"/>
      <c r="BI67" s="293"/>
      <c r="BJ67" s="293"/>
      <c r="BK67" s="293"/>
      <c r="BL67" s="309"/>
      <c r="BM67" s="316"/>
      <c r="BN67" s="293"/>
      <c r="BO67" s="293"/>
      <c r="BP67" s="293"/>
      <c r="BQ67" s="309"/>
    </row>
    <row r="68" s="613" customFormat="true" ht="15" customHeight="true" x14ac:dyDescent="0.2">
      <c r="A68" s="1174"/>
      <c r="B68" s="1312"/>
      <c r="C68" s="1222"/>
      <c r="D68" s="1223"/>
      <c r="E68" s="1223"/>
      <c r="F68" s="1223"/>
      <c r="G68" s="1224"/>
      <c r="H68" s="1225"/>
      <c r="I68" s="1223"/>
      <c r="J68" s="1223"/>
      <c r="K68" s="1223"/>
      <c r="L68" s="1226"/>
      <c r="M68" s="1227"/>
      <c r="N68" s="1223"/>
      <c r="O68" s="1223"/>
      <c r="P68" s="1223"/>
      <c r="Q68" s="1226"/>
      <c r="R68" s="1234"/>
      <c r="S68" s="1234"/>
      <c r="T68" s="1234"/>
      <c r="U68" s="1234"/>
      <c r="V68" s="1234"/>
      <c r="W68" s="1234"/>
      <c r="X68" s="1234"/>
      <c r="Y68" s="1234"/>
      <c r="Z68" s="1234"/>
      <c r="AA68" s="1234"/>
      <c r="AB68" s="1234"/>
      <c r="AC68" s="1234"/>
      <c r="AD68" s="1234"/>
      <c r="AE68" s="1234"/>
      <c r="AF68" s="1234"/>
      <c r="AG68" s="1234"/>
      <c r="AH68" s="1234"/>
      <c r="AI68" s="1234"/>
      <c r="AJ68" s="1234"/>
      <c r="AK68" s="1234"/>
      <c r="AL68" s="1234"/>
      <c r="AM68" s="1234"/>
      <c r="AN68" s="1234"/>
      <c r="AO68" s="1234"/>
      <c r="AP68" s="1234"/>
      <c r="AQ68" s="1234"/>
      <c r="AR68" s="1234"/>
      <c r="AS68" s="1234"/>
      <c r="AT68" s="1234"/>
      <c r="AU68" s="1234"/>
      <c r="AV68" s="1234"/>
      <c r="AW68" s="1234"/>
      <c r="AX68" s="1234"/>
      <c r="AY68" s="1234"/>
      <c r="BA68" s="229"/>
      <c r="BB68" s="154"/>
      <c r="BC68" s="308"/>
      <c r="BD68" s="293"/>
      <c r="BE68" s="293"/>
      <c r="BF68" s="293"/>
      <c r="BG68" s="309"/>
      <c r="BH68" s="316"/>
      <c r="BI68" s="293"/>
      <c r="BJ68" s="293"/>
      <c r="BK68" s="293"/>
      <c r="BL68" s="309"/>
      <c r="BM68" s="316"/>
      <c r="BN68" s="293"/>
      <c r="BO68" s="293"/>
      <c r="BP68" s="293"/>
      <c r="BQ68" s="309"/>
    </row>
    <row r="69" s="613" customFormat="true" ht="15" customHeight="true" x14ac:dyDescent="0.2">
      <c r="A69" s="1174"/>
      <c r="B69" s="1312"/>
      <c r="C69" s="1222"/>
      <c r="D69" s="1223"/>
      <c r="E69" s="1223"/>
      <c r="F69" s="1223"/>
      <c r="G69" s="1224"/>
      <c r="H69" s="1225"/>
      <c r="I69" s="1223"/>
      <c r="J69" s="1223"/>
      <c r="K69" s="1223"/>
      <c r="L69" s="1226"/>
      <c r="M69" s="1227"/>
      <c r="N69" s="1223"/>
      <c r="O69" s="1223"/>
      <c r="P69" s="1223"/>
      <c r="Q69" s="1226"/>
      <c r="R69" s="1234"/>
      <c r="S69" s="1234"/>
      <c r="T69" s="1234"/>
      <c r="U69" s="1234"/>
      <c r="V69" s="1234"/>
      <c r="W69" s="1234"/>
      <c r="X69" s="1234"/>
      <c r="Y69" s="1234"/>
      <c r="Z69" s="1234"/>
      <c r="AA69" s="1234"/>
      <c r="AB69" s="1234"/>
      <c r="AC69" s="1234"/>
      <c r="AD69" s="1234"/>
      <c r="AE69" s="1234"/>
      <c r="AF69" s="1234"/>
      <c r="AG69" s="1234"/>
      <c r="AH69" s="1234"/>
      <c r="AI69" s="1234"/>
      <c r="AJ69" s="1234"/>
      <c r="AK69" s="1234"/>
      <c r="AL69" s="1234"/>
      <c r="AM69" s="1234"/>
      <c r="AN69" s="1234"/>
      <c r="AO69" s="1234"/>
      <c r="AP69" s="1234"/>
      <c r="AQ69" s="1234"/>
      <c r="AR69" s="1234"/>
      <c r="AS69" s="1234"/>
      <c r="AT69" s="1234"/>
      <c r="AU69" s="1234"/>
      <c r="AV69" s="1234"/>
      <c r="AW69" s="1234"/>
      <c r="AX69" s="1234"/>
      <c r="AY69" s="1234"/>
      <c r="BA69" s="229"/>
      <c r="BB69" s="154"/>
      <c r="BC69" s="308"/>
      <c r="BD69" s="293"/>
      <c r="BE69" s="293"/>
      <c r="BF69" s="293"/>
      <c r="BG69" s="309"/>
      <c r="BH69" s="316"/>
      <c r="BI69" s="293"/>
      <c r="BJ69" s="293"/>
      <c r="BK69" s="293"/>
      <c r="BL69" s="309"/>
      <c r="BM69" s="316"/>
      <c r="BN69" s="293"/>
      <c r="BO69" s="293"/>
      <c r="BP69" s="293"/>
      <c r="BQ69" s="309"/>
    </row>
    <row r="70" s="613" customFormat="true" ht="15" customHeight="true" x14ac:dyDescent="0.2">
      <c r="A70" s="1174"/>
      <c r="B70" s="1312"/>
      <c r="C70" s="1222"/>
      <c r="D70" s="1223"/>
      <c r="E70" s="1223"/>
      <c r="F70" s="1223"/>
      <c r="G70" s="1224"/>
      <c r="H70" s="1225"/>
      <c r="I70" s="1223"/>
      <c r="J70" s="1223"/>
      <c r="K70" s="1223"/>
      <c r="L70" s="1226"/>
      <c r="M70" s="1227"/>
      <c r="N70" s="1223"/>
      <c r="O70" s="1223"/>
      <c r="P70" s="1223"/>
      <c r="Q70" s="1226"/>
      <c r="R70" s="1234"/>
      <c r="S70" s="1234"/>
      <c r="T70" s="1234"/>
      <c r="U70" s="1234"/>
      <c r="V70" s="1234"/>
      <c r="W70" s="1234"/>
      <c r="X70" s="1234"/>
      <c r="Y70" s="1234"/>
      <c r="Z70" s="1234"/>
      <c r="AA70" s="1234"/>
      <c r="AB70" s="1234"/>
      <c r="AC70" s="1234"/>
      <c r="AD70" s="1234"/>
      <c r="AE70" s="1234"/>
      <c r="AF70" s="1234"/>
      <c r="AG70" s="1234"/>
      <c r="AH70" s="1234"/>
      <c r="AI70" s="1234"/>
      <c r="AJ70" s="1234"/>
      <c r="AK70" s="1234"/>
      <c r="AL70" s="1234"/>
      <c r="AM70" s="1234"/>
      <c r="AN70" s="1234"/>
      <c r="AO70" s="1234"/>
      <c r="AP70" s="1234"/>
      <c r="AQ70" s="1234"/>
      <c r="AR70" s="1234"/>
      <c r="AS70" s="1234"/>
      <c r="AT70" s="1234"/>
      <c r="AU70" s="1234"/>
      <c r="AV70" s="1234"/>
      <c r="AW70" s="1234"/>
      <c r="AX70" s="1234"/>
      <c r="AY70" s="1234"/>
      <c r="BA70" s="229"/>
      <c r="BB70" s="154"/>
      <c r="BC70" s="308"/>
      <c r="BD70" s="293"/>
      <c r="BE70" s="293"/>
      <c r="BF70" s="293"/>
      <c r="BG70" s="309"/>
      <c r="BH70" s="316"/>
      <c r="BI70" s="293"/>
      <c r="BJ70" s="293"/>
      <c r="BK70" s="293"/>
      <c r="BL70" s="309"/>
      <c r="BM70" s="316"/>
      <c r="BN70" s="293"/>
      <c r="BO70" s="293"/>
      <c r="BP70" s="293"/>
      <c r="BQ70" s="309"/>
    </row>
    <row r="71" s="613" customFormat="true" ht="15" customHeight="true" x14ac:dyDescent="0.2">
      <c r="A71" s="1175"/>
      <c r="B71" s="1313"/>
      <c r="C71" s="1228"/>
      <c r="D71" s="1229"/>
      <c r="E71" s="1229"/>
      <c r="F71" s="1229"/>
      <c r="G71" s="1230"/>
      <c r="H71" s="1231"/>
      <c r="I71" s="1229"/>
      <c r="J71" s="1229"/>
      <c r="K71" s="1229"/>
      <c r="L71" s="1232"/>
      <c r="M71" s="1233"/>
      <c r="N71" s="1229"/>
      <c r="O71" s="1229"/>
      <c r="P71" s="1229"/>
      <c r="Q71" s="1232"/>
      <c r="R71" s="1234"/>
      <c r="S71" s="1234"/>
      <c r="T71" s="1234"/>
      <c r="U71" s="1234"/>
      <c r="V71" s="1234"/>
      <c r="W71" s="1234"/>
      <c r="X71" s="1234"/>
      <c r="Y71" s="1234"/>
      <c r="Z71" s="1234"/>
      <c r="AA71" s="1234"/>
      <c r="AB71" s="1234"/>
      <c r="AC71" s="1234"/>
      <c r="AD71" s="1234"/>
      <c r="AE71" s="1234"/>
      <c r="AF71" s="1234"/>
      <c r="AG71" s="1234"/>
      <c r="AH71" s="1234"/>
      <c r="AI71" s="1234"/>
      <c r="AJ71" s="1234"/>
      <c r="AK71" s="1234"/>
      <c r="AL71" s="1234"/>
      <c r="AM71" s="1234"/>
      <c r="AN71" s="1234"/>
      <c r="AO71" s="1234"/>
      <c r="AP71" s="1234"/>
      <c r="AQ71" s="1234"/>
      <c r="AR71" s="1234"/>
      <c r="AS71" s="1234"/>
      <c r="AT71" s="1234"/>
      <c r="AU71" s="1234"/>
      <c r="AV71" s="1234"/>
      <c r="AW71" s="1234"/>
      <c r="AX71" s="1234"/>
      <c r="AY71" s="1234"/>
      <c r="BA71" s="229"/>
      <c r="BB71" s="154"/>
      <c r="BC71" s="308"/>
      <c r="BD71" s="293"/>
      <c r="BE71" s="293"/>
      <c r="BF71" s="293"/>
      <c r="BG71" s="309"/>
      <c r="BH71" s="316"/>
      <c r="BI71" s="293"/>
      <c r="BJ71" s="293"/>
      <c r="BK71" s="293"/>
      <c r="BL71" s="309"/>
      <c r="BM71" s="316"/>
      <c r="BN71" s="293"/>
      <c r="BO71" s="293"/>
      <c r="BP71" s="293"/>
      <c r="BQ71" s="309"/>
    </row>
    <row r="72" s="614" customFormat="true" ht="15" customHeight="true" x14ac:dyDescent="0.2">
      <c r="A72" s="761"/>
      <c r="B72" s="778"/>
      <c r="C72" s="842"/>
      <c r="D72" s="843"/>
      <c r="E72" s="843"/>
      <c r="F72" s="843"/>
      <c r="G72" s="844"/>
      <c r="H72" s="845"/>
      <c r="I72" s="843"/>
      <c r="J72" s="843"/>
      <c r="K72" s="843"/>
      <c r="L72" s="846"/>
      <c r="M72" s="847"/>
      <c r="N72" s="843"/>
      <c r="O72" s="843"/>
      <c r="P72" s="843"/>
      <c r="Q72" s="846"/>
      <c r="R72" s="582"/>
      <c r="S72" s="582"/>
      <c r="T72" s="582"/>
      <c r="U72" s="582"/>
      <c r="V72" s="582"/>
      <c r="W72" s="582"/>
      <c r="X72" s="582"/>
      <c r="Y72" s="582"/>
      <c r="Z72" s="582"/>
      <c r="AA72" s="582"/>
      <c r="AB72" s="582"/>
      <c r="AC72" s="582"/>
      <c r="AD72" s="582"/>
      <c r="AE72" s="582"/>
      <c r="AF72" s="582"/>
      <c r="AG72" s="582"/>
      <c r="AH72" s="582"/>
      <c r="AI72" s="582"/>
      <c r="AJ72" s="582"/>
      <c r="AK72" s="582"/>
      <c r="AL72" s="582"/>
      <c r="AM72" s="582"/>
      <c r="AN72" s="582"/>
      <c r="AO72" s="582"/>
      <c r="AP72" s="582"/>
      <c r="AQ72" s="582"/>
      <c r="AR72" s="582"/>
      <c r="AS72" s="582"/>
      <c r="AT72" s="582"/>
      <c r="AU72" s="582"/>
      <c r="AV72" s="582"/>
      <c r="AW72" s="582"/>
      <c r="AX72" s="582"/>
      <c r="AY72" s="582"/>
      <c r="BA72" s="229"/>
      <c r="BB72" s="154"/>
      <c r="BC72" s="308"/>
      <c r="BD72" s="293"/>
      <c r="BE72" s="293"/>
      <c r="BF72" s="293"/>
      <c r="BG72" s="309"/>
      <c r="BH72" s="316"/>
      <c r="BI72" s="293"/>
      <c r="BJ72" s="293"/>
      <c r="BK72" s="293"/>
      <c r="BL72" s="309"/>
      <c r="BM72" s="316"/>
      <c r="BN72" s="293"/>
      <c r="BO72" s="293"/>
      <c r="BP72" s="293"/>
      <c r="BQ72" s="309"/>
    </row>
    <row r="73" s="614" customFormat="true" ht="15" customHeight="true" x14ac:dyDescent="0.2">
      <c r="A73" s="761"/>
      <c r="B73" s="778"/>
      <c r="C73" s="842"/>
      <c r="D73" s="843"/>
      <c r="E73" s="843"/>
      <c r="F73" s="843"/>
      <c r="G73" s="844"/>
      <c r="H73" s="845"/>
      <c r="I73" s="843"/>
      <c r="J73" s="843"/>
      <c r="K73" s="843"/>
      <c r="L73" s="846"/>
      <c r="M73" s="847"/>
      <c r="N73" s="843"/>
      <c r="O73" s="843"/>
      <c r="P73" s="843"/>
      <c r="Q73" s="846"/>
      <c r="R73" s="582"/>
      <c r="S73" s="582"/>
      <c r="T73" s="582"/>
      <c r="U73" s="582"/>
      <c r="V73" s="582"/>
      <c r="W73" s="582"/>
      <c r="X73" s="582"/>
      <c r="Y73" s="582"/>
      <c r="Z73" s="582"/>
      <c r="AA73" s="582"/>
      <c r="AB73" s="582"/>
      <c r="AC73" s="582"/>
      <c r="AD73" s="582"/>
      <c r="AE73" s="582"/>
      <c r="AF73" s="582"/>
      <c r="AG73" s="582"/>
      <c r="AH73" s="582"/>
      <c r="AI73" s="582"/>
      <c r="AJ73" s="582"/>
      <c r="AK73" s="582"/>
      <c r="AL73" s="582"/>
      <c r="AM73" s="582"/>
      <c r="AN73" s="582"/>
      <c r="AO73" s="582"/>
      <c r="AP73" s="582"/>
      <c r="AQ73" s="582"/>
      <c r="AR73" s="582"/>
      <c r="AS73" s="582"/>
      <c r="AT73" s="582"/>
      <c r="AU73" s="582"/>
      <c r="AV73" s="582"/>
      <c r="AW73" s="582"/>
      <c r="AX73" s="582"/>
      <c r="AY73" s="582"/>
      <c r="BA73" s="229"/>
      <c r="BB73" s="154"/>
      <c r="BC73" s="308"/>
      <c r="BD73" s="293"/>
      <c r="BE73" s="293"/>
      <c r="BF73" s="293"/>
      <c r="BG73" s="309"/>
      <c r="BH73" s="316"/>
      <c r="BI73" s="293"/>
      <c r="BJ73" s="293"/>
      <c r="BK73" s="293"/>
      <c r="BL73" s="309"/>
      <c r="BM73" s="316"/>
      <c r="BN73" s="293"/>
      <c r="BO73" s="293"/>
      <c r="BP73" s="293"/>
      <c r="BQ73" s="309"/>
    </row>
    <row r="74" s="614" customFormat="true" ht="15" customHeight="true" x14ac:dyDescent="0.2">
      <c r="A74" s="761"/>
      <c r="B74" s="778"/>
      <c r="C74" s="842"/>
      <c r="D74" s="843"/>
      <c r="E74" s="843"/>
      <c r="F74" s="843"/>
      <c r="G74" s="844"/>
      <c r="H74" s="845"/>
      <c r="I74" s="843"/>
      <c r="J74" s="843"/>
      <c r="K74" s="843"/>
      <c r="L74" s="846"/>
      <c r="M74" s="847"/>
      <c r="N74" s="843"/>
      <c r="O74" s="843"/>
      <c r="P74" s="843"/>
      <c r="Q74" s="846"/>
      <c r="R74" s="582"/>
      <c r="S74" s="582"/>
      <c r="T74" s="582"/>
      <c r="U74" s="582"/>
      <c r="V74" s="582"/>
      <c r="W74" s="582"/>
      <c r="X74" s="582"/>
      <c r="Y74" s="582"/>
      <c r="Z74" s="582"/>
      <c r="AA74" s="582"/>
      <c r="AB74" s="582"/>
      <c r="AC74" s="582"/>
      <c r="AD74" s="582"/>
      <c r="AE74" s="582"/>
      <c r="AF74" s="582"/>
      <c r="AG74" s="582"/>
      <c r="AH74" s="582"/>
      <c r="AI74" s="582"/>
      <c r="AJ74" s="582"/>
      <c r="AK74" s="582"/>
      <c r="AL74" s="582"/>
      <c r="AM74" s="582"/>
      <c r="AN74" s="582"/>
      <c r="AO74" s="582"/>
      <c r="AP74" s="582"/>
      <c r="AQ74" s="582"/>
      <c r="AR74" s="582"/>
      <c r="AS74" s="582"/>
      <c r="AT74" s="582"/>
      <c r="AU74" s="582"/>
      <c r="AV74" s="582"/>
      <c r="AW74" s="582"/>
      <c r="AX74" s="582"/>
      <c r="AY74" s="582"/>
      <c r="BA74" s="229"/>
      <c r="BB74" s="154"/>
      <c r="BC74" s="308"/>
      <c r="BD74" s="293"/>
      <c r="BE74" s="293"/>
      <c r="BF74" s="293"/>
      <c r="BG74" s="309"/>
      <c r="BH74" s="316"/>
      <c r="BI74" s="293"/>
      <c r="BJ74" s="293"/>
      <c r="BK74" s="293"/>
      <c r="BL74" s="309"/>
      <c r="BM74" s="316"/>
      <c r="BN74" s="293"/>
      <c r="BO74" s="293"/>
      <c r="BP74" s="293"/>
      <c r="BQ74" s="309"/>
    </row>
    <row r="75" s="614" customFormat="true" ht="15" customHeight="true" x14ac:dyDescent="0.2">
      <c r="A75" s="761"/>
      <c r="B75" s="778"/>
      <c r="C75" s="842"/>
      <c r="D75" s="843"/>
      <c r="E75" s="843"/>
      <c r="F75" s="843"/>
      <c r="G75" s="844"/>
      <c r="H75" s="845"/>
      <c r="I75" s="843"/>
      <c r="J75" s="843"/>
      <c r="K75" s="843"/>
      <c r="L75" s="846"/>
      <c r="M75" s="847"/>
      <c r="N75" s="843"/>
      <c r="O75" s="843"/>
      <c r="P75" s="843"/>
      <c r="Q75" s="846"/>
      <c r="R75" s="582"/>
      <c r="S75" s="582"/>
      <c r="T75" s="582"/>
      <c r="U75" s="582"/>
      <c r="V75" s="582"/>
      <c r="W75" s="582"/>
      <c r="X75" s="582"/>
      <c r="Y75" s="582"/>
      <c r="Z75" s="582"/>
      <c r="AA75" s="582"/>
      <c r="AB75" s="582"/>
      <c r="AC75" s="582"/>
      <c r="AD75" s="582"/>
      <c r="AE75" s="582"/>
      <c r="AF75" s="582"/>
      <c r="AG75" s="582"/>
      <c r="AH75" s="582"/>
      <c r="AI75" s="582"/>
      <c r="AJ75" s="582"/>
      <c r="AK75" s="582"/>
      <c r="AL75" s="582"/>
      <c r="AM75" s="582"/>
      <c r="AN75" s="582"/>
      <c r="AO75" s="582"/>
      <c r="AP75" s="582"/>
      <c r="AQ75" s="582"/>
      <c r="AR75" s="582"/>
      <c r="AS75" s="582"/>
      <c r="AT75" s="582"/>
      <c r="AU75" s="582"/>
      <c r="AV75" s="582"/>
      <c r="AW75" s="582"/>
      <c r="AX75" s="582"/>
      <c r="AY75" s="582"/>
      <c r="BA75" s="229"/>
      <c r="BB75" s="154"/>
      <c r="BC75" s="308"/>
      <c r="BD75" s="293"/>
      <c r="BE75" s="293"/>
      <c r="BF75" s="293"/>
      <c r="BG75" s="309"/>
      <c r="BH75" s="316"/>
      <c r="BI75" s="293"/>
      <c r="BJ75" s="293"/>
      <c r="BK75" s="293"/>
      <c r="BL75" s="309"/>
      <c r="BM75" s="316"/>
      <c r="BN75" s="293"/>
      <c r="BO75" s="293"/>
      <c r="BP75" s="293"/>
      <c r="BQ75" s="309"/>
    </row>
    <row r="76" s="614" customFormat="true" ht="15" customHeight="true" x14ac:dyDescent="0.2">
      <c r="A76" s="761"/>
      <c r="B76" s="778"/>
      <c r="C76" s="842"/>
      <c r="D76" s="843"/>
      <c r="E76" s="843"/>
      <c r="F76" s="843"/>
      <c r="G76" s="844"/>
      <c r="H76" s="845"/>
      <c r="I76" s="843"/>
      <c r="J76" s="843"/>
      <c r="K76" s="843"/>
      <c r="L76" s="846"/>
      <c r="M76" s="847"/>
      <c r="N76" s="843"/>
      <c r="O76" s="843"/>
      <c r="P76" s="843"/>
      <c r="Q76" s="846"/>
      <c r="R76" s="582"/>
      <c r="S76" s="582"/>
      <c r="T76" s="582"/>
      <c r="U76" s="582"/>
      <c r="V76" s="582"/>
      <c r="W76" s="582"/>
      <c r="X76" s="582"/>
      <c r="Y76" s="582"/>
      <c r="Z76" s="582"/>
      <c r="AA76" s="582"/>
      <c r="AB76" s="582"/>
      <c r="AC76" s="582"/>
      <c r="AD76" s="582"/>
      <c r="AE76" s="582"/>
      <c r="AF76" s="582"/>
      <c r="AG76" s="582"/>
      <c r="AH76" s="582"/>
      <c r="AI76" s="582"/>
      <c r="AJ76" s="582"/>
      <c r="AK76" s="582"/>
      <c r="AL76" s="582"/>
      <c r="AM76" s="582"/>
      <c r="AN76" s="582"/>
      <c r="AO76" s="582"/>
      <c r="AP76" s="582"/>
      <c r="AQ76" s="582"/>
      <c r="AR76" s="582"/>
      <c r="AS76" s="582"/>
      <c r="AT76" s="582"/>
      <c r="AU76" s="582"/>
      <c r="AV76" s="582"/>
      <c r="AW76" s="582"/>
      <c r="AX76" s="582"/>
      <c r="AY76" s="582"/>
      <c r="BA76" s="229"/>
      <c r="BB76" s="154"/>
      <c r="BC76" s="308"/>
      <c r="BD76" s="293"/>
      <c r="BE76" s="293"/>
      <c r="BF76" s="293"/>
      <c r="BG76" s="309"/>
      <c r="BH76" s="316"/>
      <c r="BI76" s="293"/>
      <c r="BJ76" s="293"/>
      <c r="BK76" s="293"/>
      <c r="BL76" s="309"/>
      <c r="BM76" s="316"/>
      <c r="BN76" s="293"/>
      <c r="BO76" s="293"/>
      <c r="BP76" s="293"/>
      <c r="BQ76" s="309"/>
    </row>
    <row r="77" s="614" customFormat="true" ht="15" customHeight="true" x14ac:dyDescent="0.2">
      <c r="A77" s="761"/>
      <c r="B77" s="778"/>
      <c r="C77" s="842"/>
      <c r="D77" s="843"/>
      <c r="E77" s="843"/>
      <c r="F77" s="843"/>
      <c r="G77" s="844"/>
      <c r="H77" s="845"/>
      <c r="I77" s="843"/>
      <c r="J77" s="843"/>
      <c r="K77" s="843"/>
      <c r="L77" s="846"/>
      <c r="M77" s="847"/>
      <c r="N77" s="843"/>
      <c r="O77" s="843"/>
      <c r="P77" s="843"/>
      <c r="Q77" s="846"/>
      <c r="R77" s="582"/>
      <c r="S77" s="582"/>
      <c r="T77" s="582"/>
      <c r="U77" s="582"/>
      <c r="V77" s="582"/>
      <c r="W77" s="582"/>
      <c r="X77" s="582"/>
      <c r="Y77" s="582"/>
      <c r="Z77" s="582"/>
      <c r="AA77" s="582"/>
      <c r="AB77" s="582"/>
      <c r="AC77" s="582"/>
      <c r="AD77" s="582"/>
      <c r="AE77" s="582"/>
      <c r="AF77" s="582"/>
      <c r="AG77" s="582"/>
      <c r="AH77" s="582"/>
      <c r="AI77" s="582"/>
      <c r="AJ77" s="582"/>
      <c r="AK77" s="582"/>
      <c r="AL77" s="582"/>
      <c r="AM77" s="582"/>
      <c r="AN77" s="582"/>
      <c r="AO77" s="582"/>
      <c r="AP77" s="582"/>
      <c r="AQ77" s="582"/>
      <c r="AR77" s="582"/>
      <c r="AS77" s="582"/>
      <c r="AT77" s="582"/>
      <c r="AU77" s="582"/>
      <c r="AV77" s="582"/>
      <c r="AW77" s="582"/>
      <c r="AX77" s="582"/>
      <c r="AY77" s="582"/>
      <c r="BA77" s="229"/>
      <c r="BB77" s="154"/>
      <c r="BC77" s="308"/>
      <c r="BD77" s="293"/>
      <c r="BE77" s="293"/>
      <c r="BF77" s="293"/>
      <c r="BG77" s="309"/>
      <c r="BH77" s="316"/>
      <c r="BI77" s="293"/>
      <c r="BJ77" s="293"/>
      <c r="BK77" s="293"/>
      <c r="BL77" s="309"/>
      <c r="BM77" s="316"/>
      <c r="BN77" s="293"/>
      <c r="BO77" s="293"/>
      <c r="BP77" s="293"/>
      <c r="BQ77" s="309"/>
    </row>
    <row r="78" s="614" customFormat="true" ht="15" customHeight="true" x14ac:dyDescent="0.2">
      <c r="A78" s="761"/>
      <c r="B78" s="778"/>
      <c r="C78" s="842"/>
      <c r="D78" s="843"/>
      <c r="E78" s="843"/>
      <c r="F78" s="843"/>
      <c r="G78" s="844"/>
      <c r="H78" s="845"/>
      <c r="I78" s="843"/>
      <c r="J78" s="843"/>
      <c r="K78" s="843"/>
      <c r="L78" s="846"/>
      <c r="M78" s="847"/>
      <c r="N78" s="843"/>
      <c r="O78" s="843"/>
      <c r="P78" s="843"/>
      <c r="Q78" s="846"/>
      <c r="R78" s="582"/>
      <c r="S78" s="582"/>
      <c r="T78" s="582"/>
      <c r="U78" s="582"/>
      <c r="V78" s="582"/>
      <c r="W78" s="582"/>
      <c r="X78" s="582"/>
      <c r="Y78" s="582"/>
      <c r="Z78" s="582"/>
      <c r="AA78" s="582"/>
      <c r="AB78" s="582"/>
      <c r="AC78" s="582"/>
      <c r="AD78" s="582"/>
      <c r="AE78" s="582"/>
      <c r="AF78" s="582"/>
      <c r="AG78" s="582"/>
      <c r="AH78" s="582"/>
      <c r="AI78" s="582"/>
      <c r="AJ78" s="582"/>
      <c r="AK78" s="582"/>
      <c r="AL78" s="582"/>
      <c r="AM78" s="582"/>
      <c r="AN78" s="582"/>
      <c r="AO78" s="582"/>
      <c r="AP78" s="582"/>
      <c r="AQ78" s="582"/>
      <c r="AR78" s="582"/>
      <c r="AS78" s="582"/>
      <c r="AT78" s="582"/>
      <c r="AU78" s="582"/>
      <c r="AV78" s="582"/>
      <c r="AW78" s="582"/>
      <c r="AX78" s="582"/>
      <c r="AY78" s="582"/>
      <c r="BA78" s="229"/>
      <c r="BB78" s="154"/>
      <c r="BC78" s="308"/>
      <c r="BD78" s="293"/>
      <c r="BE78" s="293"/>
      <c r="BF78" s="293"/>
      <c r="BG78" s="309"/>
      <c r="BH78" s="316"/>
      <c r="BI78" s="293"/>
      <c r="BJ78" s="293"/>
      <c r="BK78" s="293"/>
      <c r="BL78" s="309"/>
      <c r="BM78" s="316"/>
      <c r="BN78" s="293"/>
      <c r="BO78" s="293"/>
      <c r="BP78" s="293"/>
      <c r="BQ78" s="309"/>
    </row>
    <row r="79" s="614" customFormat="true" ht="15" customHeight="true" x14ac:dyDescent="0.2">
      <c r="A79" s="761"/>
      <c r="B79" s="778"/>
      <c r="C79" s="842"/>
      <c r="D79" s="843"/>
      <c r="E79" s="843"/>
      <c r="F79" s="843"/>
      <c r="G79" s="844"/>
      <c r="H79" s="845"/>
      <c r="I79" s="843"/>
      <c r="J79" s="843"/>
      <c r="K79" s="843"/>
      <c r="L79" s="846"/>
      <c r="M79" s="847"/>
      <c r="N79" s="843"/>
      <c r="O79" s="843"/>
      <c r="P79" s="843"/>
      <c r="Q79" s="846"/>
      <c r="R79" s="582"/>
      <c r="S79" s="582"/>
      <c r="T79" s="582"/>
      <c r="U79" s="582"/>
      <c r="V79" s="582"/>
      <c r="W79" s="582"/>
      <c r="X79" s="582"/>
      <c r="Y79" s="582"/>
      <c r="Z79" s="582"/>
      <c r="AA79" s="582"/>
      <c r="AB79" s="582"/>
      <c r="AC79" s="582"/>
      <c r="AD79" s="582"/>
      <c r="AE79" s="582"/>
      <c r="AF79" s="582"/>
      <c r="AG79" s="582"/>
      <c r="AH79" s="582"/>
      <c r="AI79" s="582"/>
      <c r="AJ79" s="582"/>
      <c r="AK79" s="582"/>
      <c r="AL79" s="582"/>
      <c r="AM79" s="582"/>
      <c r="AN79" s="582"/>
      <c r="AO79" s="582"/>
      <c r="AP79" s="582"/>
      <c r="AQ79" s="582"/>
      <c r="AR79" s="582"/>
      <c r="AS79" s="582"/>
      <c r="AT79" s="582"/>
      <c r="AU79" s="582"/>
      <c r="AV79" s="582"/>
      <c r="AW79" s="582"/>
      <c r="AX79" s="582"/>
      <c r="AY79" s="582"/>
      <c r="BA79" s="229"/>
      <c r="BB79" s="154"/>
      <c r="BC79" s="308"/>
      <c r="BD79" s="293"/>
      <c r="BE79" s="293"/>
      <c r="BF79" s="293"/>
      <c r="BG79" s="309"/>
      <c r="BH79" s="316"/>
      <c r="BI79" s="293"/>
      <c r="BJ79" s="293"/>
      <c r="BK79" s="293"/>
      <c r="BL79" s="309"/>
      <c r="BM79" s="316"/>
      <c r="BN79" s="293"/>
      <c r="BO79" s="293"/>
      <c r="BP79" s="293"/>
      <c r="BQ79" s="309"/>
    </row>
    <row r="80" s="614" customFormat="true" ht="15" customHeight="true" x14ac:dyDescent="0.2">
      <c r="A80" s="761"/>
      <c r="B80" s="778"/>
      <c r="C80" s="842"/>
      <c r="D80" s="843"/>
      <c r="E80" s="843"/>
      <c r="F80" s="843"/>
      <c r="G80" s="844"/>
      <c r="H80" s="845"/>
      <c r="I80" s="843"/>
      <c r="J80" s="843"/>
      <c r="K80" s="843"/>
      <c r="L80" s="846"/>
      <c r="M80" s="847"/>
      <c r="N80" s="843"/>
      <c r="O80" s="843"/>
      <c r="P80" s="843"/>
      <c r="Q80" s="846"/>
      <c r="R80" s="582"/>
      <c r="S80" s="582"/>
      <c r="T80" s="582"/>
      <c r="U80" s="582"/>
      <c r="V80" s="582"/>
      <c r="W80" s="582"/>
      <c r="X80" s="582"/>
      <c r="Y80" s="582"/>
      <c r="Z80" s="582"/>
      <c r="AA80" s="582"/>
      <c r="AB80" s="582"/>
      <c r="AC80" s="582"/>
      <c r="AD80" s="582"/>
      <c r="AE80" s="582"/>
      <c r="AF80" s="582"/>
      <c r="AG80" s="582"/>
      <c r="AH80" s="582"/>
      <c r="AI80" s="582"/>
      <c r="AJ80" s="582"/>
      <c r="AK80" s="582"/>
      <c r="AL80" s="582"/>
      <c r="AM80" s="582"/>
      <c r="AN80" s="582"/>
      <c r="AO80" s="582"/>
      <c r="AP80" s="582"/>
      <c r="AQ80" s="582"/>
      <c r="AR80" s="582"/>
      <c r="AS80" s="582"/>
      <c r="AT80" s="582"/>
      <c r="AU80" s="582"/>
      <c r="AV80" s="582"/>
      <c r="AW80" s="582"/>
      <c r="AX80" s="582"/>
      <c r="AY80" s="582"/>
      <c r="BA80" s="229"/>
      <c r="BB80" s="154"/>
      <c r="BC80" s="308"/>
      <c r="BD80" s="293"/>
      <c r="BE80" s="293"/>
      <c r="BF80" s="293"/>
      <c r="BG80" s="309"/>
      <c r="BH80" s="316"/>
      <c r="BI80" s="293"/>
      <c r="BJ80" s="293"/>
      <c r="BK80" s="293"/>
      <c r="BL80" s="309"/>
      <c r="BM80" s="316"/>
      <c r="BN80" s="293"/>
      <c r="BO80" s="293"/>
      <c r="BP80" s="293"/>
      <c r="BQ80" s="309"/>
    </row>
    <row r="81" s="614" customFormat="true" ht="15" customHeight="true" x14ac:dyDescent="0.2">
      <c r="A81" s="761"/>
      <c r="B81" s="778"/>
      <c r="C81" s="842"/>
      <c r="D81" s="843"/>
      <c r="E81" s="843"/>
      <c r="F81" s="843"/>
      <c r="G81" s="844"/>
      <c r="H81" s="845"/>
      <c r="I81" s="843"/>
      <c r="J81" s="843"/>
      <c r="K81" s="843"/>
      <c r="L81" s="846"/>
      <c r="M81" s="847"/>
      <c r="N81" s="843"/>
      <c r="O81" s="843"/>
      <c r="P81" s="843"/>
      <c r="Q81" s="846"/>
      <c r="R81" s="582"/>
      <c r="S81" s="582"/>
      <c r="T81" s="582"/>
      <c r="U81" s="582"/>
      <c r="V81" s="582"/>
      <c r="W81" s="582"/>
      <c r="X81" s="582"/>
      <c r="Y81" s="582"/>
      <c r="Z81" s="582"/>
      <c r="AA81" s="582"/>
      <c r="AB81" s="582"/>
      <c r="AC81" s="582"/>
      <c r="AD81" s="582"/>
      <c r="AE81" s="582"/>
      <c r="AF81" s="582"/>
      <c r="AG81" s="582"/>
      <c r="AH81" s="582"/>
      <c r="AI81" s="582"/>
      <c r="AJ81" s="582"/>
      <c r="AK81" s="582"/>
      <c r="AL81" s="582"/>
      <c r="AM81" s="582"/>
      <c r="AN81" s="582"/>
      <c r="AO81" s="582"/>
      <c r="AP81" s="582"/>
      <c r="AQ81" s="582"/>
      <c r="AR81" s="582"/>
      <c r="AS81" s="582"/>
      <c r="AT81" s="582"/>
      <c r="AU81" s="582"/>
      <c r="AV81" s="582"/>
      <c r="AW81" s="582"/>
      <c r="AX81" s="582"/>
      <c r="AY81" s="582"/>
      <c r="BA81" s="229"/>
      <c r="BB81" s="154"/>
      <c r="BC81" s="308"/>
      <c r="BD81" s="293"/>
      <c r="BE81" s="293"/>
      <c r="BF81" s="293"/>
      <c r="BG81" s="309"/>
      <c r="BH81" s="316"/>
      <c r="BI81" s="293"/>
      <c r="BJ81" s="293"/>
      <c r="BK81" s="293"/>
      <c r="BL81" s="309"/>
      <c r="BM81" s="316"/>
      <c r="BN81" s="293"/>
      <c r="BO81" s="293"/>
      <c r="BP81" s="293"/>
      <c r="BQ81" s="309"/>
    </row>
    <row r="82" s="614" customFormat="true" ht="15" customHeight="true" x14ac:dyDescent="0.2">
      <c r="A82" s="761"/>
      <c r="B82" s="778"/>
      <c r="C82" s="842"/>
      <c r="D82" s="843"/>
      <c r="E82" s="843"/>
      <c r="F82" s="843"/>
      <c r="G82" s="844"/>
      <c r="H82" s="845"/>
      <c r="I82" s="843"/>
      <c r="J82" s="843"/>
      <c r="K82" s="843"/>
      <c r="L82" s="846"/>
      <c r="M82" s="847"/>
      <c r="N82" s="843"/>
      <c r="O82" s="843"/>
      <c r="P82" s="843"/>
      <c r="Q82" s="846"/>
      <c r="R82" s="582"/>
      <c r="S82" s="582"/>
      <c r="T82" s="582"/>
      <c r="U82" s="582"/>
      <c r="V82" s="582"/>
      <c r="W82" s="582"/>
      <c r="X82" s="582"/>
      <c r="Y82" s="582"/>
      <c r="Z82" s="582"/>
      <c r="AA82" s="582"/>
      <c r="AB82" s="582"/>
      <c r="AC82" s="582"/>
      <c r="AD82" s="582"/>
      <c r="AE82" s="582"/>
      <c r="AF82" s="582"/>
      <c r="AG82" s="582"/>
      <c r="AH82" s="582"/>
      <c r="AI82" s="582"/>
      <c r="AJ82" s="582"/>
      <c r="AK82" s="582"/>
      <c r="AL82" s="582"/>
      <c r="AM82" s="582"/>
      <c r="AN82" s="582"/>
      <c r="AO82" s="582"/>
      <c r="AP82" s="582"/>
      <c r="AQ82" s="582"/>
      <c r="AR82" s="582"/>
      <c r="AS82" s="582"/>
      <c r="AT82" s="582"/>
      <c r="AU82" s="582"/>
      <c r="AV82" s="582"/>
      <c r="AW82" s="582"/>
      <c r="AX82" s="582"/>
      <c r="AY82" s="582"/>
      <c r="BA82" s="229"/>
      <c r="BB82" s="154"/>
      <c r="BC82" s="308"/>
      <c r="BD82" s="293"/>
      <c r="BE82" s="293"/>
      <c r="BF82" s="293"/>
      <c r="BG82" s="309"/>
      <c r="BH82" s="316"/>
      <c r="BI82" s="293"/>
      <c r="BJ82" s="293"/>
      <c r="BK82" s="293"/>
      <c r="BL82" s="309"/>
      <c r="BM82" s="316"/>
      <c r="BN82" s="293"/>
      <c r="BO82" s="293"/>
      <c r="BP82" s="293"/>
      <c r="BQ82" s="309"/>
    </row>
    <row r="83" s="614" customFormat="true" ht="15" customHeight="true" x14ac:dyDescent="0.2">
      <c r="A83" s="761"/>
      <c r="B83" s="778"/>
      <c r="C83" s="842"/>
      <c r="D83" s="843"/>
      <c r="E83" s="843"/>
      <c r="F83" s="843"/>
      <c r="G83" s="844"/>
      <c r="H83" s="845"/>
      <c r="I83" s="843"/>
      <c r="J83" s="843"/>
      <c r="K83" s="843"/>
      <c r="L83" s="846"/>
      <c r="M83" s="847"/>
      <c r="N83" s="843"/>
      <c r="O83" s="843"/>
      <c r="P83" s="843"/>
      <c r="Q83" s="846"/>
      <c r="R83" s="582"/>
      <c r="S83" s="582"/>
      <c r="T83" s="582"/>
      <c r="U83" s="582"/>
      <c r="V83" s="582"/>
      <c r="W83" s="582"/>
      <c r="X83" s="582"/>
      <c r="Y83" s="582"/>
      <c r="Z83" s="582"/>
      <c r="AA83" s="582"/>
      <c r="AB83" s="582"/>
      <c r="AC83" s="582"/>
      <c r="AD83" s="582"/>
      <c r="AE83" s="582"/>
      <c r="AF83" s="582"/>
      <c r="AG83" s="582"/>
      <c r="AH83" s="582"/>
      <c r="AI83" s="582"/>
      <c r="AJ83" s="582"/>
      <c r="AK83" s="582"/>
      <c r="AL83" s="582"/>
      <c r="AM83" s="582"/>
      <c r="AN83" s="582"/>
      <c r="AO83" s="582"/>
      <c r="AP83" s="582"/>
      <c r="AQ83" s="582"/>
      <c r="AR83" s="582"/>
      <c r="AS83" s="582"/>
      <c r="AT83" s="582"/>
      <c r="AU83" s="582"/>
      <c r="AV83" s="582"/>
      <c r="AW83" s="582"/>
      <c r="AX83" s="582"/>
      <c r="AY83" s="582"/>
      <c r="BA83" s="229"/>
      <c r="BB83" s="154"/>
      <c r="BC83" s="308"/>
      <c r="BD83" s="293"/>
      <c r="BE83" s="293"/>
      <c r="BF83" s="293"/>
      <c r="BG83" s="309"/>
      <c r="BH83" s="316"/>
      <c r="BI83" s="293"/>
      <c r="BJ83" s="293"/>
      <c r="BK83" s="293"/>
      <c r="BL83" s="309"/>
      <c r="BM83" s="316"/>
      <c r="BN83" s="293"/>
      <c r="BO83" s="293"/>
      <c r="BP83" s="293"/>
      <c r="BQ83" s="309"/>
    </row>
    <row r="84" s="614" customFormat="true" ht="15" customHeight="true" x14ac:dyDescent="0.2">
      <c r="A84" s="761"/>
      <c r="B84" s="778"/>
      <c r="C84" s="842"/>
      <c r="D84" s="843"/>
      <c r="E84" s="843"/>
      <c r="F84" s="843"/>
      <c r="G84" s="844"/>
      <c r="H84" s="845"/>
      <c r="I84" s="843"/>
      <c r="J84" s="843"/>
      <c r="K84" s="843"/>
      <c r="L84" s="846"/>
      <c r="M84" s="847"/>
      <c r="N84" s="843"/>
      <c r="O84" s="843"/>
      <c r="P84" s="843"/>
      <c r="Q84" s="846"/>
      <c r="R84" s="582"/>
      <c r="S84" s="582"/>
      <c r="T84" s="582"/>
      <c r="U84" s="582"/>
      <c r="V84" s="582"/>
      <c r="W84" s="582"/>
      <c r="X84" s="582"/>
      <c r="Y84" s="582"/>
      <c r="Z84" s="582"/>
      <c r="AA84" s="582"/>
      <c r="AB84" s="582"/>
      <c r="AC84" s="582"/>
      <c r="AD84" s="582"/>
      <c r="AE84" s="582"/>
      <c r="AF84" s="582"/>
      <c r="AG84" s="582"/>
      <c r="AH84" s="582"/>
      <c r="AI84" s="582"/>
      <c r="AJ84" s="582"/>
      <c r="AK84" s="582"/>
      <c r="AL84" s="582"/>
      <c r="AM84" s="582"/>
      <c r="AN84" s="582"/>
      <c r="AO84" s="582"/>
      <c r="AP84" s="582"/>
      <c r="AQ84" s="582"/>
      <c r="AR84" s="582"/>
      <c r="AS84" s="582"/>
      <c r="AT84" s="582"/>
      <c r="AU84" s="582"/>
      <c r="AV84" s="582"/>
      <c r="AW84" s="582"/>
      <c r="AX84" s="582"/>
      <c r="AY84" s="582"/>
      <c r="BA84" s="229"/>
      <c r="BB84" s="154"/>
      <c r="BC84" s="308"/>
      <c r="BD84" s="293"/>
      <c r="BE84" s="293"/>
      <c r="BF84" s="293"/>
      <c r="BG84" s="309"/>
      <c r="BH84" s="316"/>
      <c r="BI84" s="293"/>
      <c r="BJ84" s="293"/>
      <c r="BK84" s="293"/>
      <c r="BL84" s="309"/>
      <c r="BM84" s="316"/>
      <c r="BN84" s="293"/>
      <c r="BO84" s="293"/>
      <c r="BP84" s="293"/>
      <c r="BQ84" s="309"/>
    </row>
    <row r="85" s="614" customFormat="true" ht="15" customHeight="true" x14ac:dyDescent="0.2">
      <c r="A85" s="761"/>
      <c r="B85" s="778"/>
      <c r="C85" s="842"/>
      <c r="D85" s="843"/>
      <c r="E85" s="843"/>
      <c r="F85" s="843"/>
      <c r="G85" s="844"/>
      <c r="H85" s="845"/>
      <c r="I85" s="843"/>
      <c r="J85" s="843"/>
      <c r="K85" s="843"/>
      <c r="L85" s="846"/>
      <c r="M85" s="847"/>
      <c r="N85" s="843"/>
      <c r="O85" s="843"/>
      <c r="P85" s="843"/>
      <c r="Q85" s="846"/>
      <c r="R85" s="582"/>
      <c r="S85" s="582"/>
      <c r="T85" s="582"/>
      <c r="U85" s="582"/>
      <c r="V85" s="582"/>
      <c r="W85" s="582"/>
      <c r="X85" s="582"/>
      <c r="Y85" s="582"/>
      <c r="Z85" s="582"/>
      <c r="AA85" s="582"/>
      <c r="AB85" s="582"/>
      <c r="AC85" s="582"/>
      <c r="AD85" s="582"/>
      <c r="AE85" s="582"/>
      <c r="AF85" s="582"/>
      <c r="AG85" s="582"/>
      <c r="AH85" s="582"/>
      <c r="AI85" s="582"/>
      <c r="AJ85" s="582"/>
      <c r="AK85" s="582"/>
      <c r="AL85" s="582"/>
      <c r="AM85" s="582"/>
      <c r="AN85" s="582"/>
      <c r="AO85" s="582"/>
      <c r="AP85" s="582"/>
      <c r="AQ85" s="582"/>
      <c r="AR85" s="582"/>
      <c r="AS85" s="582"/>
      <c r="AT85" s="582"/>
      <c r="AU85" s="582"/>
      <c r="AV85" s="582"/>
      <c r="AW85" s="582"/>
      <c r="AX85" s="582"/>
      <c r="AY85" s="582"/>
      <c r="BA85" s="229"/>
      <c r="BB85" s="154"/>
      <c r="BC85" s="308"/>
      <c r="BD85" s="293"/>
      <c r="BE85" s="293"/>
      <c r="BF85" s="293"/>
      <c r="BG85" s="309"/>
      <c r="BH85" s="316"/>
      <c r="BI85" s="293"/>
      <c r="BJ85" s="293"/>
      <c r="BK85" s="293"/>
      <c r="BL85" s="309"/>
      <c r="BM85" s="316"/>
      <c r="BN85" s="293"/>
      <c r="BO85" s="293"/>
      <c r="BP85" s="293"/>
      <c r="BQ85" s="309"/>
    </row>
    <row r="86" s="614" customFormat="true" ht="15" customHeight="true" x14ac:dyDescent="0.2">
      <c r="A86" s="761"/>
      <c r="B86" s="778"/>
      <c r="C86" s="842"/>
      <c r="D86" s="843"/>
      <c r="E86" s="843"/>
      <c r="F86" s="843"/>
      <c r="G86" s="844"/>
      <c r="H86" s="845"/>
      <c r="I86" s="843"/>
      <c r="J86" s="843"/>
      <c r="K86" s="843"/>
      <c r="L86" s="846"/>
      <c r="M86" s="847"/>
      <c r="N86" s="843"/>
      <c r="O86" s="843"/>
      <c r="P86" s="843"/>
      <c r="Q86" s="846"/>
      <c r="R86" s="582"/>
      <c r="S86" s="582"/>
      <c r="T86" s="582"/>
      <c r="U86" s="582"/>
      <c r="V86" s="582"/>
      <c r="W86" s="582"/>
      <c r="X86" s="582"/>
      <c r="Y86" s="582"/>
      <c r="Z86" s="582"/>
      <c r="AA86" s="582"/>
      <c r="AB86" s="582"/>
      <c r="AC86" s="582"/>
      <c r="AD86" s="582"/>
      <c r="AE86" s="582"/>
      <c r="AF86" s="582"/>
      <c r="AG86" s="582"/>
      <c r="AH86" s="582"/>
      <c r="AI86" s="582"/>
      <c r="AJ86" s="582"/>
      <c r="AK86" s="582"/>
      <c r="AL86" s="582"/>
      <c r="AM86" s="582"/>
      <c r="AN86" s="582"/>
      <c r="AO86" s="582"/>
      <c r="AP86" s="582"/>
      <c r="AQ86" s="582"/>
      <c r="AR86" s="582"/>
      <c r="AS86" s="582"/>
      <c r="AT86" s="582"/>
      <c r="AU86" s="582"/>
      <c r="AV86" s="582"/>
      <c r="AW86" s="582"/>
      <c r="AX86" s="582"/>
      <c r="AY86" s="582"/>
      <c r="BA86" s="229"/>
      <c r="BB86" s="154"/>
      <c r="BC86" s="308"/>
      <c r="BD86" s="293"/>
      <c r="BE86" s="293"/>
      <c r="BF86" s="293"/>
      <c r="BG86" s="309"/>
      <c r="BH86" s="316"/>
      <c r="BI86" s="293"/>
      <c r="BJ86" s="293"/>
      <c r="BK86" s="293"/>
      <c r="BL86" s="309"/>
      <c r="BM86" s="316"/>
      <c r="BN86" s="293"/>
      <c r="BO86" s="293"/>
      <c r="BP86" s="293"/>
      <c r="BQ86" s="309"/>
    </row>
    <row r="87" s="614" customFormat="true" ht="15" customHeight="true" x14ac:dyDescent="0.2">
      <c r="A87" s="761"/>
      <c r="B87" s="778"/>
      <c r="C87" s="842"/>
      <c r="D87" s="843"/>
      <c r="E87" s="843"/>
      <c r="F87" s="843"/>
      <c r="G87" s="844"/>
      <c r="H87" s="845"/>
      <c r="I87" s="843"/>
      <c r="J87" s="843"/>
      <c r="K87" s="843"/>
      <c r="L87" s="846"/>
      <c r="M87" s="847"/>
      <c r="N87" s="843"/>
      <c r="O87" s="843"/>
      <c r="P87" s="843"/>
      <c r="Q87" s="846"/>
      <c r="R87" s="582"/>
      <c r="S87" s="582"/>
      <c r="T87" s="582"/>
      <c r="U87" s="582"/>
      <c r="V87" s="582"/>
      <c r="W87" s="582"/>
      <c r="X87" s="582"/>
      <c r="Y87" s="582"/>
      <c r="Z87" s="582"/>
      <c r="AA87" s="582"/>
      <c r="AB87" s="582"/>
      <c r="AC87" s="582"/>
      <c r="AD87" s="582"/>
      <c r="AE87" s="582"/>
      <c r="AF87" s="582"/>
      <c r="AG87" s="582"/>
      <c r="AH87" s="582"/>
      <c r="AI87" s="582"/>
      <c r="AJ87" s="582"/>
      <c r="AK87" s="582"/>
      <c r="AL87" s="582"/>
      <c r="AM87" s="582"/>
      <c r="AN87" s="582"/>
      <c r="AO87" s="582"/>
      <c r="AP87" s="582"/>
      <c r="AQ87" s="582"/>
      <c r="AR87" s="582"/>
      <c r="AS87" s="582"/>
      <c r="AT87" s="582"/>
      <c r="AU87" s="582"/>
      <c r="AV87" s="582"/>
      <c r="AW87" s="582"/>
      <c r="AX87" s="582"/>
      <c r="AY87" s="582"/>
      <c r="BA87" s="229"/>
      <c r="BB87" s="154"/>
      <c r="BC87" s="308"/>
      <c r="BD87" s="293"/>
      <c r="BE87" s="293"/>
      <c r="BF87" s="293"/>
      <c r="BG87" s="309"/>
      <c r="BH87" s="316"/>
      <c r="BI87" s="293"/>
      <c r="BJ87" s="293"/>
      <c r="BK87" s="293"/>
      <c r="BL87" s="309"/>
      <c r="BM87" s="316"/>
      <c r="BN87" s="293"/>
      <c r="BO87" s="293"/>
      <c r="BP87" s="293"/>
      <c r="BQ87" s="309"/>
    </row>
    <row r="88" s="614" customFormat="true" ht="15" customHeight="true" x14ac:dyDescent="0.2">
      <c r="A88" s="761"/>
      <c r="B88" s="778"/>
      <c r="C88" s="842"/>
      <c r="D88" s="843"/>
      <c r="E88" s="843"/>
      <c r="F88" s="843"/>
      <c r="G88" s="844"/>
      <c r="H88" s="845"/>
      <c r="I88" s="843"/>
      <c r="J88" s="843"/>
      <c r="K88" s="843"/>
      <c r="L88" s="846"/>
      <c r="M88" s="847"/>
      <c r="N88" s="843"/>
      <c r="O88" s="843"/>
      <c r="P88" s="843"/>
      <c r="Q88" s="846"/>
      <c r="R88" s="582"/>
      <c r="S88" s="582"/>
      <c r="T88" s="582"/>
      <c r="U88" s="582"/>
      <c r="V88" s="582"/>
      <c r="W88" s="582"/>
      <c r="X88" s="582"/>
      <c r="Y88" s="582"/>
      <c r="Z88" s="582"/>
      <c r="AA88" s="582"/>
      <c r="AB88" s="582"/>
      <c r="AC88" s="582"/>
      <c r="AD88" s="582"/>
      <c r="AE88" s="582"/>
      <c r="AF88" s="582"/>
      <c r="AG88" s="582"/>
      <c r="AH88" s="582"/>
      <c r="AI88" s="582"/>
      <c r="AJ88" s="582"/>
      <c r="AK88" s="582"/>
      <c r="AL88" s="582"/>
      <c r="AM88" s="582"/>
      <c r="AN88" s="582"/>
      <c r="AO88" s="582"/>
      <c r="AP88" s="582"/>
      <c r="AQ88" s="582"/>
      <c r="AR88" s="582"/>
      <c r="AS88" s="582"/>
      <c r="AT88" s="582"/>
      <c r="AU88" s="582"/>
      <c r="AV88" s="582"/>
      <c r="AW88" s="582"/>
      <c r="AX88" s="582"/>
      <c r="AY88" s="582"/>
      <c r="BA88" s="229"/>
      <c r="BB88" s="154"/>
      <c r="BC88" s="308"/>
      <c r="BD88" s="293"/>
      <c r="BE88" s="293"/>
      <c r="BF88" s="293"/>
      <c r="BG88" s="309"/>
      <c r="BH88" s="316"/>
      <c r="BI88" s="293"/>
      <c r="BJ88" s="293"/>
      <c r="BK88" s="293"/>
      <c r="BL88" s="309"/>
      <c r="BM88" s="316"/>
      <c r="BN88" s="293"/>
      <c r="BO88" s="293"/>
      <c r="BP88" s="293"/>
      <c r="BQ88" s="309"/>
    </row>
    <row r="89" s="614" customFormat="true" ht="15" customHeight="true" x14ac:dyDescent="0.2">
      <c r="A89" s="761"/>
      <c r="B89" s="778"/>
      <c r="C89" s="842"/>
      <c r="D89" s="843"/>
      <c r="E89" s="843"/>
      <c r="F89" s="843"/>
      <c r="G89" s="844"/>
      <c r="H89" s="845"/>
      <c r="I89" s="843"/>
      <c r="J89" s="843"/>
      <c r="K89" s="843"/>
      <c r="L89" s="846"/>
      <c r="M89" s="847"/>
      <c r="N89" s="843"/>
      <c r="O89" s="843"/>
      <c r="P89" s="843"/>
      <c r="Q89" s="846"/>
      <c r="R89" s="582"/>
      <c r="S89" s="582"/>
      <c r="T89" s="582"/>
      <c r="U89" s="582"/>
      <c r="V89" s="582"/>
      <c r="W89" s="582"/>
      <c r="X89" s="582"/>
      <c r="Y89" s="582"/>
      <c r="Z89" s="582"/>
      <c r="AA89" s="582"/>
      <c r="AB89" s="582"/>
      <c r="AC89" s="582"/>
      <c r="AD89" s="582"/>
      <c r="AE89" s="582"/>
      <c r="AF89" s="582"/>
      <c r="AG89" s="582"/>
      <c r="AH89" s="582"/>
      <c r="AI89" s="582"/>
      <c r="AJ89" s="582"/>
      <c r="AK89" s="582"/>
      <c r="AL89" s="582"/>
      <c r="AM89" s="582"/>
      <c r="AN89" s="582"/>
      <c r="AO89" s="582"/>
      <c r="AP89" s="582"/>
      <c r="AQ89" s="582"/>
      <c r="AR89" s="582"/>
      <c r="AS89" s="582"/>
      <c r="AT89" s="582"/>
      <c r="AU89" s="582"/>
      <c r="AV89" s="582"/>
      <c r="AW89" s="582"/>
      <c r="AX89" s="582"/>
      <c r="AY89" s="582"/>
      <c r="BA89" s="229"/>
      <c r="BB89" s="154"/>
      <c r="BC89" s="308"/>
      <c r="BD89" s="293"/>
      <c r="BE89" s="293"/>
      <c r="BF89" s="293"/>
      <c r="BG89" s="309"/>
      <c r="BH89" s="316"/>
      <c r="BI89" s="293"/>
      <c r="BJ89" s="293"/>
      <c r="BK89" s="293"/>
      <c r="BL89" s="309"/>
      <c r="BM89" s="316"/>
      <c r="BN89" s="293"/>
      <c r="BO89" s="293"/>
      <c r="BP89" s="293"/>
      <c r="BQ89" s="309"/>
    </row>
    <row r="90" s="614" customFormat="true" ht="15" customHeight="true" x14ac:dyDescent="0.2">
      <c r="A90" s="762"/>
      <c r="B90" s="779"/>
      <c r="C90" s="851"/>
      <c r="D90" s="852"/>
      <c r="E90" s="852"/>
      <c r="F90" s="852"/>
      <c r="G90" s="853"/>
      <c r="H90" s="854"/>
      <c r="I90" s="852"/>
      <c r="J90" s="852"/>
      <c r="K90" s="852"/>
      <c r="L90" s="855"/>
      <c r="M90" s="856"/>
      <c r="N90" s="852"/>
      <c r="O90" s="852"/>
      <c r="P90" s="852"/>
      <c r="Q90" s="855"/>
      <c r="R90" s="582"/>
      <c r="S90" s="582"/>
      <c r="T90" s="582"/>
      <c r="U90" s="582"/>
      <c r="V90" s="582"/>
      <c r="W90" s="582"/>
      <c r="X90" s="582"/>
      <c r="Y90" s="582"/>
      <c r="Z90" s="582"/>
      <c r="AA90" s="582"/>
      <c r="AB90" s="582"/>
      <c r="AC90" s="582"/>
      <c r="AD90" s="582"/>
      <c r="AE90" s="582"/>
      <c r="AF90" s="582"/>
      <c r="AG90" s="582"/>
      <c r="AH90" s="582"/>
      <c r="AI90" s="582"/>
      <c r="AJ90" s="582"/>
      <c r="AK90" s="582"/>
      <c r="AL90" s="582"/>
      <c r="AM90" s="582"/>
      <c r="AN90" s="582"/>
      <c r="AO90" s="582"/>
      <c r="AP90" s="582"/>
      <c r="AQ90" s="582"/>
      <c r="AR90" s="582"/>
      <c r="AS90" s="582"/>
      <c r="AT90" s="582"/>
      <c r="AU90" s="582"/>
      <c r="AV90" s="582"/>
      <c r="AW90" s="582"/>
      <c r="AX90" s="582"/>
      <c r="AY90" s="582"/>
      <c r="BA90" s="229"/>
      <c r="BB90" s="154"/>
      <c r="BC90" s="308"/>
      <c r="BD90" s="293"/>
      <c r="BE90" s="293"/>
      <c r="BF90" s="293"/>
      <c r="BG90" s="309"/>
      <c r="BH90" s="316"/>
      <c r="BI90" s="293"/>
      <c r="BJ90" s="293"/>
      <c r="BK90" s="293"/>
      <c r="BL90" s="309"/>
      <c r="BM90" s="316"/>
      <c r="BN90" s="293"/>
      <c r="BO90" s="293"/>
      <c r="BP90" s="293"/>
      <c r="BQ90" s="309"/>
    </row>
    <row r="91" s="614" customFormat="true" ht="15" customHeight="true" x14ac:dyDescent="0.2">
      <c r="A91" s="701"/>
      <c r="B91" s="780"/>
      <c r="C91" s="857"/>
      <c r="D91" s="849"/>
      <c r="E91" s="849"/>
      <c r="F91" s="849"/>
      <c r="G91" s="850"/>
      <c r="H91" s="848"/>
      <c r="I91" s="849"/>
      <c r="J91" s="849"/>
      <c r="K91" s="849"/>
      <c r="L91" s="858"/>
      <c r="M91" s="857"/>
      <c r="N91" s="849"/>
      <c r="O91" s="849"/>
      <c r="P91" s="849"/>
      <c r="Q91" s="858"/>
      <c r="R91" s="582"/>
      <c r="S91" s="582"/>
      <c r="T91" s="582"/>
      <c r="U91" s="582"/>
      <c r="V91" s="582"/>
      <c r="W91" s="582"/>
      <c r="X91" s="582"/>
      <c r="Y91" s="582"/>
      <c r="Z91" s="582"/>
      <c r="AA91" s="582"/>
      <c r="AB91" s="582"/>
      <c r="AC91" s="582"/>
      <c r="AD91" s="582"/>
      <c r="AE91" s="582"/>
      <c r="AF91" s="582"/>
      <c r="AG91" s="582"/>
      <c r="AH91" s="582"/>
      <c r="AI91" s="582"/>
      <c r="AJ91" s="582"/>
      <c r="AK91" s="582"/>
      <c r="AL91" s="582"/>
      <c r="AM91" s="582"/>
      <c r="AN91" s="582"/>
      <c r="AO91" s="582"/>
      <c r="AP91" s="582"/>
      <c r="AQ91" s="582"/>
      <c r="AR91" s="582"/>
      <c r="AS91" s="582"/>
      <c r="AT91" s="582"/>
      <c r="AU91" s="582"/>
      <c r="AV91" s="582"/>
      <c r="AW91" s="582"/>
      <c r="AX91" s="582"/>
      <c r="AY91" s="582"/>
      <c r="BA91" s="229"/>
      <c r="BB91" s="154"/>
      <c r="BC91" s="308"/>
      <c r="BD91" s="293"/>
      <c r="BE91" s="293"/>
      <c r="BF91" s="293"/>
      <c r="BG91" s="309"/>
      <c r="BH91" s="316"/>
      <c r="BI91" s="293"/>
      <c r="BJ91" s="293"/>
      <c r="BK91" s="293"/>
      <c r="BL91" s="309"/>
      <c r="BM91" s="316"/>
      <c r="BN91" s="293"/>
      <c r="BO91" s="293"/>
      <c r="BP91" s="293"/>
      <c r="BQ91" s="309"/>
    </row>
    <row r="92" s="614" customFormat="true" ht="15" customHeight="true" x14ac:dyDescent="0.2">
      <c r="A92" s="701"/>
      <c r="B92" s="780"/>
      <c r="C92" s="857"/>
      <c r="D92" s="849"/>
      <c r="E92" s="849"/>
      <c r="F92" s="849"/>
      <c r="G92" s="850"/>
      <c r="H92" s="848"/>
      <c r="I92" s="849"/>
      <c r="J92" s="849"/>
      <c r="K92" s="849"/>
      <c r="L92" s="858"/>
      <c r="M92" s="857"/>
      <c r="N92" s="849"/>
      <c r="O92" s="849"/>
      <c r="P92" s="849"/>
      <c r="Q92" s="858"/>
      <c r="R92" s="582"/>
      <c r="S92" s="582"/>
      <c r="T92" s="582"/>
      <c r="U92" s="582"/>
      <c r="V92" s="582"/>
      <c r="W92" s="582"/>
      <c r="X92" s="582"/>
      <c r="Y92" s="582"/>
      <c r="Z92" s="582"/>
      <c r="AA92" s="582"/>
      <c r="AB92" s="582"/>
      <c r="AC92" s="582"/>
      <c r="AD92" s="582"/>
      <c r="AE92" s="582"/>
      <c r="AF92" s="582"/>
      <c r="AG92" s="582"/>
      <c r="AH92" s="582"/>
      <c r="AI92" s="582"/>
      <c r="AJ92" s="582"/>
      <c r="AK92" s="582"/>
      <c r="AL92" s="582"/>
      <c r="AM92" s="582"/>
      <c r="AN92" s="582"/>
      <c r="AO92" s="582"/>
      <c r="AP92" s="582"/>
      <c r="AQ92" s="582"/>
      <c r="AR92" s="582"/>
      <c r="AS92" s="582"/>
      <c r="AT92" s="582"/>
      <c r="AU92" s="582"/>
      <c r="AV92" s="582"/>
      <c r="AW92" s="582"/>
      <c r="AX92" s="582"/>
      <c r="AY92" s="582"/>
      <c r="BA92" s="229"/>
      <c r="BB92" s="154"/>
      <c r="BC92" s="308"/>
      <c r="BD92" s="293"/>
      <c r="BE92" s="293"/>
      <c r="BF92" s="293"/>
      <c r="BG92" s="309"/>
      <c r="BH92" s="316"/>
      <c r="BI92" s="293"/>
      <c r="BJ92" s="293"/>
      <c r="BK92" s="293"/>
      <c r="BL92" s="309"/>
      <c r="BM92" s="316"/>
      <c r="BN92" s="293"/>
      <c r="BO92" s="293"/>
      <c r="BP92" s="293"/>
      <c r="BQ92" s="309"/>
    </row>
    <row r="93" s="614" customFormat="true" ht="15" customHeight="true" x14ac:dyDescent="0.2">
      <c r="A93" s="763"/>
      <c r="B93" s="781"/>
      <c r="C93" s="703"/>
      <c r="D93" s="704"/>
      <c r="E93" s="704"/>
      <c r="F93" s="704"/>
      <c r="G93" s="751"/>
      <c r="H93" s="741"/>
      <c r="I93" s="704"/>
      <c r="J93" s="704"/>
      <c r="K93" s="704"/>
      <c r="L93" s="718"/>
      <c r="M93" s="703"/>
      <c r="N93" s="704"/>
      <c r="O93" s="704"/>
      <c r="P93" s="704"/>
      <c r="Q93" s="718"/>
      <c r="R93" s="582"/>
      <c r="S93" s="582"/>
      <c r="T93" s="582"/>
      <c r="U93" s="582"/>
      <c r="V93" s="582"/>
      <c r="W93" s="582"/>
      <c r="X93" s="582"/>
      <c r="Y93" s="582"/>
      <c r="Z93" s="582"/>
      <c r="AA93" s="582"/>
      <c r="AB93" s="582"/>
      <c r="AC93" s="582"/>
      <c r="AD93" s="582"/>
      <c r="AE93" s="582"/>
      <c r="AF93" s="582"/>
      <c r="AG93" s="582"/>
      <c r="AH93" s="582"/>
      <c r="AI93" s="582"/>
      <c r="AJ93" s="582"/>
      <c r="AK93" s="582"/>
      <c r="AL93" s="582"/>
      <c r="AM93" s="582"/>
      <c r="AN93" s="582"/>
      <c r="AO93" s="582"/>
      <c r="AP93" s="582"/>
      <c r="AQ93" s="582"/>
      <c r="AR93" s="582"/>
      <c r="AS93" s="582"/>
      <c r="AT93" s="582"/>
      <c r="AU93" s="582"/>
      <c r="AV93" s="582"/>
      <c r="AW93" s="582"/>
      <c r="AX93" s="582"/>
      <c r="AY93" s="582"/>
      <c r="BA93" s="229"/>
      <c r="BB93" s="154"/>
      <c r="BC93" s="308"/>
      <c r="BD93" s="293"/>
      <c r="BE93" s="293"/>
      <c r="BF93" s="293"/>
      <c r="BG93" s="309"/>
      <c r="BH93" s="316"/>
      <c r="BI93" s="293"/>
      <c r="BJ93" s="293"/>
      <c r="BK93" s="293"/>
      <c r="BL93" s="309"/>
      <c r="BM93" s="316"/>
      <c r="BN93" s="293"/>
      <c r="BO93" s="293"/>
      <c r="BP93" s="293"/>
      <c r="BQ93" s="309"/>
    </row>
    <row r="94" s="614" customFormat="true" ht="15" customHeight="true" x14ac:dyDescent="0.2">
      <c r="A94" s="770"/>
      <c r="B94" s="781"/>
      <c r="C94" s="703"/>
      <c r="D94" s="705"/>
      <c r="E94" s="705"/>
      <c r="F94" s="705"/>
      <c r="G94" s="752"/>
      <c r="H94" s="741"/>
      <c r="I94" s="705"/>
      <c r="J94" s="705"/>
      <c r="K94" s="705"/>
      <c r="L94" s="719"/>
      <c r="M94" s="703"/>
      <c r="N94" s="705"/>
      <c r="O94" s="705"/>
      <c r="P94" s="705"/>
      <c r="Q94" s="719"/>
      <c r="R94" s="582"/>
      <c r="S94" s="582"/>
      <c r="T94" s="582"/>
      <c r="U94" s="582"/>
      <c r="V94" s="582"/>
      <c r="W94" s="582"/>
      <c r="X94" s="582"/>
      <c r="Y94" s="582"/>
      <c r="Z94" s="582"/>
      <c r="AA94" s="582"/>
      <c r="AB94" s="582"/>
      <c r="AC94" s="582"/>
      <c r="AD94" s="582"/>
      <c r="AE94" s="582"/>
      <c r="AF94" s="582"/>
      <c r="AG94" s="582"/>
      <c r="AH94" s="582"/>
      <c r="AI94" s="582"/>
      <c r="AJ94" s="582"/>
      <c r="AK94" s="582"/>
      <c r="AL94" s="582"/>
      <c r="AM94" s="582"/>
      <c r="AN94" s="582"/>
      <c r="AO94" s="582"/>
      <c r="AP94" s="582"/>
      <c r="AQ94" s="582"/>
      <c r="AR94" s="582"/>
      <c r="AS94" s="582"/>
      <c r="AT94" s="582"/>
      <c r="AU94" s="582"/>
      <c r="AV94" s="582"/>
      <c r="AW94" s="582"/>
      <c r="AX94" s="582"/>
      <c r="AY94" s="582"/>
      <c r="BA94" s="229"/>
      <c r="BB94" s="154"/>
      <c r="BC94" s="308"/>
      <c r="BD94" s="293"/>
      <c r="BE94" s="293"/>
      <c r="BF94" s="293"/>
      <c r="BG94" s="309"/>
      <c r="BH94" s="316"/>
      <c r="BI94" s="293"/>
      <c r="BJ94" s="293"/>
      <c r="BK94" s="293"/>
      <c r="BL94" s="309"/>
      <c r="BM94" s="316"/>
      <c r="BN94" s="293"/>
      <c r="BO94" s="293"/>
      <c r="BP94" s="293"/>
      <c r="BQ94" s="309"/>
    </row>
    <row r="95" s="614" customFormat="true" ht="15" customHeight="true" x14ac:dyDescent="0.2">
      <c r="A95" s="763"/>
      <c r="B95" s="782"/>
      <c r="C95" s="859"/>
      <c r="D95" s="860"/>
      <c r="E95" s="860"/>
      <c r="F95" s="860"/>
      <c r="G95" s="861"/>
      <c r="H95" s="862"/>
      <c r="I95" s="860"/>
      <c r="J95" s="860"/>
      <c r="K95" s="860"/>
      <c r="L95" s="863"/>
      <c r="M95" s="859"/>
      <c r="N95" s="860"/>
      <c r="O95" s="860"/>
      <c r="P95" s="860"/>
      <c r="Q95" s="863"/>
      <c r="R95" s="582"/>
      <c r="S95" s="582"/>
      <c r="T95" s="582"/>
      <c r="U95" s="582"/>
      <c r="V95" s="582"/>
      <c r="W95" s="582"/>
      <c r="X95" s="582"/>
      <c r="Y95" s="582"/>
      <c r="Z95" s="582"/>
      <c r="AA95" s="582"/>
      <c r="AB95" s="582"/>
      <c r="AC95" s="582"/>
      <c r="AD95" s="582"/>
      <c r="AE95" s="582"/>
      <c r="AF95" s="582"/>
      <c r="AG95" s="582"/>
      <c r="AH95" s="582"/>
      <c r="AI95" s="582"/>
      <c r="AJ95" s="582"/>
      <c r="AK95" s="582"/>
      <c r="AL95" s="582"/>
      <c r="AM95" s="582"/>
      <c r="AN95" s="582"/>
      <c r="AO95" s="582"/>
      <c r="AP95" s="582"/>
      <c r="AQ95" s="582"/>
      <c r="AR95" s="582"/>
      <c r="AS95" s="582"/>
      <c r="AT95" s="582"/>
      <c r="AU95" s="582"/>
      <c r="AV95" s="582"/>
      <c r="AW95" s="582"/>
      <c r="AX95" s="582"/>
      <c r="AY95" s="582"/>
      <c r="BA95" s="229"/>
      <c r="BB95" s="154"/>
      <c r="BC95" s="308"/>
      <c r="BD95" s="293"/>
      <c r="BE95" s="293"/>
      <c r="BF95" s="293"/>
      <c r="BG95" s="309"/>
      <c r="BH95" s="316"/>
      <c r="BI95" s="293"/>
      <c r="BJ95" s="293"/>
      <c r="BK95" s="293"/>
      <c r="BL95" s="309"/>
      <c r="BM95" s="316"/>
      <c r="BN95" s="293"/>
      <c r="BO95" s="293"/>
      <c r="BP95" s="293"/>
      <c r="BQ95" s="309"/>
    </row>
    <row r="96" s="131" customFormat="true" ht="15" customHeight="true" x14ac:dyDescent="0.2">
      <c r="A96" s="770"/>
      <c r="B96" s="782"/>
      <c r="C96" s="859"/>
      <c r="D96" s="860"/>
      <c r="E96" s="860"/>
      <c r="F96" s="860"/>
      <c r="G96" s="861"/>
      <c r="H96" s="862"/>
      <c r="I96" s="860"/>
      <c r="J96" s="860"/>
      <c r="K96" s="860"/>
      <c r="L96" s="863"/>
      <c r="M96" s="859"/>
      <c r="N96" s="860"/>
      <c r="O96" s="860"/>
      <c r="P96" s="860"/>
      <c r="Q96" s="863"/>
      <c r="R96" s="582"/>
      <c r="S96" s="582"/>
      <c r="T96" s="582"/>
      <c r="U96" s="582"/>
      <c r="V96" s="582"/>
      <c r="W96" s="582"/>
      <c r="X96" s="582"/>
      <c r="Y96" s="582"/>
      <c r="Z96" s="582"/>
      <c r="AA96" s="582"/>
      <c r="AB96" s="582"/>
      <c r="AC96" s="582"/>
      <c r="AD96" s="582"/>
      <c r="AE96" s="582"/>
      <c r="AF96" s="582"/>
      <c r="AG96" s="582"/>
      <c r="AH96" s="582"/>
      <c r="AI96" s="582"/>
      <c r="AJ96" s="582"/>
      <c r="AK96" s="582"/>
      <c r="AL96" s="582"/>
      <c r="AM96" s="582"/>
      <c r="AN96" s="582"/>
      <c r="AO96" s="582"/>
      <c r="AP96" s="582"/>
      <c r="AQ96" s="582"/>
      <c r="AR96" s="582"/>
      <c r="AS96" s="582"/>
      <c r="AT96" s="582"/>
      <c r="AU96" s="582"/>
      <c r="AV96" s="582"/>
      <c r="AW96" s="582"/>
      <c r="AX96" s="582"/>
      <c r="AY96" s="582"/>
      <c r="BA96" s="229"/>
      <c r="BB96" s="154"/>
      <c r="BC96" s="308"/>
      <c r="BD96" s="293"/>
      <c r="BE96" s="293"/>
      <c r="BF96" s="293"/>
      <c r="BG96" s="309"/>
      <c r="BH96" s="316"/>
      <c r="BI96" s="293"/>
      <c r="BJ96" s="293"/>
      <c r="BK96" s="293"/>
      <c r="BL96" s="309"/>
      <c r="BM96" s="316"/>
      <c r="BN96" s="293"/>
      <c r="BO96" s="293"/>
      <c r="BP96" s="293"/>
      <c r="BQ96" s="309"/>
    </row>
    <row r="97" s="131" customFormat="true" ht="15" customHeight="true" x14ac:dyDescent="0.2">
      <c r="A97" s="763"/>
      <c r="B97" s="782"/>
      <c r="C97" s="859"/>
      <c r="D97" s="860"/>
      <c r="E97" s="860"/>
      <c r="F97" s="860"/>
      <c r="G97" s="861"/>
      <c r="H97" s="862"/>
      <c r="I97" s="860"/>
      <c r="J97" s="860"/>
      <c r="K97" s="860"/>
      <c r="L97" s="863"/>
      <c r="M97" s="859"/>
      <c r="N97" s="860"/>
      <c r="O97" s="860"/>
      <c r="P97" s="860"/>
      <c r="Q97" s="863"/>
      <c r="R97" s="582"/>
      <c r="S97" s="582"/>
      <c r="T97" s="582"/>
      <c r="U97" s="582"/>
      <c r="V97" s="582"/>
      <c r="W97" s="582"/>
      <c r="X97" s="582"/>
      <c r="Y97" s="582"/>
      <c r="Z97" s="582"/>
      <c r="AA97" s="582"/>
      <c r="AB97" s="582"/>
      <c r="AC97" s="582"/>
      <c r="AD97" s="582"/>
      <c r="AE97" s="582"/>
      <c r="AF97" s="582"/>
      <c r="AG97" s="582"/>
      <c r="AH97" s="582"/>
      <c r="AI97" s="582"/>
      <c r="AJ97" s="582"/>
      <c r="AK97" s="582"/>
      <c r="AL97" s="582"/>
      <c r="AM97" s="582"/>
      <c r="AN97" s="582"/>
      <c r="AO97" s="582"/>
      <c r="AP97" s="582"/>
      <c r="AQ97" s="582"/>
      <c r="AR97" s="582"/>
      <c r="AS97" s="582"/>
      <c r="AT97" s="582"/>
      <c r="AU97" s="582"/>
      <c r="AV97" s="582"/>
      <c r="AW97" s="582"/>
      <c r="AX97" s="582"/>
      <c r="AY97" s="582"/>
      <c r="BA97" s="229"/>
      <c r="BB97" s="154"/>
      <c r="BC97" s="308"/>
      <c r="BD97" s="293"/>
      <c r="BE97" s="293"/>
      <c r="BF97" s="293"/>
      <c r="BG97" s="309"/>
      <c r="BH97" s="316"/>
      <c r="BI97" s="293"/>
      <c r="BJ97" s="293"/>
      <c r="BK97" s="293"/>
      <c r="BL97" s="309"/>
      <c r="BM97" s="316"/>
      <c r="BN97" s="293"/>
      <c r="BO97" s="293"/>
      <c r="BP97" s="293"/>
      <c r="BQ97" s="309"/>
    </row>
    <row r="98" s="131" customFormat="true" ht="15" customHeight="true" x14ac:dyDescent="0.2">
      <c r="A98" s="770"/>
      <c r="B98" s="782"/>
      <c r="C98" s="859"/>
      <c r="D98" s="860"/>
      <c r="E98" s="860"/>
      <c r="F98" s="860"/>
      <c r="G98" s="861"/>
      <c r="H98" s="862"/>
      <c r="I98" s="860"/>
      <c r="J98" s="860"/>
      <c r="K98" s="860"/>
      <c r="L98" s="863"/>
      <c r="M98" s="859"/>
      <c r="N98" s="860"/>
      <c r="O98" s="860"/>
      <c r="P98" s="860"/>
      <c r="Q98" s="863"/>
      <c r="R98" s="582"/>
      <c r="S98" s="582"/>
      <c r="T98" s="582"/>
      <c r="U98" s="582"/>
      <c r="V98" s="582"/>
      <c r="W98" s="582"/>
      <c r="X98" s="582"/>
      <c r="Y98" s="582"/>
      <c r="Z98" s="582"/>
      <c r="AA98" s="582"/>
      <c r="AB98" s="582"/>
      <c r="AC98" s="582"/>
      <c r="AD98" s="582"/>
      <c r="AE98" s="582"/>
      <c r="AF98" s="582"/>
      <c r="AG98" s="582"/>
      <c r="AH98" s="582"/>
      <c r="AI98" s="582"/>
      <c r="AJ98" s="582"/>
      <c r="AK98" s="582"/>
      <c r="AL98" s="582"/>
      <c r="AM98" s="582"/>
      <c r="AN98" s="582"/>
      <c r="AO98" s="582"/>
      <c r="AP98" s="582"/>
      <c r="AQ98" s="582"/>
      <c r="AR98" s="582"/>
      <c r="AS98" s="582"/>
      <c r="AT98" s="582"/>
      <c r="AU98" s="582"/>
      <c r="AV98" s="582"/>
      <c r="AW98" s="582"/>
      <c r="AX98" s="582"/>
      <c r="AY98" s="582"/>
      <c r="BA98" s="229"/>
      <c r="BB98" s="154"/>
      <c r="BC98" s="308"/>
      <c r="BD98" s="293"/>
      <c r="BE98" s="293"/>
      <c r="BF98" s="293"/>
      <c r="BG98" s="309"/>
      <c r="BH98" s="316"/>
      <c r="BI98" s="293"/>
      <c r="BJ98" s="293"/>
      <c r="BK98" s="293"/>
      <c r="BL98" s="309"/>
      <c r="BM98" s="316"/>
      <c r="BN98" s="293"/>
      <c r="BO98" s="293"/>
      <c r="BP98" s="293"/>
      <c r="BQ98" s="309"/>
    </row>
    <row r="99" s="131" customFormat="true" ht="15" customHeight="true" x14ac:dyDescent="0.2">
      <c r="A99" s="770"/>
      <c r="B99" s="782"/>
      <c r="C99" s="859"/>
      <c r="D99" s="860"/>
      <c r="E99" s="860"/>
      <c r="F99" s="860"/>
      <c r="G99" s="861"/>
      <c r="H99" s="862"/>
      <c r="I99" s="860"/>
      <c r="J99" s="860"/>
      <c r="K99" s="860"/>
      <c r="L99" s="863"/>
      <c r="M99" s="859"/>
      <c r="N99" s="860"/>
      <c r="O99" s="860"/>
      <c r="P99" s="860"/>
      <c r="Q99" s="863"/>
      <c r="R99" s="582"/>
      <c r="S99" s="582"/>
      <c r="T99" s="582"/>
      <c r="U99" s="582"/>
      <c r="V99" s="582"/>
      <c r="W99" s="582"/>
      <c r="X99" s="582"/>
      <c r="Y99" s="582"/>
      <c r="Z99" s="582"/>
      <c r="AA99" s="582"/>
      <c r="AB99" s="582"/>
      <c r="AC99" s="582"/>
      <c r="AD99" s="582"/>
      <c r="AE99" s="582"/>
      <c r="AF99" s="582"/>
      <c r="AG99" s="582"/>
      <c r="AH99" s="582"/>
      <c r="AI99" s="582"/>
      <c r="AJ99" s="582"/>
      <c r="AK99" s="582"/>
      <c r="AL99" s="582"/>
      <c r="AM99" s="582"/>
      <c r="AN99" s="582"/>
      <c r="AO99" s="582"/>
      <c r="AP99" s="582"/>
      <c r="AQ99" s="582"/>
      <c r="AR99" s="582"/>
      <c r="AS99" s="582"/>
      <c r="AT99" s="582"/>
      <c r="AU99" s="582"/>
      <c r="AV99" s="582"/>
      <c r="AW99" s="582"/>
      <c r="AX99" s="582"/>
      <c r="AY99" s="582"/>
      <c r="BA99" s="229"/>
      <c r="BB99" s="154"/>
      <c r="BC99" s="308"/>
      <c r="BD99" s="293"/>
      <c r="BE99" s="293"/>
      <c r="BF99" s="293"/>
      <c r="BG99" s="309"/>
      <c r="BH99" s="316"/>
      <c r="BI99" s="293"/>
      <c r="BJ99" s="293"/>
      <c r="BK99" s="293"/>
      <c r="BL99" s="309"/>
      <c r="BM99" s="316"/>
      <c r="BN99" s="293"/>
      <c r="BO99" s="293"/>
      <c r="BP99" s="293"/>
      <c r="BQ99" s="309"/>
    </row>
    <row r="100" s="131" customFormat="true" ht="15" customHeight="true" x14ac:dyDescent="0.2">
      <c r="A100" s="770"/>
      <c r="B100" s="782"/>
      <c r="C100" s="859"/>
      <c r="D100" s="860"/>
      <c r="E100" s="860"/>
      <c r="F100" s="860"/>
      <c r="G100" s="861"/>
      <c r="H100" s="862"/>
      <c r="I100" s="860"/>
      <c r="J100" s="860"/>
      <c r="K100" s="860"/>
      <c r="L100" s="863"/>
      <c r="M100" s="859"/>
      <c r="N100" s="860"/>
      <c r="O100" s="860"/>
      <c r="P100" s="860"/>
      <c r="Q100" s="863"/>
      <c r="R100" s="582"/>
      <c r="S100" s="582"/>
      <c r="T100" s="582"/>
      <c r="U100" s="582"/>
      <c r="V100" s="582"/>
      <c r="W100" s="582"/>
      <c r="X100" s="582"/>
      <c r="Y100" s="582"/>
      <c r="Z100" s="582"/>
      <c r="AA100" s="582"/>
      <c r="AB100" s="582"/>
      <c r="AC100" s="582"/>
      <c r="AD100" s="582"/>
      <c r="AE100" s="582"/>
      <c r="AF100" s="582"/>
      <c r="AG100" s="582"/>
      <c r="AH100" s="582"/>
      <c r="AI100" s="582"/>
      <c r="AJ100" s="582"/>
      <c r="AK100" s="582"/>
      <c r="AL100" s="582"/>
      <c r="AM100" s="582"/>
      <c r="AN100" s="582"/>
      <c r="AO100" s="582"/>
      <c r="AP100" s="582"/>
      <c r="AQ100" s="582"/>
      <c r="AR100" s="582"/>
      <c r="AS100" s="582"/>
      <c r="AT100" s="582"/>
      <c r="AU100" s="582"/>
      <c r="AV100" s="582"/>
      <c r="AW100" s="582"/>
      <c r="AX100" s="582"/>
      <c r="AY100" s="582"/>
      <c r="BA100" s="229"/>
      <c r="BB100" s="154"/>
      <c r="BC100" s="308"/>
      <c r="BD100" s="293"/>
      <c r="BE100" s="293"/>
      <c r="BF100" s="293"/>
      <c r="BG100" s="309"/>
      <c r="BH100" s="316"/>
      <c r="BI100" s="293"/>
      <c r="BJ100" s="293"/>
      <c r="BK100" s="293"/>
      <c r="BL100" s="309"/>
      <c r="BM100" s="316"/>
      <c r="BN100" s="293"/>
      <c r="BO100" s="293"/>
      <c r="BP100" s="293"/>
      <c r="BQ100" s="309"/>
    </row>
    <row r="101" s="131" customFormat="true" ht="15" customHeight="true" x14ac:dyDescent="0.2">
      <c r="A101" s="763"/>
      <c r="B101" s="782"/>
      <c r="C101" s="859"/>
      <c r="D101" s="860"/>
      <c r="E101" s="860"/>
      <c r="F101" s="860"/>
      <c r="G101" s="861"/>
      <c r="H101" s="862"/>
      <c r="I101" s="860"/>
      <c r="J101" s="860"/>
      <c r="K101" s="860"/>
      <c r="L101" s="863"/>
      <c r="M101" s="859"/>
      <c r="N101" s="860"/>
      <c r="O101" s="860"/>
      <c r="P101" s="860"/>
      <c r="Q101" s="863"/>
      <c r="R101" s="582"/>
      <c r="S101" s="582"/>
      <c r="T101" s="582"/>
      <c r="U101" s="582"/>
      <c r="V101" s="582"/>
      <c r="W101" s="582"/>
      <c r="X101" s="582"/>
      <c r="Y101" s="582"/>
      <c r="Z101" s="582"/>
      <c r="AA101" s="582"/>
      <c r="AB101" s="582"/>
      <c r="AC101" s="582"/>
      <c r="AD101" s="582"/>
      <c r="AE101" s="582"/>
      <c r="AF101" s="582"/>
      <c r="AG101" s="582"/>
      <c r="AH101" s="582"/>
      <c r="AI101" s="582"/>
      <c r="AJ101" s="582"/>
      <c r="AK101" s="582"/>
      <c r="AL101" s="582"/>
      <c r="AM101" s="582"/>
      <c r="AN101" s="582"/>
      <c r="AO101" s="582"/>
      <c r="AP101" s="582"/>
      <c r="AQ101" s="582"/>
      <c r="AR101" s="582"/>
      <c r="AS101" s="582"/>
      <c r="AT101" s="582"/>
      <c r="AU101" s="582"/>
      <c r="AV101" s="582"/>
      <c r="AW101" s="582"/>
      <c r="AX101" s="582"/>
      <c r="AY101" s="582"/>
      <c r="BA101" s="229"/>
      <c r="BB101" s="154"/>
      <c r="BC101" s="308"/>
      <c r="BD101" s="293"/>
      <c r="BE101" s="293"/>
      <c r="BF101" s="293"/>
      <c r="BG101" s="309"/>
      <c r="BH101" s="316"/>
      <c r="BI101" s="293"/>
      <c r="BJ101" s="293"/>
      <c r="BK101" s="293"/>
      <c r="BL101" s="309"/>
      <c r="BM101" s="316"/>
      <c r="BN101" s="293"/>
      <c r="BO101" s="293"/>
      <c r="BP101" s="293"/>
      <c r="BQ101" s="309"/>
    </row>
    <row r="102" s="131" customFormat="true" ht="15" customHeight="true" x14ac:dyDescent="0.2">
      <c r="A102" s="770"/>
      <c r="B102" s="782"/>
      <c r="C102" s="859"/>
      <c r="D102" s="860"/>
      <c r="E102" s="860"/>
      <c r="F102" s="860"/>
      <c r="G102" s="861"/>
      <c r="H102" s="862"/>
      <c r="I102" s="860"/>
      <c r="J102" s="860"/>
      <c r="K102" s="860"/>
      <c r="L102" s="863"/>
      <c r="M102" s="859"/>
      <c r="N102" s="860"/>
      <c r="O102" s="860"/>
      <c r="P102" s="860"/>
      <c r="Q102" s="863"/>
      <c r="R102" s="582"/>
      <c r="S102" s="582"/>
      <c r="T102" s="582"/>
      <c r="U102" s="582"/>
      <c r="V102" s="582"/>
      <c r="W102" s="582"/>
      <c r="X102" s="582"/>
      <c r="Y102" s="582"/>
      <c r="Z102" s="582"/>
      <c r="AA102" s="582"/>
      <c r="AB102" s="582"/>
      <c r="AC102" s="582"/>
      <c r="AD102" s="582"/>
      <c r="AE102" s="582"/>
      <c r="AF102" s="582"/>
      <c r="AG102" s="582"/>
      <c r="AH102" s="582"/>
      <c r="AI102" s="582"/>
      <c r="AJ102" s="582"/>
      <c r="AK102" s="582"/>
      <c r="AL102" s="582"/>
      <c r="AM102" s="582"/>
      <c r="AN102" s="582"/>
      <c r="AO102" s="582"/>
      <c r="AP102" s="582"/>
      <c r="AQ102" s="582"/>
      <c r="AR102" s="582"/>
      <c r="AS102" s="582"/>
      <c r="AT102" s="582"/>
      <c r="AU102" s="582"/>
      <c r="AV102" s="582"/>
      <c r="AW102" s="582"/>
      <c r="AX102" s="582"/>
      <c r="AY102" s="582"/>
      <c r="BA102" s="229"/>
      <c r="BB102" s="154"/>
      <c r="BC102" s="308"/>
      <c r="BD102" s="293"/>
      <c r="BE102" s="293"/>
      <c r="BF102" s="293"/>
      <c r="BG102" s="309"/>
      <c r="BH102" s="316"/>
      <c r="BI102" s="293"/>
      <c r="BJ102" s="293"/>
      <c r="BK102" s="293"/>
      <c r="BL102" s="309"/>
      <c r="BM102" s="316"/>
      <c r="BN102" s="293"/>
      <c r="BO102" s="293"/>
      <c r="BP102" s="293"/>
      <c r="BQ102" s="309"/>
    </row>
    <row r="103" s="131" customFormat="true" ht="15" customHeight="true" x14ac:dyDescent="0.2">
      <c r="A103" s="770"/>
      <c r="B103" s="782"/>
      <c r="C103" s="859"/>
      <c r="D103" s="860"/>
      <c r="E103" s="860"/>
      <c r="F103" s="860"/>
      <c r="G103" s="861"/>
      <c r="H103" s="862"/>
      <c r="I103" s="860"/>
      <c r="J103" s="860"/>
      <c r="K103" s="860"/>
      <c r="L103" s="863"/>
      <c r="M103" s="859"/>
      <c r="N103" s="860"/>
      <c r="O103" s="860"/>
      <c r="P103" s="860"/>
      <c r="Q103" s="863"/>
      <c r="R103" s="582"/>
      <c r="S103" s="582"/>
      <c r="T103" s="582"/>
      <c r="U103" s="582"/>
      <c r="V103" s="582"/>
      <c r="W103" s="582"/>
      <c r="X103" s="582"/>
      <c r="Y103" s="582"/>
      <c r="Z103" s="582"/>
      <c r="AA103" s="582"/>
      <c r="AB103" s="582"/>
      <c r="AC103" s="582"/>
      <c r="AD103" s="582"/>
      <c r="AE103" s="582"/>
      <c r="AF103" s="582"/>
      <c r="AG103" s="582"/>
      <c r="AH103" s="582"/>
      <c r="AI103" s="582"/>
      <c r="AJ103" s="582"/>
      <c r="AK103" s="582"/>
      <c r="AL103" s="582"/>
      <c r="AM103" s="582"/>
      <c r="AN103" s="582"/>
      <c r="AO103" s="582"/>
      <c r="AP103" s="582"/>
      <c r="AQ103" s="582"/>
      <c r="AR103" s="582"/>
      <c r="AS103" s="582"/>
      <c r="AT103" s="582"/>
      <c r="AU103" s="582"/>
      <c r="AV103" s="582"/>
      <c r="AW103" s="582"/>
      <c r="AX103" s="582"/>
      <c r="AY103" s="582"/>
      <c r="BA103" s="229"/>
      <c r="BB103" s="154"/>
      <c r="BC103" s="308"/>
      <c r="BD103" s="293"/>
      <c r="BE103" s="293"/>
      <c r="BF103" s="293"/>
      <c r="BG103" s="309"/>
      <c r="BH103" s="316"/>
      <c r="BI103" s="293"/>
      <c r="BJ103" s="293"/>
      <c r="BK103" s="293"/>
      <c r="BL103" s="309"/>
      <c r="BM103" s="316"/>
      <c r="BN103" s="293"/>
      <c r="BO103" s="293"/>
      <c r="BP103" s="293"/>
      <c r="BQ103" s="309"/>
    </row>
    <row r="104" s="131" customFormat="true" ht="15" customHeight="true" x14ac:dyDescent="0.2">
      <c r="A104" s="770"/>
      <c r="B104" s="782"/>
      <c r="C104" s="859"/>
      <c r="D104" s="860"/>
      <c r="E104" s="860"/>
      <c r="F104" s="860"/>
      <c r="G104" s="861"/>
      <c r="H104" s="862"/>
      <c r="I104" s="860"/>
      <c r="J104" s="860"/>
      <c r="K104" s="860"/>
      <c r="L104" s="863"/>
      <c r="M104" s="859"/>
      <c r="N104" s="860"/>
      <c r="O104" s="860"/>
      <c r="P104" s="860"/>
      <c r="Q104" s="863"/>
      <c r="R104" s="582"/>
      <c r="S104" s="582"/>
      <c r="T104" s="582"/>
      <c r="U104" s="582"/>
      <c r="V104" s="582"/>
      <c r="W104" s="582"/>
      <c r="X104" s="582"/>
      <c r="Y104" s="582"/>
      <c r="Z104" s="582"/>
      <c r="AA104" s="582"/>
      <c r="AB104" s="582"/>
      <c r="AC104" s="582"/>
      <c r="AD104" s="582"/>
      <c r="AE104" s="582"/>
      <c r="AF104" s="582"/>
      <c r="AG104" s="582"/>
      <c r="AH104" s="582"/>
      <c r="AI104" s="582"/>
      <c r="AJ104" s="582"/>
      <c r="AK104" s="582"/>
      <c r="AL104" s="582"/>
      <c r="AM104" s="582"/>
      <c r="AN104" s="582"/>
      <c r="AO104" s="582"/>
      <c r="AP104" s="582"/>
      <c r="AQ104" s="582"/>
      <c r="AR104" s="582"/>
      <c r="AS104" s="582"/>
      <c r="AT104" s="582"/>
      <c r="AU104" s="582"/>
      <c r="AV104" s="582"/>
      <c r="AW104" s="582"/>
      <c r="AX104" s="582"/>
      <c r="AY104" s="582"/>
      <c r="BA104" s="229"/>
      <c r="BB104" s="154"/>
      <c r="BC104" s="308"/>
      <c r="BD104" s="293"/>
      <c r="BE104" s="293"/>
      <c r="BF104" s="293"/>
      <c r="BG104" s="309"/>
      <c r="BH104" s="316"/>
      <c r="BI104" s="293"/>
      <c r="BJ104" s="293"/>
      <c r="BK104" s="293"/>
      <c r="BL104" s="309"/>
      <c r="BM104" s="316"/>
      <c r="BN104" s="293"/>
      <c r="BO104" s="293"/>
      <c r="BP104" s="293"/>
      <c r="BQ104" s="309"/>
    </row>
    <row r="105" s="131" customFormat="true" ht="15" customHeight="true" x14ac:dyDescent="0.2">
      <c r="A105" s="777"/>
      <c r="B105" s="783"/>
      <c r="C105" s="864"/>
      <c r="D105" s="865"/>
      <c r="E105" s="865"/>
      <c r="F105" s="865"/>
      <c r="G105" s="866"/>
      <c r="H105" s="867"/>
      <c r="I105" s="865"/>
      <c r="J105" s="865"/>
      <c r="K105" s="865"/>
      <c r="L105" s="868"/>
      <c r="M105" s="864"/>
      <c r="N105" s="865"/>
      <c r="O105" s="865"/>
      <c r="P105" s="865"/>
      <c r="Q105" s="868"/>
      <c r="R105" s="582"/>
      <c r="S105" s="582"/>
      <c r="T105" s="582"/>
      <c r="U105" s="582"/>
      <c r="V105" s="582"/>
      <c r="W105" s="582"/>
      <c r="X105" s="582"/>
      <c r="Y105" s="582"/>
      <c r="Z105" s="582"/>
      <c r="AA105" s="582"/>
      <c r="AB105" s="582"/>
      <c r="AC105" s="582"/>
      <c r="AD105" s="582"/>
      <c r="AE105" s="582"/>
      <c r="AF105" s="582"/>
      <c r="AG105" s="582"/>
      <c r="AH105" s="582"/>
      <c r="AI105" s="582"/>
      <c r="AJ105" s="582"/>
      <c r="AK105" s="582"/>
      <c r="AL105" s="582"/>
      <c r="AM105" s="582"/>
      <c r="AN105" s="582"/>
      <c r="AO105" s="582"/>
      <c r="AP105" s="582"/>
      <c r="AQ105" s="582"/>
      <c r="AR105" s="582"/>
      <c r="AS105" s="582"/>
      <c r="AT105" s="582"/>
      <c r="AU105" s="582"/>
      <c r="AV105" s="582"/>
      <c r="AW105" s="582"/>
      <c r="AX105" s="582"/>
      <c r="AY105" s="582"/>
      <c r="BA105" s="229"/>
      <c r="BB105" s="154"/>
      <c r="BC105" s="310"/>
      <c r="BD105" s="311"/>
      <c r="BE105" s="311"/>
      <c r="BF105" s="311"/>
      <c r="BG105" s="312"/>
      <c r="BH105" s="317"/>
      <c r="BI105" s="311"/>
      <c r="BJ105" s="311"/>
      <c r="BK105" s="311"/>
      <c r="BL105" s="312"/>
      <c r="BM105" s="317"/>
      <c r="BN105" s="311"/>
      <c r="BO105" s="311"/>
      <c r="BP105" s="311"/>
      <c r="BQ105" s="312"/>
    </row>
    <row r="106" s="131" customFormat="true" ht="250.15" customHeight="true" x14ac:dyDescent="0.2">
      <c r="A106" s="372"/>
      <c r="B106" s="616"/>
      <c r="C106" s="639"/>
      <c r="D106" s="639"/>
      <c r="E106" s="639"/>
      <c r="F106" s="639"/>
      <c r="G106" s="639"/>
      <c r="H106" s="639"/>
      <c r="I106" s="639"/>
      <c r="J106" s="639"/>
      <c r="K106" s="639"/>
      <c r="L106" s="639"/>
      <c r="M106" s="639"/>
      <c r="N106" s="639"/>
      <c r="O106" s="639"/>
      <c r="P106" s="639"/>
      <c r="Q106" s="639"/>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90"/>
      <c r="BB106" s="291"/>
      <c r="BC106" s="291"/>
      <c r="BD106" s="291"/>
      <c r="BE106" s="291"/>
      <c r="BF106" s="291"/>
      <c r="BG106" s="291"/>
      <c r="BH106" s="291"/>
      <c r="BI106" s="291"/>
      <c r="BJ106" s="291"/>
      <c r="BK106" s="291"/>
      <c r="BL106" s="291"/>
      <c r="BM106" s="291"/>
      <c r="BN106" s="291"/>
      <c r="BO106" s="291"/>
      <c r="BP106" s="291"/>
      <c r="BQ106" s="291"/>
    </row>
    <row r="107" s="111" customFormat="true" ht="18" customHeight="true" x14ac:dyDescent="0.2">
      <c r="A107" s="372"/>
      <c r="B107" s="112"/>
      <c r="C107" s="270"/>
      <c r="D107" s="270"/>
      <c r="E107" s="270"/>
      <c r="F107" s="270"/>
      <c r="G107" s="270"/>
      <c r="H107" s="270"/>
      <c r="I107" s="270"/>
      <c r="J107" s="270"/>
      <c r="K107" s="270"/>
      <c r="L107" s="270"/>
      <c r="M107" s="270"/>
      <c r="N107" s="270"/>
      <c r="O107" s="270"/>
      <c r="P107" s="270"/>
      <c r="Q107" s="270"/>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1990" t="str">
        <f>A1026</f>
        <v>Mexico</v>
      </c>
      <c r="B108" s="1991"/>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436" t="s">
        <v>96</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132</v>
      </c>
      <c r="B115" s="213" t="str">
        <f>A1025</f>
        <v>ENG12</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633" t="str">
        <f>B1030</f>
        <v>Ratio of Improved latrines based on:</v>
      </c>
      <c r="B116" s="634" t="s">
        <v>146</v>
      </c>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633" t="str">
        <f>B1029</f>
        <v>Ratio of Shared improved based on:</v>
      </c>
      <c r="B117" s="635" t="s">
        <v>146</v>
      </c>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636"/>
      <c r="B118" s="634"/>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637"/>
      <c r="B119" s="638"/>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8"/>
      <c r="AZ119" s="208"/>
      <c r="BA119" s="208"/>
      <c r="BB119" s="134"/>
    </row>
    <row r="120" s="613" customFormat="true" ht="15" customHeight="true" x14ac:dyDescent="0.2">
      <c r="A120" s="116" t="s">
        <v>97</v>
      </c>
      <c r="B120" s="199"/>
      <c r="C120" s="2013" t="s">
        <v>113</v>
      </c>
      <c r="D120" s="2014"/>
      <c r="E120" s="2014"/>
      <c r="F120" s="2014"/>
      <c r="G120" s="2015"/>
      <c r="H120" s="2203" t="s">
        <v>38</v>
      </c>
      <c r="I120" s="2204"/>
      <c r="J120" s="2204"/>
      <c r="K120" s="2204"/>
      <c r="L120" s="2205"/>
      <c r="M120" s="2206" t="s">
        <v>37</v>
      </c>
      <c r="N120" s="2207"/>
      <c r="O120" s="2207"/>
      <c r="P120" s="2207"/>
      <c r="Q120" s="2208"/>
      <c r="R120" s="1234"/>
      <c r="S120" s="1234"/>
      <c r="T120" s="1234"/>
      <c r="U120" s="1234"/>
      <c r="V120" s="1234"/>
      <c r="W120" s="1234"/>
      <c r="X120" s="1234"/>
      <c r="Y120" s="1234"/>
      <c r="Z120" s="1234"/>
      <c r="AA120" s="1234"/>
      <c r="AB120" s="1234"/>
      <c r="AC120" s="1234"/>
      <c r="AD120" s="1234"/>
      <c r="AE120" s="1234"/>
      <c r="AF120" s="1234"/>
      <c r="AG120" s="1234"/>
      <c r="AH120" s="1234"/>
      <c r="AI120" s="1234"/>
      <c r="AJ120" s="1234"/>
      <c r="AK120" s="1234"/>
      <c r="AL120" s="1234"/>
      <c r="AM120" s="1234"/>
      <c r="AN120" s="1234"/>
      <c r="AO120" s="1234"/>
      <c r="AP120" s="1234"/>
      <c r="AQ120" s="1234"/>
      <c r="AR120" s="1234"/>
      <c r="AS120" s="1234"/>
      <c r="AT120" s="1234"/>
      <c r="AU120" s="1234"/>
      <c r="AV120" s="1234"/>
      <c r="AW120" s="1234"/>
      <c r="AX120" s="1234"/>
      <c r="AY120" s="1234"/>
      <c r="AZ120" s="617"/>
      <c r="BA120" s="623"/>
      <c r="BB120" s="622" t="s">
        <v>97</v>
      </c>
      <c r="BC120" s="2094" t="s">
        <v>113</v>
      </c>
      <c r="BD120" s="2095"/>
      <c r="BE120" s="2095"/>
      <c r="BF120" s="2095"/>
      <c r="BG120" s="2096"/>
      <c r="BH120" s="2097" t="s">
        <v>38</v>
      </c>
      <c r="BI120" s="2095"/>
      <c r="BJ120" s="2095"/>
      <c r="BK120" s="2095"/>
      <c r="BL120" s="2096"/>
      <c r="BM120" s="2097" t="s">
        <v>37</v>
      </c>
      <c r="BN120" s="2095"/>
      <c r="BO120" s="2095"/>
      <c r="BP120" s="2095"/>
      <c r="BQ120" s="2098"/>
    </row>
    <row r="121" s="613" customFormat="true" ht="12.75" x14ac:dyDescent="0.2">
      <c r="A121" s="179" t="s">
        <v>86</v>
      </c>
      <c r="B121" s="237"/>
      <c r="C121" s="271" t="s">
        <v>0</v>
      </c>
      <c r="D121" s="272" t="s">
        <v>1</v>
      </c>
      <c r="E121" s="272" t="s">
        <v>2</v>
      </c>
      <c r="F121" s="272" t="s">
        <v>3</v>
      </c>
      <c r="G121" s="273" t="s">
        <v>4</v>
      </c>
      <c r="H121" s="1165" t="s">
        <v>0</v>
      </c>
      <c r="I121" s="1137" t="s">
        <v>1</v>
      </c>
      <c r="J121" s="1137" t="s">
        <v>2</v>
      </c>
      <c r="K121" s="1137" t="s">
        <v>3</v>
      </c>
      <c r="L121" s="1138" t="s">
        <v>4</v>
      </c>
      <c r="M121" s="1156" t="s">
        <v>0</v>
      </c>
      <c r="N121" s="1137" t="s">
        <v>1</v>
      </c>
      <c r="O121" s="1137" t="s">
        <v>2</v>
      </c>
      <c r="P121" s="1137" t="s">
        <v>3</v>
      </c>
      <c r="Q121" s="1138" t="s">
        <v>4</v>
      </c>
      <c r="R121" s="1234"/>
      <c r="S121" s="1234"/>
      <c r="T121" s="1234"/>
      <c r="U121" s="1234"/>
      <c r="V121" s="1234"/>
      <c r="W121" s="1234"/>
      <c r="X121" s="1234"/>
      <c r="Y121" s="1234"/>
      <c r="Z121" s="1234"/>
      <c r="AA121" s="1234"/>
      <c r="AB121" s="1234"/>
      <c r="AC121" s="1234"/>
      <c r="AD121" s="1234"/>
      <c r="AE121" s="1234"/>
      <c r="AF121" s="1234"/>
      <c r="AG121" s="1234"/>
      <c r="AH121" s="1234"/>
      <c r="AI121" s="1234"/>
      <c r="AJ121" s="1234"/>
      <c r="AK121" s="1234"/>
      <c r="AL121" s="1234"/>
      <c r="AM121" s="1234"/>
      <c r="AN121" s="1234"/>
      <c r="AO121" s="1234"/>
      <c r="AP121" s="1234"/>
      <c r="AQ121" s="1234"/>
      <c r="AR121" s="1234"/>
      <c r="AS121" s="1234"/>
      <c r="AT121" s="1234"/>
      <c r="AU121" s="1234"/>
      <c r="AV121" s="1234"/>
      <c r="AW121" s="1234"/>
      <c r="AX121" s="1234"/>
      <c r="AY121" s="1234"/>
      <c r="AZ121" s="617"/>
      <c r="BA121" s="620"/>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row>
    <row r="122" s="613" customFormat="true" ht="15" customHeight="true" x14ac:dyDescent="0.2">
      <c r="A122" s="2173" t="s">
        <v>18</v>
      </c>
      <c r="B122" s="1314" t="s">
        <v>14</v>
      </c>
      <c r="C122" s="1235">
        <f>C153+C154+C155+C156*MICS15!C130/100</f>
        <v>83.695670795688059</v>
      </c>
      <c r="D122" s="1236">
        <f>D153+D154+D155+D156*MICS15!D130/100</f>
        <v>96.196551972425993</v>
      </c>
      <c r="E122" s="1236">
        <f>E153+E154+E155+E156*MICS15!E130/100</f>
        <v>98.999899192148732</v>
      </c>
      <c r="F122" s="1236">
        <f>F153+F154+F155+F156*MICS15!F130/100</f>
        <v>99.214005204048476</v>
      </c>
      <c r="G122" s="1237">
        <f>G153+G154+G155+G156*MICS15!G130/100</f>
        <v>99.60100102309147</v>
      </c>
      <c r="H122" s="1238">
        <f>H153+H154+H155+H156*MICS15!H130/100</f>
        <v>92.528673772885341</v>
      </c>
      <c r="I122" s="1236">
        <f>I153+I154+I155+I156*MICS15!I130/100</f>
        <v>98.728862091046324</v>
      </c>
      <c r="J122" s="1236">
        <f>J153+J154+J155+J156*MICS15!J130/100</f>
        <v>98.997675452522046</v>
      </c>
      <c r="K122" s="1236">
        <f>K153+K154+K155+K156*MICS15!K130/100</f>
        <v>99.636185287660808</v>
      </c>
      <c r="L122" s="1239">
        <f>L153+L154+L155+L156*MICS15!L130/100</f>
        <v>99.561875516157244</v>
      </c>
      <c r="M122" s="1235">
        <f>M153+M154+M155+M156*MICS15!M130/100</f>
        <v>71.25723043216081</v>
      </c>
      <c r="N122" s="1236">
        <f>N153+N154+N155+N156*MICS15!N130/100</f>
        <v>83.060713906741285</v>
      </c>
      <c r="O122" s="1236">
        <f>O153+O154+O155+O156*MICS15!O130/100</f>
        <v>89.435953637555684</v>
      </c>
      <c r="P122" s="1236">
        <f>P153+P154+P155+P156*MICS15!P130/100</f>
        <v>96.70298506592745</v>
      </c>
      <c r="Q122" s="1239">
        <f>Q153+Q154+Q155+Q156*MICS15!Q130/100</f>
        <v>98.306422346910068</v>
      </c>
      <c r="R122" s="1234"/>
      <c r="S122" s="1234"/>
      <c r="T122" s="1234"/>
      <c r="U122" s="1234"/>
      <c r="V122" s="1234"/>
      <c r="W122" s="1234"/>
      <c r="X122" s="1234"/>
      <c r="Y122" s="1234"/>
      <c r="Z122" s="1234"/>
      <c r="AA122" s="1234"/>
      <c r="AB122" s="1234"/>
      <c r="AC122" s="1234"/>
      <c r="AD122" s="1234"/>
      <c r="AE122" s="1234"/>
      <c r="AF122" s="1234"/>
      <c r="AG122" s="1234"/>
      <c r="AH122" s="1234"/>
      <c r="AI122" s="1234"/>
      <c r="AJ122" s="1234"/>
      <c r="AK122" s="1234"/>
      <c r="AL122" s="1234"/>
      <c r="AM122" s="1234"/>
      <c r="AN122" s="1234"/>
      <c r="AO122" s="1234"/>
      <c r="AP122" s="1234"/>
      <c r="AQ122" s="1234"/>
      <c r="AR122" s="1234"/>
      <c r="AS122" s="1234"/>
      <c r="AT122" s="1234"/>
      <c r="AU122" s="1234"/>
      <c r="AV122" s="1234"/>
      <c r="AW122" s="1234"/>
      <c r="AX122" s="1234"/>
      <c r="AY122" s="1234"/>
      <c r="AZ122" s="617"/>
      <c r="BA122" s="624"/>
      <c r="BB122" s="155" t="s">
        <v>14</v>
      </c>
      <c r="BC122" s="1389" t="s">
        <v>35</v>
      </c>
      <c r="BD122" s="1391" t="s">
        <v>35</v>
      </c>
      <c r="BE122" s="1391" t="s">
        <v>35</v>
      </c>
      <c r="BF122" s="1391" t="s">
        <v>35</v>
      </c>
      <c r="BG122" s="1393" t="s">
        <v>35</v>
      </c>
      <c r="BH122" s="1395" t="s">
        <v>35</v>
      </c>
      <c r="BI122" s="1391" t="s">
        <v>35</v>
      </c>
      <c r="BJ122" s="1391" t="s">
        <v>35</v>
      </c>
      <c r="BK122" s="1391" t="s">
        <v>35</v>
      </c>
      <c r="BL122" s="1393" t="s">
        <v>35</v>
      </c>
      <c r="BM122" s="1395" t="s">
        <v>35</v>
      </c>
      <c r="BN122" s="1391" t="s">
        <v>35</v>
      </c>
      <c r="BO122" s="1391" t="s">
        <v>35</v>
      </c>
      <c r="BP122" s="1391" t="s">
        <v>35</v>
      </c>
      <c r="BQ122" s="1393" t="s">
        <v>35</v>
      </c>
    </row>
    <row r="123" s="613" customFormat="true" ht="15" customHeight="true" x14ac:dyDescent="0.2">
      <c r="A123" s="2174"/>
      <c r="B123" s="1315" t="s">
        <v>51</v>
      </c>
      <c r="C123" s="1240">
        <f>100-C122</f>
        <v>16.304329204311941</v>
      </c>
      <c r="D123" s="1241">
        <f t="shared" ref="D123:Q123" si="2">100-D122</f>
        <v>3.8034480275740066</v>
      </c>
      <c r="E123" s="1241">
        <f t="shared" si="2"/>
        <v>1.0001008078512683</v>
      </c>
      <c r="F123" s="1241">
        <f t="shared" si="2"/>
        <v>0.78599479595152388</v>
      </c>
      <c r="G123" s="1242">
        <f t="shared" si="2"/>
        <v>0.39899897690852981</v>
      </c>
      <c r="H123" s="1243">
        <f t="shared" si="2"/>
        <v>7.471326227114659</v>
      </c>
      <c r="I123" s="1241">
        <f t="shared" si="2"/>
        <v>1.2711379089536763</v>
      </c>
      <c r="J123" s="1241">
        <f t="shared" si="2"/>
        <v>1.0023245474779543</v>
      </c>
      <c r="K123" s="1241">
        <f t="shared" si="2"/>
        <v>0.36381471233919171</v>
      </c>
      <c r="L123" s="1244">
        <f t="shared" si="2"/>
        <v>0.43812448384275626</v>
      </c>
      <c r="M123" s="1240">
        <f t="shared" si="2"/>
        <v>28.74276956783919</v>
      </c>
      <c r="N123" s="1241">
        <f t="shared" si="2"/>
        <v>16.939286093258715</v>
      </c>
      <c r="O123" s="1241">
        <f t="shared" si="2"/>
        <v>10.564046362444316</v>
      </c>
      <c r="P123" s="1241">
        <f t="shared" si="2"/>
        <v>3.2970149340725499</v>
      </c>
      <c r="Q123" s="1244">
        <f t="shared" si="2"/>
        <v>1.6935776530899318</v>
      </c>
      <c r="R123" s="1234"/>
      <c r="S123" s="1234"/>
      <c r="T123" s="1234"/>
      <c r="U123" s="1234"/>
      <c r="V123" s="1234"/>
      <c r="W123" s="1234"/>
      <c r="X123" s="1234"/>
      <c r="Y123" s="1234"/>
      <c r="Z123" s="1234"/>
      <c r="AA123" s="1234"/>
      <c r="AB123" s="1234"/>
      <c r="AC123" s="1234"/>
      <c r="AD123" s="1234"/>
      <c r="AE123" s="1234"/>
      <c r="AF123" s="1234"/>
      <c r="AG123" s="1234"/>
      <c r="AH123" s="1234"/>
      <c r="AI123" s="1234"/>
      <c r="AJ123" s="1234"/>
      <c r="AK123" s="1234"/>
      <c r="AL123" s="1234"/>
      <c r="AM123" s="1234"/>
      <c r="AN123" s="1234"/>
      <c r="AO123" s="1234"/>
      <c r="AP123" s="1234"/>
      <c r="AQ123" s="1234"/>
      <c r="AR123" s="1234"/>
      <c r="AS123" s="1234"/>
      <c r="AT123" s="1234"/>
      <c r="AU123" s="1234"/>
      <c r="AV123" s="1234"/>
      <c r="AW123" s="1234"/>
      <c r="AX123" s="1234"/>
      <c r="AY123" s="1234"/>
      <c r="AZ123" s="617"/>
      <c r="BA123" s="625"/>
      <c r="BB123" s="156" t="s">
        <v>51</v>
      </c>
      <c r="BC123" s="1058" t="s">
        <v>35</v>
      </c>
      <c r="BD123" s="1077" t="s">
        <v>35</v>
      </c>
      <c r="BE123" s="1077" t="s">
        <v>35</v>
      </c>
      <c r="BF123" s="1077" t="s">
        <v>35</v>
      </c>
      <c r="BG123" s="1097" t="s">
        <v>35</v>
      </c>
      <c r="BH123" s="1117" t="s">
        <v>35</v>
      </c>
      <c r="BI123" s="1077" t="s">
        <v>35</v>
      </c>
      <c r="BJ123" s="1077" t="s">
        <v>35</v>
      </c>
      <c r="BK123" s="1077" t="s">
        <v>35</v>
      </c>
      <c r="BL123" s="1097" t="s">
        <v>35</v>
      </c>
      <c r="BM123" s="1117" t="s">
        <v>35</v>
      </c>
      <c r="BN123" s="1077" t="s">
        <v>35</v>
      </c>
      <c r="BO123" s="1077" t="s">
        <v>35</v>
      </c>
      <c r="BP123" s="1077" t="s">
        <v>35</v>
      </c>
      <c r="BQ123" s="1097" t="s">
        <v>35</v>
      </c>
    </row>
    <row r="124" s="613" customFormat="true" ht="15" customHeight="true" x14ac:dyDescent="0.2">
      <c r="A124" s="2174" t="s">
        <v>50</v>
      </c>
      <c r="B124" s="1315" t="s">
        <v>15</v>
      </c>
      <c r="C124" s="1240">
        <f>C122*MICS15!C129/100</f>
        <v>73.592109889988592</v>
      </c>
      <c r="D124" s="1241">
        <f>D122*MICS15!D129/100</f>
        <v>89.793640775808939</v>
      </c>
      <c r="E124" s="1241">
        <f>E122*MICS15!E129/100</f>
        <v>96.260939957798868</v>
      </c>
      <c r="F124" s="1241">
        <f>F122*MICS15!F129/100</f>
        <v>97.636928828978512</v>
      </c>
      <c r="G124" s="1242">
        <f>G122*MICS15!G129/100</f>
        <v>99.281237932471043</v>
      </c>
      <c r="H124" s="1243">
        <f>H122*MICS15!H129/100</f>
        <v>80.653556873231494</v>
      </c>
      <c r="I124" s="1241">
        <f>I122*MICS15!I129/100</f>
        <v>94.856661479777046</v>
      </c>
      <c r="J124" s="1241">
        <f>J122*MICS15!J129/100</f>
        <v>96.417331212064397</v>
      </c>
      <c r="K124" s="1241">
        <f>K122*MICS15!K129/100</f>
        <v>98.228743355852259</v>
      </c>
      <c r="L124" s="1244">
        <f>L122*MICS15!L129/100</f>
        <v>99.368251660993266</v>
      </c>
      <c r="M124" s="1240">
        <f>M122*MICS15!M129/100</f>
        <v>64.331959773825474</v>
      </c>
      <c r="N124" s="1241">
        <f>N122*MICS15!N129/100</f>
        <v>75.559493899655806</v>
      </c>
      <c r="O124" s="1241">
        <f>O122*MICS15!O129/100</f>
        <v>82.894392547230424</v>
      </c>
      <c r="P124" s="1241">
        <f>P122*MICS15!P129/100</f>
        <v>93.254109772398721</v>
      </c>
      <c r="Q124" s="1244">
        <f>Q122*MICS15!Q129/100</f>
        <v>97.23123933725428</v>
      </c>
      <c r="R124" s="1234"/>
      <c r="S124" s="1234"/>
      <c r="T124" s="1234"/>
      <c r="U124" s="1234"/>
      <c r="V124" s="1234"/>
      <c r="W124" s="1234"/>
      <c r="X124" s="1234"/>
      <c r="Y124" s="1234"/>
      <c r="Z124" s="1234"/>
      <c r="AA124" s="1234"/>
      <c r="AB124" s="1234"/>
      <c r="AC124" s="1234"/>
      <c r="AD124" s="1234"/>
      <c r="AE124" s="1234"/>
      <c r="AF124" s="1234"/>
      <c r="AG124" s="1234"/>
      <c r="AH124" s="1234"/>
      <c r="AI124" s="1234"/>
      <c r="AJ124" s="1234"/>
      <c r="AK124" s="1234"/>
      <c r="AL124" s="1234"/>
      <c r="AM124" s="1234"/>
      <c r="AN124" s="1234"/>
      <c r="AO124" s="1234"/>
      <c r="AP124" s="1234"/>
      <c r="AQ124" s="1234"/>
      <c r="AR124" s="1234"/>
      <c r="AS124" s="1234"/>
      <c r="AT124" s="1234"/>
      <c r="AU124" s="1234"/>
      <c r="AV124" s="1234"/>
      <c r="AW124" s="1234"/>
      <c r="AX124" s="1234"/>
      <c r="AY124" s="1234"/>
      <c r="AZ124" s="617"/>
      <c r="BA124" s="625"/>
      <c r="BB124" s="156" t="s">
        <v>15</v>
      </c>
      <c r="BC124" s="1058" t="s">
        <v>35</v>
      </c>
      <c r="BD124" s="1077" t="s">
        <v>35</v>
      </c>
      <c r="BE124" s="1077" t="s">
        <v>35</v>
      </c>
      <c r="BF124" s="1077" t="s">
        <v>35</v>
      </c>
      <c r="BG124" s="1097" t="s">
        <v>35</v>
      </c>
      <c r="BH124" s="1117" t="s">
        <v>35</v>
      </c>
      <c r="BI124" s="1077" t="s">
        <v>35</v>
      </c>
      <c r="BJ124" s="1077" t="s">
        <v>35</v>
      </c>
      <c r="BK124" s="1077" t="s">
        <v>35</v>
      </c>
      <c r="BL124" s="1097" t="s">
        <v>35</v>
      </c>
      <c r="BM124" s="1117" t="s">
        <v>35</v>
      </c>
      <c r="BN124" s="1077" t="s">
        <v>35</v>
      </c>
      <c r="BO124" s="1077" t="s">
        <v>35</v>
      </c>
      <c r="BP124" s="1077" t="s">
        <v>35</v>
      </c>
      <c r="BQ124" s="1097" t="s">
        <v>35</v>
      </c>
    </row>
    <row r="125" s="613" customFormat="true" ht="15" customHeight="true" x14ac:dyDescent="0.2">
      <c r="A125" s="2174"/>
      <c r="B125" s="1315" t="s">
        <v>16</v>
      </c>
      <c r="C125" s="1240">
        <f>C122*MICS15!C128/100</f>
        <v>10.10356090569948</v>
      </c>
      <c r="D125" s="1241">
        <f>D122*MICS15!D128/100</f>
        <v>6.4029111966171186</v>
      </c>
      <c r="E125" s="1241">
        <f>E122*MICS15!E128/100</f>
        <v>2.7389592343498892</v>
      </c>
      <c r="F125" s="1241">
        <f>F122*MICS15!F128/100</f>
        <v>1.5770763750699175</v>
      </c>
      <c r="G125" s="1242">
        <f>G122*MICS15!G128/100</f>
        <v>0.31976309062044139</v>
      </c>
      <c r="H125" s="1243">
        <f>H122*MICS15!H128/100</f>
        <v>11.875116899653928</v>
      </c>
      <c r="I125" s="1241">
        <f>I122*MICS15!I128/100</f>
        <v>3.8722006112693412</v>
      </c>
      <c r="J125" s="1241">
        <f>J122*MICS15!J128/100</f>
        <v>2.5803442404576411</v>
      </c>
      <c r="K125" s="1241">
        <f>K122*MICS15!K128/100</f>
        <v>1.4074419318085705</v>
      </c>
      <c r="L125" s="1244">
        <f>L122*MICS15!L128/100</f>
        <v>0.19362385516398234</v>
      </c>
      <c r="M125" s="1240">
        <f>M122*MICS15!M128/100</f>
        <v>6.9252706583353634</v>
      </c>
      <c r="N125" s="1241">
        <f>N122*MICS15!N128/100</f>
        <v>7.5012200070855002</v>
      </c>
      <c r="O125" s="1241">
        <f>O122*MICS15!O128/100</f>
        <v>6.5415610903253034</v>
      </c>
      <c r="P125" s="1241">
        <f>P122*MICS15!P128/100</f>
        <v>3.4488752935287557</v>
      </c>
      <c r="Q125" s="1244">
        <f>Q122*MICS15!Q128/100</f>
        <v>1.0751830096557784</v>
      </c>
      <c r="R125" s="1234"/>
      <c r="S125" s="1234"/>
      <c r="T125" s="1234"/>
      <c r="U125" s="1234"/>
      <c r="V125" s="1234"/>
      <c r="W125" s="1234"/>
      <c r="X125" s="1234"/>
      <c r="Y125" s="1234"/>
      <c r="Z125" s="1234"/>
      <c r="AA125" s="1234"/>
      <c r="AB125" s="1234"/>
      <c r="AC125" s="1234"/>
      <c r="AD125" s="1234"/>
      <c r="AE125" s="1234"/>
      <c r="AF125" s="1234"/>
      <c r="AG125" s="1234"/>
      <c r="AH125" s="1234"/>
      <c r="AI125" s="1234"/>
      <c r="AJ125" s="1234"/>
      <c r="AK125" s="1234"/>
      <c r="AL125" s="1234"/>
      <c r="AM125" s="1234"/>
      <c r="AN125" s="1234"/>
      <c r="AO125" s="1234"/>
      <c r="AP125" s="1234"/>
      <c r="AQ125" s="1234"/>
      <c r="AR125" s="1234"/>
      <c r="AS125" s="1234"/>
      <c r="AT125" s="1234"/>
      <c r="AU125" s="1234"/>
      <c r="AV125" s="1234"/>
      <c r="AW125" s="1234"/>
      <c r="AX125" s="1234"/>
      <c r="AY125" s="1234"/>
      <c r="AZ125" s="617"/>
      <c r="BA125" s="625"/>
      <c r="BB125" s="156" t="s">
        <v>16</v>
      </c>
      <c r="BC125" s="1058" t="s">
        <v>35</v>
      </c>
      <c r="BD125" s="1077" t="s">
        <v>35</v>
      </c>
      <c r="BE125" s="1077" t="s">
        <v>35</v>
      </c>
      <c r="BF125" s="1077" t="s">
        <v>35</v>
      </c>
      <c r="BG125" s="1097" t="s">
        <v>35</v>
      </c>
      <c r="BH125" s="1117" t="s">
        <v>35</v>
      </c>
      <c r="BI125" s="1077" t="s">
        <v>35</v>
      </c>
      <c r="BJ125" s="1077" t="s">
        <v>35</v>
      </c>
      <c r="BK125" s="1077" t="s">
        <v>35</v>
      </c>
      <c r="BL125" s="1097" t="s">
        <v>35</v>
      </c>
      <c r="BM125" s="1117" t="s">
        <v>35</v>
      </c>
      <c r="BN125" s="1077" t="s">
        <v>35</v>
      </c>
      <c r="BO125" s="1077" t="s">
        <v>35</v>
      </c>
      <c r="BP125" s="1077" t="s">
        <v>35</v>
      </c>
      <c r="BQ125" s="1097" t="s">
        <v>35</v>
      </c>
    </row>
    <row r="126" s="613" customFormat="true" ht="15" customHeight="true" x14ac:dyDescent="0.2">
      <c r="A126" s="2174"/>
      <c r="B126" s="1315" t="s">
        <v>22</v>
      </c>
      <c r="C126" s="1240">
        <f>100-(C124+C125+C127)</f>
        <v>4.0611905749592694</v>
      </c>
      <c r="D126" s="1241">
        <f t="shared" ref="D126:Q126" si="3">100-(D124+D125+D127)</f>
        <v>0.85542658041126174</v>
      </c>
      <c r="E126" s="1241">
        <f t="shared" si="3"/>
        <v>0.66237009181452322</v>
      </c>
      <c r="F126" s="1241">
        <f t="shared" si="3"/>
        <v>0.68776159379498836</v>
      </c>
      <c r="G126" s="1242">
        <f t="shared" si="3"/>
        <v>0.37135484923531692</v>
      </c>
      <c r="H126" s="1243">
        <f t="shared" si="3"/>
        <v>0.60403782660593208</v>
      </c>
      <c r="I126" s="1241">
        <f t="shared" si="3"/>
        <v>0.32450786688136191</v>
      </c>
      <c r="J126" s="1241">
        <f t="shared" si="3"/>
        <v>0.84768457269980502</v>
      </c>
      <c r="K126" s="1241">
        <f t="shared" si="3"/>
        <v>0.29448185703772367</v>
      </c>
      <c r="L126" s="1244">
        <f t="shared" si="3"/>
        <v>0.40232022663073508</v>
      </c>
      <c r="M126" s="1240">
        <f t="shared" si="3"/>
        <v>10.840986365861966</v>
      </c>
      <c r="N126" s="1241">
        <f t="shared" si="3"/>
        <v>3.5573003792494831</v>
      </c>
      <c r="O126" s="1241">
        <f t="shared" si="3"/>
        <v>3.30377117900521</v>
      </c>
      <c r="P126" s="1241">
        <f t="shared" si="3"/>
        <v>1.2153527346320629</v>
      </c>
      <c r="Q126" s="1244">
        <f t="shared" si="3"/>
        <v>1.520325000921261</v>
      </c>
      <c r="R126" s="1234"/>
      <c r="S126" s="1234"/>
      <c r="T126" s="1234"/>
      <c r="U126" s="1234"/>
      <c r="V126" s="1234"/>
      <c r="W126" s="1234"/>
      <c r="X126" s="1234"/>
      <c r="Y126" s="1234"/>
      <c r="Z126" s="1234"/>
      <c r="AA126" s="1234"/>
      <c r="AB126" s="1234"/>
      <c r="AC126" s="1234"/>
      <c r="AD126" s="1234"/>
      <c r="AE126" s="1234"/>
      <c r="AF126" s="1234"/>
      <c r="AG126" s="1234"/>
      <c r="AH126" s="1234"/>
      <c r="AI126" s="1234"/>
      <c r="AJ126" s="1234"/>
      <c r="AK126" s="1234"/>
      <c r="AL126" s="1234"/>
      <c r="AM126" s="1234"/>
      <c r="AN126" s="1234"/>
      <c r="AO126" s="1234"/>
      <c r="AP126" s="1234"/>
      <c r="AQ126" s="1234"/>
      <c r="AR126" s="1234"/>
      <c r="AS126" s="1234"/>
      <c r="AT126" s="1234"/>
      <c r="AU126" s="1234"/>
      <c r="AV126" s="1234"/>
      <c r="AW126" s="1234"/>
      <c r="AX126" s="1234"/>
      <c r="AY126" s="1234"/>
      <c r="AZ126" s="617"/>
      <c r="BA126" s="625"/>
      <c r="BB126" s="156" t="s">
        <v>22</v>
      </c>
      <c r="BC126" s="1058" t="s">
        <v>35</v>
      </c>
      <c r="BD126" s="1077" t="s">
        <v>35</v>
      </c>
      <c r="BE126" s="1077" t="s">
        <v>35</v>
      </c>
      <c r="BF126" s="1077" t="s">
        <v>35</v>
      </c>
      <c r="BG126" s="1097" t="s">
        <v>35</v>
      </c>
      <c r="BH126" s="1117" t="s">
        <v>35</v>
      </c>
      <c r="BI126" s="1077" t="s">
        <v>35</v>
      </c>
      <c r="BJ126" s="1077" t="s">
        <v>35</v>
      </c>
      <c r="BK126" s="1077" t="s">
        <v>35</v>
      </c>
      <c r="BL126" s="1097" t="s">
        <v>35</v>
      </c>
      <c r="BM126" s="1117" t="s">
        <v>35</v>
      </c>
      <c r="BN126" s="1077" t="s">
        <v>35</v>
      </c>
      <c r="BO126" s="1077" t="s">
        <v>35</v>
      </c>
      <c r="BP126" s="1077" t="s">
        <v>35</v>
      </c>
      <c r="BQ126" s="1097" t="s">
        <v>35</v>
      </c>
    </row>
    <row r="127" s="613" customFormat="true" ht="15" customHeight="true" x14ac:dyDescent="0.2">
      <c r="A127" s="2174"/>
      <c r="B127" s="1315" t="s">
        <v>19</v>
      </c>
      <c r="C127" s="1240">
        <f>C157</f>
        <v>12.243138629352654</v>
      </c>
      <c r="D127" s="1241">
        <f t="shared" ref="D127:Q127" si="4">D157</f>
        <v>2.9480214471626827</v>
      </c>
      <c r="E127" s="1241">
        <f t="shared" si="4"/>
        <v>0.33773071603671834</v>
      </c>
      <c r="F127" s="1241">
        <f t="shared" si="4"/>
        <v>9.8233202156572927E-2</v>
      </c>
      <c r="G127" s="1242">
        <f t="shared" si="4"/>
        <v>2.764412767319583E-2</v>
      </c>
      <c r="H127" s="1243">
        <f t="shared" si="4"/>
        <v>6.8672884005086434</v>
      </c>
      <c r="I127" s="1241">
        <f t="shared" si="4"/>
        <v>0.94663004207226253</v>
      </c>
      <c r="J127" s="1241">
        <f t="shared" si="4"/>
        <v>0.15463997477816296</v>
      </c>
      <c r="K127" s="1241">
        <f t="shared" si="4"/>
        <v>6.9332855301443938E-2</v>
      </c>
      <c r="L127" s="1244">
        <f t="shared" si="4"/>
        <v>3.580425721202421E-2</v>
      </c>
      <c r="M127" s="1240">
        <f t="shared" si="4"/>
        <v>17.901783201977192</v>
      </c>
      <c r="N127" s="1241">
        <f t="shared" si="4"/>
        <v>13.381985714009199</v>
      </c>
      <c r="O127" s="1241">
        <f t="shared" si="4"/>
        <v>7.2602751834390684</v>
      </c>
      <c r="P127" s="1241">
        <f t="shared" si="4"/>
        <v>2.0816621994404523</v>
      </c>
      <c r="Q127" s="1244">
        <f t="shared" si="4"/>
        <v>0.17325265216868102</v>
      </c>
      <c r="R127" s="1234"/>
      <c r="S127" s="1234"/>
      <c r="T127" s="1234"/>
      <c r="U127" s="1234"/>
      <c r="V127" s="1234"/>
      <c r="W127" s="1234"/>
      <c r="X127" s="1234"/>
      <c r="Y127" s="1234"/>
      <c r="Z127" s="1234"/>
      <c r="AA127" s="1234"/>
      <c r="AB127" s="1234"/>
      <c r="AC127" s="1234"/>
      <c r="AD127" s="1234"/>
      <c r="AE127" s="1234"/>
      <c r="AF127" s="1234"/>
      <c r="AG127" s="1234"/>
      <c r="AH127" s="1234"/>
      <c r="AI127" s="1234"/>
      <c r="AJ127" s="1234"/>
      <c r="AK127" s="1234"/>
      <c r="AL127" s="1234"/>
      <c r="AM127" s="1234"/>
      <c r="AN127" s="1234"/>
      <c r="AO127" s="1234"/>
      <c r="AP127" s="1234"/>
      <c r="AQ127" s="1234"/>
      <c r="AR127" s="1234"/>
      <c r="AS127" s="1234"/>
      <c r="AT127" s="1234"/>
      <c r="AU127" s="1234"/>
      <c r="AV127" s="1234"/>
      <c r="AW127" s="1234"/>
      <c r="AX127" s="1234"/>
      <c r="AY127" s="1234"/>
      <c r="AZ127" s="617"/>
      <c r="BA127" s="625"/>
      <c r="BB127" s="156" t="s">
        <v>19</v>
      </c>
      <c r="BC127" s="1058" t="s">
        <v>35</v>
      </c>
      <c r="BD127" s="1077" t="s">
        <v>35</v>
      </c>
      <c r="BE127" s="1077" t="s">
        <v>35</v>
      </c>
      <c r="BF127" s="1077" t="s">
        <v>35</v>
      </c>
      <c r="BG127" s="1097" t="s">
        <v>35</v>
      </c>
      <c r="BH127" s="1117" t="s">
        <v>35</v>
      </c>
      <c r="BI127" s="1077" t="s">
        <v>35</v>
      </c>
      <c r="BJ127" s="1077" t="s">
        <v>35</v>
      </c>
      <c r="BK127" s="1077" t="s">
        <v>35</v>
      </c>
      <c r="BL127" s="1097" t="s">
        <v>35</v>
      </c>
      <c r="BM127" s="1117" t="s">
        <v>35</v>
      </c>
      <c r="BN127" s="1077" t="s">
        <v>35</v>
      </c>
      <c r="BO127" s="1077" t="s">
        <v>35</v>
      </c>
      <c r="BP127" s="1077" t="s">
        <v>35</v>
      </c>
      <c r="BQ127" s="1097" t="s">
        <v>35</v>
      </c>
    </row>
    <row r="128" s="613" customFormat="true" ht="15" customHeight="true" x14ac:dyDescent="0.2">
      <c r="A128" s="2174" t="s">
        <v>160</v>
      </c>
      <c r="B128" s="1315" t="s">
        <v>49</v>
      </c>
      <c r="C128" s="1342" t="s">
        <v>35</v>
      </c>
      <c r="D128" s="1351" t="s">
        <v>35</v>
      </c>
      <c r="E128" s="1351" t="s">
        <v>35</v>
      </c>
      <c r="F128" s="1351" t="s">
        <v>35</v>
      </c>
      <c r="G128" s="1360" t="s">
        <v>35</v>
      </c>
      <c r="H128" s="1369" t="s">
        <v>35</v>
      </c>
      <c r="I128" s="1351" t="s">
        <v>35</v>
      </c>
      <c r="J128" s="1351" t="s">
        <v>35</v>
      </c>
      <c r="K128" s="1351" t="s">
        <v>35</v>
      </c>
      <c r="L128" s="1378" t="s">
        <v>35</v>
      </c>
      <c r="M128" s="1342" t="s">
        <v>35</v>
      </c>
      <c r="N128" s="1351" t="s">
        <v>35</v>
      </c>
      <c r="O128" s="1351" t="s">
        <v>35</v>
      </c>
      <c r="P128" s="1351" t="s">
        <v>35</v>
      </c>
      <c r="Q128" s="1378" t="s">
        <v>35</v>
      </c>
      <c r="R128" s="1234"/>
      <c r="S128" s="1234"/>
      <c r="T128" s="1234"/>
      <c r="U128" s="1234"/>
      <c r="V128" s="1234"/>
      <c r="W128" s="1234"/>
      <c r="X128" s="1234"/>
      <c r="Y128" s="1234"/>
      <c r="Z128" s="1234"/>
      <c r="AA128" s="1234"/>
      <c r="AB128" s="1234"/>
      <c r="AC128" s="1234"/>
      <c r="AD128" s="1234"/>
      <c r="AE128" s="1234"/>
      <c r="AF128" s="1234"/>
      <c r="AG128" s="1234"/>
      <c r="AH128" s="1234"/>
      <c r="AI128" s="1234"/>
      <c r="AJ128" s="1234"/>
      <c r="AK128" s="1234"/>
      <c r="AL128" s="1234"/>
      <c r="AM128" s="1234"/>
      <c r="AN128" s="1234"/>
      <c r="AO128" s="1234"/>
      <c r="AP128" s="1234"/>
      <c r="AQ128" s="1234"/>
      <c r="AR128" s="1234"/>
      <c r="AS128" s="1234"/>
      <c r="AT128" s="1234"/>
      <c r="AU128" s="1234"/>
      <c r="AV128" s="1234"/>
      <c r="AW128" s="1234"/>
      <c r="AX128" s="1234"/>
      <c r="AY128" s="1234"/>
      <c r="AZ128" s="617"/>
      <c r="BA128" s="625"/>
      <c r="BB128" s="156" t="s">
        <v>49</v>
      </c>
      <c r="BC128" s="1058" t="s">
        <v>35</v>
      </c>
      <c r="BD128" s="1077" t="s">
        <v>35</v>
      </c>
      <c r="BE128" s="1077" t="s">
        <v>35</v>
      </c>
      <c r="BF128" s="1077" t="s">
        <v>35</v>
      </c>
      <c r="BG128" s="1097" t="s">
        <v>35</v>
      </c>
      <c r="BH128" s="1117" t="s">
        <v>35</v>
      </c>
      <c r="BI128" s="1077" t="s">
        <v>35</v>
      </c>
      <c r="BJ128" s="1077" t="s">
        <v>35</v>
      </c>
      <c r="BK128" s="1077" t="s">
        <v>35</v>
      </c>
      <c r="BL128" s="1097" t="s">
        <v>35</v>
      </c>
      <c r="BM128" s="1117" t="s">
        <v>35</v>
      </c>
      <c r="BN128" s="1077" t="s">
        <v>35</v>
      </c>
      <c r="BO128" s="1077" t="s">
        <v>35</v>
      </c>
      <c r="BP128" s="1077" t="s">
        <v>35</v>
      </c>
      <c r="BQ128" s="1097" t="s">
        <v>35</v>
      </c>
    </row>
    <row r="129" s="613" customFormat="true" ht="15" customHeight="true" x14ac:dyDescent="0.2">
      <c r="A129" s="2175"/>
      <c r="B129" s="1316" t="s">
        <v>48</v>
      </c>
      <c r="C129" s="1343" t="s">
        <v>35</v>
      </c>
      <c r="D129" s="1352" t="s">
        <v>35</v>
      </c>
      <c r="E129" s="1352" t="s">
        <v>35</v>
      </c>
      <c r="F129" s="1352" t="s">
        <v>35</v>
      </c>
      <c r="G129" s="1361" t="s">
        <v>35</v>
      </c>
      <c r="H129" s="1370" t="s">
        <v>35</v>
      </c>
      <c r="I129" s="1352" t="s">
        <v>35</v>
      </c>
      <c r="J129" s="1352" t="s">
        <v>35</v>
      </c>
      <c r="K129" s="1352" t="s">
        <v>35</v>
      </c>
      <c r="L129" s="1379" t="s">
        <v>35</v>
      </c>
      <c r="M129" s="1343" t="s">
        <v>35</v>
      </c>
      <c r="N129" s="1352" t="s">
        <v>35</v>
      </c>
      <c r="O129" s="1352" t="s">
        <v>35</v>
      </c>
      <c r="P129" s="1352" t="s">
        <v>35</v>
      </c>
      <c r="Q129" s="1379" t="s">
        <v>35</v>
      </c>
      <c r="R129" s="1234"/>
      <c r="S129" s="1234"/>
      <c r="T129" s="1234"/>
      <c r="U129" s="1234"/>
      <c r="V129" s="1234"/>
      <c r="W129" s="1234"/>
      <c r="X129" s="1234"/>
      <c r="Y129" s="1234"/>
      <c r="Z129" s="1234"/>
      <c r="AA129" s="1234"/>
      <c r="AB129" s="1234"/>
      <c r="AC129" s="1234"/>
      <c r="AD129" s="1234"/>
      <c r="AE129" s="1234"/>
      <c r="AF129" s="1234"/>
      <c r="AG129" s="1234"/>
      <c r="AH129" s="1234"/>
      <c r="AI129" s="1234"/>
      <c r="AJ129" s="1234"/>
      <c r="AK129" s="1234"/>
      <c r="AL129" s="1234"/>
      <c r="AM129" s="1234"/>
      <c r="AN129" s="1234"/>
      <c r="AO129" s="1234"/>
      <c r="AP129" s="1234"/>
      <c r="AQ129" s="1234"/>
      <c r="AR129" s="1234"/>
      <c r="AS129" s="1234"/>
      <c r="AT129" s="1234"/>
      <c r="AU129" s="1234"/>
      <c r="AV129" s="1234"/>
      <c r="AW129" s="1234"/>
      <c r="AX129" s="1234"/>
      <c r="AY129" s="1234"/>
      <c r="AZ129" s="617"/>
      <c r="BA129" s="626"/>
      <c r="BB129" s="157" t="s">
        <v>48</v>
      </c>
      <c r="BC129" s="1059" t="s">
        <v>35</v>
      </c>
      <c r="BD129" s="1078" t="s">
        <v>35</v>
      </c>
      <c r="BE129" s="1078" t="s">
        <v>35</v>
      </c>
      <c r="BF129" s="1078" t="s">
        <v>35</v>
      </c>
      <c r="BG129" s="1098" t="s">
        <v>35</v>
      </c>
      <c r="BH129" s="1118" t="s">
        <v>35</v>
      </c>
      <c r="BI129" s="1078" t="s">
        <v>35</v>
      </c>
      <c r="BJ129" s="1078" t="s">
        <v>35</v>
      </c>
      <c r="BK129" s="1078" t="s">
        <v>35</v>
      </c>
      <c r="BL129" s="1098" t="s">
        <v>35</v>
      </c>
      <c r="BM129" s="1118" t="s">
        <v>35</v>
      </c>
      <c r="BN129" s="1078" t="s">
        <v>35</v>
      </c>
      <c r="BO129" s="1078" t="s">
        <v>35</v>
      </c>
      <c r="BP129" s="1078" t="s">
        <v>35</v>
      </c>
      <c r="BQ129" s="1098" t="s">
        <v>35</v>
      </c>
    </row>
    <row r="130" s="131" customFormat="true" ht="15" hidden="true" customHeight="true" x14ac:dyDescent="0.2">
      <c r="A130" s="1967" t="s">
        <v>47</v>
      </c>
      <c r="B130" s="240" t="s">
        <v>42</v>
      </c>
      <c r="C130" s="246"/>
      <c r="D130" s="247"/>
      <c r="E130" s="247"/>
      <c r="F130" s="247"/>
      <c r="G130" s="248"/>
      <c r="H130" s="249"/>
      <c r="I130" s="247"/>
      <c r="J130" s="247"/>
      <c r="K130" s="247"/>
      <c r="L130" s="250"/>
      <c r="M130" s="246"/>
      <c r="N130" s="247"/>
      <c r="O130" s="247"/>
      <c r="P130" s="247"/>
      <c r="Q130" s="250"/>
      <c r="R130" s="582"/>
      <c r="S130" s="582"/>
      <c r="T130" s="582"/>
      <c r="U130" s="582"/>
      <c r="V130" s="582"/>
      <c r="W130" s="582"/>
      <c r="X130" s="582"/>
      <c r="Y130" s="582"/>
      <c r="Z130" s="582"/>
      <c r="AA130" s="582"/>
      <c r="AB130" s="582"/>
      <c r="AC130" s="582"/>
      <c r="AD130" s="582"/>
      <c r="AE130" s="582"/>
      <c r="AF130" s="582"/>
      <c r="AG130" s="582"/>
      <c r="AH130" s="582"/>
      <c r="AI130" s="582"/>
      <c r="AJ130" s="582"/>
      <c r="AK130" s="582"/>
      <c r="AL130" s="582"/>
      <c r="AM130" s="582"/>
      <c r="AN130" s="582"/>
      <c r="AO130" s="582"/>
      <c r="AP130" s="582"/>
      <c r="AQ130" s="582"/>
      <c r="AR130" s="582"/>
      <c r="AS130" s="582"/>
      <c r="AT130" s="582"/>
      <c r="AU130" s="582"/>
      <c r="AV130" s="582"/>
      <c r="AW130" s="582"/>
      <c r="AX130" s="582"/>
      <c r="AY130" s="582"/>
      <c r="AZ130" s="208"/>
      <c r="BA130" s="208"/>
      <c r="BB130" s="133"/>
    </row>
    <row r="131" s="131" customFormat="true" ht="15" hidden="true" customHeight="true" x14ac:dyDescent="0.2">
      <c r="A131" s="1968"/>
      <c r="B131" s="232" t="s">
        <v>46</v>
      </c>
      <c r="C131" s="251"/>
      <c r="D131" s="252"/>
      <c r="E131" s="252"/>
      <c r="F131" s="252"/>
      <c r="G131" s="253"/>
      <c r="H131" s="254"/>
      <c r="I131" s="252"/>
      <c r="J131" s="252"/>
      <c r="K131" s="252"/>
      <c r="L131" s="255"/>
      <c r="M131" s="251"/>
      <c r="N131" s="252"/>
      <c r="O131" s="252"/>
      <c r="P131" s="252"/>
      <c r="Q131" s="255"/>
      <c r="R131" s="582"/>
      <c r="S131" s="582"/>
      <c r="T131" s="582"/>
      <c r="U131" s="582"/>
      <c r="V131" s="582"/>
      <c r="W131" s="582"/>
      <c r="X131" s="582"/>
      <c r="Y131" s="582"/>
      <c r="Z131" s="582"/>
      <c r="AA131" s="582"/>
      <c r="AB131" s="582"/>
      <c r="AC131" s="582"/>
      <c r="AD131" s="582"/>
      <c r="AE131" s="582"/>
      <c r="AF131" s="582"/>
      <c r="AG131" s="582"/>
      <c r="AH131" s="582"/>
      <c r="AI131" s="582"/>
      <c r="AJ131" s="582"/>
      <c r="AK131" s="582"/>
      <c r="AL131" s="582"/>
      <c r="AM131" s="582"/>
      <c r="AN131" s="582"/>
      <c r="AO131" s="582"/>
      <c r="AP131" s="582"/>
      <c r="AQ131" s="582"/>
      <c r="AR131" s="582"/>
      <c r="AS131" s="582"/>
      <c r="AT131" s="582"/>
      <c r="AU131" s="582"/>
      <c r="AV131" s="582"/>
      <c r="AW131" s="582"/>
      <c r="AX131" s="582"/>
      <c r="AY131" s="582"/>
      <c r="AZ131" s="208"/>
      <c r="BA131" s="208"/>
      <c r="BB131" s="133"/>
    </row>
    <row r="132" s="131" customFormat="true" ht="15" hidden="true" customHeight="true" x14ac:dyDescent="0.2">
      <c r="A132" s="1969"/>
      <c r="B132" s="233" t="s">
        <v>46</v>
      </c>
      <c r="C132" s="256"/>
      <c r="D132" s="257"/>
      <c r="E132" s="257"/>
      <c r="F132" s="257"/>
      <c r="G132" s="258"/>
      <c r="H132" s="259"/>
      <c r="I132" s="257"/>
      <c r="J132" s="257"/>
      <c r="K132" s="257"/>
      <c r="L132" s="260"/>
      <c r="M132" s="256"/>
      <c r="N132" s="257"/>
      <c r="O132" s="257"/>
      <c r="P132" s="257"/>
      <c r="Q132" s="260"/>
      <c r="R132" s="582"/>
      <c r="S132" s="582"/>
      <c r="T132" s="582"/>
      <c r="U132" s="582"/>
      <c r="V132" s="582"/>
      <c r="W132" s="582"/>
      <c r="X132" s="582"/>
      <c r="Y132" s="582"/>
      <c r="Z132" s="582"/>
      <c r="AA132" s="582"/>
      <c r="AB132" s="582"/>
      <c r="AC132" s="582"/>
      <c r="AD132" s="582"/>
      <c r="AE132" s="582"/>
      <c r="AF132" s="582"/>
      <c r="AG132" s="582"/>
      <c r="AH132" s="582"/>
      <c r="AI132" s="582"/>
      <c r="AJ132" s="582"/>
      <c r="AK132" s="582"/>
      <c r="AL132" s="582"/>
      <c r="AM132" s="582"/>
      <c r="AN132" s="582"/>
      <c r="AO132" s="582"/>
      <c r="AP132" s="582"/>
      <c r="AQ132" s="582"/>
      <c r="AR132" s="582"/>
      <c r="AS132" s="582"/>
      <c r="AT132" s="582"/>
      <c r="AU132" s="582"/>
      <c r="AV132" s="582"/>
      <c r="AW132" s="582"/>
      <c r="AX132" s="582"/>
      <c r="AY132" s="582"/>
      <c r="AZ132" s="208"/>
      <c r="BA132" s="208"/>
      <c r="BB132" s="133"/>
    </row>
    <row r="133" s="613" customFormat="true" ht="15" customHeight="true" x14ac:dyDescent="0.2">
      <c r="A133" s="130"/>
      <c r="B133" s="180"/>
      <c r="C133" s="2005" t="s">
        <v>113</v>
      </c>
      <c r="D133" s="2006"/>
      <c r="E133" s="2006"/>
      <c r="F133" s="2006"/>
      <c r="G133" s="2007"/>
      <c r="H133" s="2163" t="s">
        <v>38</v>
      </c>
      <c r="I133" s="2164"/>
      <c r="J133" s="2164"/>
      <c r="K133" s="2164"/>
      <c r="L133" s="2165"/>
      <c r="M133" s="2166" t="s">
        <v>37</v>
      </c>
      <c r="N133" s="2164"/>
      <c r="O133" s="2164"/>
      <c r="P133" s="2164"/>
      <c r="Q133" s="2165"/>
      <c r="R133" s="1234"/>
      <c r="S133" s="1234"/>
      <c r="T133" s="1234"/>
      <c r="U133" s="1234"/>
      <c r="V133" s="1234"/>
      <c r="W133" s="1234"/>
      <c r="X133" s="1234"/>
      <c r="Y133" s="1234"/>
      <c r="Z133" s="1234"/>
      <c r="AA133" s="1234"/>
      <c r="AB133" s="1234"/>
      <c r="AC133" s="1234"/>
      <c r="AD133" s="1234"/>
      <c r="AE133" s="1234"/>
      <c r="AF133" s="1234"/>
      <c r="AG133" s="1234"/>
      <c r="AH133" s="1234"/>
      <c r="AI133" s="1234"/>
      <c r="AJ133" s="1234"/>
      <c r="AK133" s="1234"/>
      <c r="AL133" s="1234"/>
      <c r="AM133" s="1234"/>
      <c r="AN133" s="1234"/>
      <c r="AO133" s="1234"/>
      <c r="AP133" s="1234"/>
      <c r="AQ133" s="1234"/>
      <c r="AR133" s="1234"/>
      <c r="AS133" s="1234"/>
      <c r="AT133" s="1234"/>
      <c r="AU133" s="1234"/>
      <c r="AV133" s="1234"/>
      <c r="AW133" s="1234"/>
      <c r="AX133" s="1234"/>
      <c r="AY133" s="1234"/>
      <c r="AZ133" s="617"/>
      <c r="BA133" s="623"/>
      <c r="BB133" s="622" t="s">
        <v>97</v>
      </c>
      <c r="BC133" s="2102" t="s">
        <v>113</v>
      </c>
      <c r="BD133" s="2103"/>
      <c r="BE133" s="2103"/>
      <c r="BF133" s="2103"/>
      <c r="BG133" s="2104"/>
      <c r="BH133" s="2105" t="s">
        <v>38</v>
      </c>
      <c r="BI133" s="2103"/>
      <c r="BJ133" s="2103"/>
      <c r="BK133" s="2103"/>
      <c r="BL133" s="2104"/>
      <c r="BM133" s="2105" t="s">
        <v>37</v>
      </c>
      <c r="BN133" s="2103"/>
      <c r="BO133" s="2103"/>
      <c r="BP133" s="2103"/>
      <c r="BQ133" s="2106"/>
    </row>
    <row r="134" s="613" customFormat="true" ht="12.75" x14ac:dyDescent="0.2">
      <c r="A134" s="181" t="s">
        <v>68</v>
      </c>
      <c r="B134" s="238"/>
      <c r="C134" s="274" t="s">
        <v>0</v>
      </c>
      <c r="D134" s="275" t="s">
        <v>1</v>
      </c>
      <c r="E134" s="275" t="s">
        <v>2</v>
      </c>
      <c r="F134" s="275" t="s">
        <v>3</v>
      </c>
      <c r="G134" s="276" t="s">
        <v>4</v>
      </c>
      <c r="H134" s="1166" t="s">
        <v>0</v>
      </c>
      <c r="I134" s="1139" t="s">
        <v>1</v>
      </c>
      <c r="J134" s="1139" t="s">
        <v>2</v>
      </c>
      <c r="K134" s="1139" t="s">
        <v>3</v>
      </c>
      <c r="L134" s="1140" t="s">
        <v>4</v>
      </c>
      <c r="M134" s="1157" t="s">
        <v>0</v>
      </c>
      <c r="N134" s="1139" t="s">
        <v>1</v>
      </c>
      <c r="O134" s="1139" t="s">
        <v>2</v>
      </c>
      <c r="P134" s="1139" t="s">
        <v>3</v>
      </c>
      <c r="Q134" s="1140" t="s">
        <v>4</v>
      </c>
      <c r="R134" s="1234"/>
      <c r="S134" s="1234"/>
      <c r="T134" s="1234"/>
      <c r="U134" s="1234"/>
      <c r="V134" s="1234"/>
      <c r="W134" s="1234"/>
      <c r="X134" s="1234"/>
      <c r="Y134" s="1234"/>
      <c r="Z134" s="1234"/>
      <c r="AA134" s="1234"/>
      <c r="AB134" s="1234"/>
      <c r="AC134" s="1234"/>
      <c r="AD134" s="1234"/>
      <c r="AE134" s="1234"/>
      <c r="AF134" s="1234"/>
      <c r="AG134" s="1234"/>
      <c r="AH134" s="1234"/>
      <c r="AI134" s="1234"/>
      <c r="AJ134" s="1234"/>
      <c r="AK134" s="1234"/>
      <c r="AL134" s="1234"/>
      <c r="AM134" s="1234"/>
      <c r="AN134" s="1234"/>
      <c r="AO134" s="1234"/>
      <c r="AP134" s="1234"/>
      <c r="AQ134" s="1234"/>
      <c r="AR134" s="1234"/>
      <c r="AS134" s="1234"/>
      <c r="AT134" s="1234"/>
      <c r="AU134" s="1234"/>
      <c r="AV134" s="1234"/>
      <c r="AW134" s="1234"/>
      <c r="AX134" s="1234"/>
      <c r="AY134" s="1234"/>
      <c r="AZ134" s="617"/>
      <c r="BA134" s="621"/>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row>
    <row r="135" s="613" customFormat="true" ht="15" customHeight="true" x14ac:dyDescent="0.2">
      <c r="A135" s="2167" t="s">
        <v>45</v>
      </c>
      <c r="B135" s="1317" t="s">
        <v>44</v>
      </c>
      <c r="C135" s="1245">
        <v>32.559469655284175</v>
      </c>
      <c r="D135" s="1246">
        <v>70.076133334569263</v>
      </c>
      <c r="E135" s="1246">
        <v>85.002095141335815</v>
      </c>
      <c r="F135" s="1246">
        <v>91.130303197388713</v>
      </c>
      <c r="G135" s="1247">
        <v>95.305231791200171</v>
      </c>
      <c r="H135" s="1248">
        <v>70.462023748382691</v>
      </c>
      <c r="I135" s="1246">
        <v>87.562317309878551</v>
      </c>
      <c r="J135" s="1246">
        <v>91.695667684609617</v>
      </c>
      <c r="K135" s="1246">
        <v>94.107510964447243</v>
      </c>
      <c r="L135" s="1249">
        <v>96.245443195230592</v>
      </c>
      <c r="M135" s="1250">
        <v>4.7915722972206192</v>
      </c>
      <c r="N135" s="1246">
        <v>9.8177333226405157</v>
      </c>
      <c r="O135" s="1246">
        <v>27.171077564252062</v>
      </c>
      <c r="P135" s="1246">
        <v>47.061025349309176</v>
      </c>
      <c r="Q135" s="1249">
        <v>66.258047735431674</v>
      </c>
      <c r="R135" s="1234"/>
      <c r="S135" s="1234"/>
      <c r="T135" s="1234"/>
      <c r="U135" s="1234"/>
      <c r="V135" s="1234"/>
      <c r="W135" s="1234"/>
      <c r="X135" s="1234"/>
      <c r="Y135" s="1234"/>
      <c r="Z135" s="1234"/>
      <c r="AA135" s="1234"/>
      <c r="AB135" s="1234"/>
      <c r="AC135" s="1234"/>
      <c r="AD135" s="1234"/>
      <c r="AE135" s="1234"/>
      <c r="AF135" s="1234"/>
      <c r="AG135" s="1234"/>
      <c r="AH135" s="1234"/>
      <c r="AI135" s="1234"/>
      <c r="AJ135" s="1234"/>
      <c r="AK135" s="1234"/>
      <c r="AL135" s="1234"/>
      <c r="AM135" s="1234"/>
      <c r="AN135" s="1234"/>
      <c r="AO135" s="1234"/>
      <c r="AP135" s="1234"/>
      <c r="AQ135" s="1234"/>
      <c r="AR135" s="1234"/>
      <c r="AS135" s="1234"/>
      <c r="AT135" s="1234"/>
      <c r="AU135" s="1234"/>
      <c r="AV135" s="1234"/>
      <c r="AW135" s="1234"/>
      <c r="AX135" s="1234"/>
      <c r="AY135" s="1234"/>
      <c r="AZ135" s="617"/>
      <c r="BA135" s="627"/>
      <c r="BB135" s="158" t="s">
        <v>44</v>
      </c>
      <c r="BC135" s="1060" t="s">
        <v>35</v>
      </c>
      <c r="BD135" s="1079" t="s">
        <v>35</v>
      </c>
      <c r="BE135" s="1079" t="s">
        <v>35</v>
      </c>
      <c r="BF135" s="1079" t="s">
        <v>35</v>
      </c>
      <c r="BG135" s="1099" t="s">
        <v>35</v>
      </c>
      <c r="BH135" s="1119" t="s">
        <v>35</v>
      </c>
      <c r="BI135" s="1079" t="s">
        <v>35</v>
      </c>
      <c r="BJ135" s="1079" t="s">
        <v>35</v>
      </c>
      <c r="BK135" s="1079" t="s">
        <v>35</v>
      </c>
      <c r="BL135" s="1099" t="s">
        <v>35</v>
      </c>
      <c r="BM135" s="1119" t="s">
        <v>35</v>
      </c>
      <c r="BN135" s="1079" t="s">
        <v>35</v>
      </c>
      <c r="BO135" s="1079" t="s">
        <v>35</v>
      </c>
      <c r="BP135" s="1079" t="s">
        <v>35</v>
      </c>
      <c r="BQ135" s="1099" t="s">
        <v>35</v>
      </c>
    </row>
    <row r="136" s="613" customFormat="true" ht="15" customHeight="true" x14ac:dyDescent="0.2">
      <c r="A136" s="2161"/>
      <c r="B136" s="1318" t="s">
        <v>43</v>
      </c>
      <c r="C136" s="1251">
        <v>32.666439332783241</v>
      </c>
      <c r="D136" s="1252">
        <v>21.605253451728288</v>
      </c>
      <c r="E136" s="1252">
        <v>12.966128356130413</v>
      </c>
      <c r="F136" s="1252">
        <v>7.9920891075604672</v>
      </c>
      <c r="G136" s="1253">
        <v>4.1992691345895929</v>
      </c>
      <c r="H136" s="1254">
        <v>15.024724111284804</v>
      </c>
      <c r="I136" s="1252">
        <v>9.5261630568163014</v>
      </c>
      <c r="J136" s="1252">
        <v>7.0761464558865255</v>
      </c>
      <c r="K136" s="1252">
        <v>5.4175006552102962</v>
      </c>
      <c r="L136" s="1255">
        <v>3.2737995023623707</v>
      </c>
      <c r="M136" s="1256">
        <v>39.266017128112132</v>
      </c>
      <c r="N136" s="1252">
        <v>46.427091946362687</v>
      </c>
      <c r="O136" s="1252">
        <v>47.85719836461837</v>
      </c>
      <c r="P136" s="1252">
        <v>44.856826661163915</v>
      </c>
      <c r="Q136" s="1255">
        <v>30.816049199908147</v>
      </c>
      <c r="R136" s="1234"/>
      <c r="S136" s="1234"/>
      <c r="T136" s="1234"/>
      <c r="U136" s="1234"/>
      <c r="V136" s="1234"/>
      <c r="W136" s="1234"/>
      <c r="X136" s="1234"/>
      <c r="Y136" s="1234"/>
      <c r="Z136" s="1234"/>
      <c r="AA136" s="1234"/>
      <c r="AB136" s="1234"/>
      <c r="AC136" s="1234"/>
      <c r="AD136" s="1234"/>
      <c r="AE136" s="1234"/>
      <c r="AF136" s="1234"/>
      <c r="AG136" s="1234"/>
      <c r="AH136" s="1234"/>
      <c r="AI136" s="1234"/>
      <c r="AJ136" s="1234"/>
      <c r="AK136" s="1234"/>
      <c r="AL136" s="1234"/>
      <c r="AM136" s="1234"/>
      <c r="AN136" s="1234"/>
      <c r="AO136" s="1234"/>
      <c r="AP136" s="1234"/>
      <c r="AQ136" s="1234"/>
      <c r="AR136" s="1234"/>
      <c r="AS136" s="1234"/>
      <c r="AT136" s="1234"/>
      <c r="AU136" s="1234"/>
      <c r="AV136" s="1234"/>
      <c r="AW136" s="1234"/>
      <c r="AX136" s="1234"/>
      <c r="AY136" s="1234"/>
      <c r="AZ136" s="617"/>
      <c r="BA136" s="628"/>
      <c r="BB136" s="159" t="s">
        <v>43</v>
      </c>
      <c r="BC136" s="1061" t="s">
        <v>35</v>
      </c>
      <c r="BD136" s="1080" t="s">
        <v>35</v>
      </c>
      <c r="BE136" s="1080" t="s">
        <v>35</v>
      </c>
      <c r="BF136" s="1080" t="s">
        <v>35</v>
      </c>
      <c r="BG136" s="1100" t="s">
        <v>35</v>
      </c>
      <c r="BH136" s="1120" t="s">
        <v>35</v>
      </c>
      <c r="BI136" s="1080" t="s">
        <v>35</v>
      </c>
      <c r="BJ136" s="1080" t="s">
        <v>35</v>
      </c>
      <c r="BK136" s="1080" t="s">
        <v>35</v>
      </c>
      <c r="BL136" s="1100" t="s">
        <v>35</v>
      </c>
      <c r="BM136" s="1120" t="s">
        <v>35</v>
      </c>
      <c r="BN136" s="1080" t="s">
        <v>35</v>
      </c>
      <c r="BO136" s="1080" t="s">
        <v>35</v>
      </c>
      <c r="BP136" s="1080" t="s">
        <v>35</v>
      </c>
      <c r="BQ136" s="1100" t="s">
        <v>35</v>
      </c>
    </row>
    <row r="137" s="613" customFormat="true" ht="15" customHeight="true" x14ac:dyDescent="0.2">
      <c r="A137" s="2161"/>
      <c r="B137" s="1318" t="s">
        <v>42</v>
      </c>
      <c r="C137" s="1344" t="s">
        <v>35</v>
      </c>
      <c r="D137" s="1353" t="s">
        <v>35</v>
      </c>
      <c r="E137" s="1353" t="s">
        <v>35</v>
      </c>
      <c r="F137" s="1353" t="s">
        <v>35</v>
      </c>
      <c r="G137" s="1362" t="s">
        <v>35</v>
      </c>
      <c r="H137" s="1371" t="s">
        <v>35</v>
      </c>
      <c r="I137" s="1353" t="s">
        <v>35</v>
      </c>
      <c r="J137" s="1353" t="s">
        <v>35</v>
      </c>
      <c r="K137" s="1353" t="s">
        <v>35</v>
      </c>
      <c r="L137" s="1380" t="s">
        <v>35</v>
      </c>
      <c r="M137" s="1385" t="s">
        <v>35</v>
      </c>
      <c r="N137" s="1353" t="s">
        <v>35</v>
      </c>
      <c r="O137" s="1353" t="s">
        <v>35</v>
      </c>
      <c r="P137" s="1353" t="s">
        <v>35</v>
      </c>
      <c r="Q137" s="1380" t="s">
        <v>35</v>
      </c>
      <c r="R137" s="1234"/>
      <c r="S137" s="1234"/>
      <c r="T137" s="1234"/>
      <c r="U137" s="1234"/>
      <c r="V137" s="1234"/>
      <c r="W137" s="1234"/>
      <c r="X137" s="1234"/>
      <c r="Y137" s="1234"/>
      <c r="Z137" s="1234"/>
      <c r="AA137" s="1234"/>
      <c r="AB137" s="1234"/>
      <c r="AC137" s="1234"/>
      <c r="AD137" s="1234"/>
      <c r="AE137" s="1234"/>
      <c r="AF137" s="1234"/>
      <c r="AG137" s="1234"/>
      <c r="AH137" s="1234"/>
      <c r="AI137" s="1234"/>
      <c r="AJ137" s="1234"/>
      <c r="AK137" s="1234"/>
      <c r="AL137" s="1234"/>
      <c r="AM137" s="1234"/>
      <c r="AN137" s="1234"/>
      <c r="AO137" s="1234"/>
      <c r="AP137" s="1234"/>
      <c r="AQ137" s="1234"/>
      <c r="AR137" s="1234"/>
      <c r="AS137" s="1234"/>
      <c r="AT137" s="1234"/>
      <c r="AU137" s="1234"/>
      <c r="AV137" s="1234"/>
      <c r="AW137" s="1234"/>
      <c r="AX137" s="1234"/>
      <c r="AY137" s="1234"/>
      <c r="AZ137" s="617"/>
      <c r="BA137" s="628"/>
      <c r="BB137" s="159" t="s">
        <v>42</v>
      </c>
      <c r="BC137" s="1061" t="s">
        <v>35</v>
      </c>
      <c r="BD137" s="1080" t="s">
        <v>35</v>
      </c>
      <c r="BE137" s="1080" t="s">
        <v>35</v>
      </c>
      <c r="BF137" s="1080" t="s">
        <v>35</v>
      </c>
      <c r="BG137" s="1100" t="s">
        <v>35</v>
      </c>
      <c r="BH137" s="1120" t="s">
        <v>35</v>
      </c>
      <c r="BI137" s="1080" t="s">
        <v>35</v>
      </c>
      <c r="BJ137" s="1080" t="s">
        <v>35</v>
      </c>
      <c r="BK137" s="1080" t="s">
        <v>35</v>
      </c>
      <c r="BL137" s="1100" t="s">
        <v>35</v>
      </c>
      <c r="BM137" s="1120" t="s">
        <v>35</v>
      </c>
      <c r="BN137" s="1080" t="s">
        <v>35</v>
      </c>
      <c r="BO137" s="1080" t="s">
        <v>35</v>
      </c>
      <c r="BP137" s="1080" t="s">
        <v>35</v>
      </c>
      <c r="BQ137" s="1100" t="s">
        <v>35</v>
      </c>
    </row>
    <row r="138" s="613" customFormat="true" ht="15" customHeight="true" x14ac:dyDescent="0.2">
      <c r="A138" s="2161"/>
      <c r="B138" s="1318" t="s">
        <v>41</v>
      </c>
      <c r="C138" s="1344" t="s">
        <v>35</v>
      </c>
      <c r="D138" s="1353" t="s">
        <v>35</v>
      </c>
      <c r="E138" s="1353" t="s">
        <v>35</v>
      </c>
      <c r="F138" s="1353" t="s">
        <v>35</v>
      </c>
      <c r="G138" s="1362" t="s">
        <v>35</v>
      </c>
      <c r="H138" s="1371" t="s">
        <v>35</v>
      </c>
      <c r="I138" s="1353" t="s">
        <v>35</v>
      </c>
      <c r="J138" s="1353" t="s">
        <v>35</v>
      </c>
      <c r="K138" s="1353" t="s">
        <v>35</v>
      </c>
      <c r="L138" s="1380" t="s">
        <v>35</v>
      </c>
      <c r="M138" s="1385" t="s">
        <v>35</v>
      </c>
      <c r="N138" s="1353" t="s">
        <v>35</v>
      </c>
      <c r="O138" s="1353" t="s">
        <v>35</v>
      </c>
      <c r="P138" s="1353" t="s">
        <v>35</v>
      </c>
      <c r="Q138" s="1380" t="s">
        <v>35</v>
      </c>
      <c r="R138" s="1234"/>
      <c r="S138" s="1234"/>
      <c r="T138" s="1234"/>
      <c r="U138" s="1234"/>
      <c r="V138" s="1234"/>
      <c r="W138" s="1234"/>
      <c r="X138" s="1234"/>
      <c r="Y138" s="1234"/>
      <c r="Z138" s="1234"/>
      <c r="AA138" s="1234"/>
      <c r="AB138" s="1234"/>
      <c r="AC138" s="1234"/>
      <c r="AD138" s="1234"/>
      <c r="AE138" s="1234"/>
      <c r="AF138" s="1234"/>
      <c r="AG138" s="1234"/>
      <c r="AH138" s="1234"/>
      <c r="AI138" s="1234"/>
      <c r="AJ138" s="1234"/>
      <c r="AK138" s="1234"/>
      <c r="AL138" s="1234"/>
      <c r="AM138" s="1234"/>
      <c r="AN138" s="1234"/>
      <c r="AO138" s="1234"/>
      <c r="AP138" s="1234"/>
      <c r="AQ138" s="1234"/>
      <c r="AR138" s="1234"/>
      <c r="AS138" s="1234"/>
      <c r="AT138" s="1234"/>
      <c r="AU138" s="1234"/>
      <c r="AV138" s="1234"/>
      <c r="AW138" s="1234"/>
      <c r="AX138" s="1234"/>
      <c r="AY138" s="1234"/>
      <c r="AZ138" s="617"/>
      <c r="BA138" s="628"/>
      <c r="BB138" s="159" t="s">
        <v>41</v>
      </c>
      <c r="BC138" s="1061" t="s">
        <v>35</v>
      </c>
      <c r="BD138" s="1080" t="s">
        <v>35</v>
      </c>
      <c r="BE138" s="1080" t="s">
        <v>35</v>
      </c>
      <c r="BF138" s="1080" t="s">
        <v>35</v>
      </c>
      <c r="BG138" s="1100" t="s">
        <v>35</v>
      </c>
      <c r="BH138" s="1120" t="s">
        <v>35</v>
      </c>
      <c r="BI138" s="1080" t="s">
        <v>35</v>
      </c>
      <c r="BJ138" s="1080" t="s">
        <v>35</v>
      </c>
      <c r="BK138" s="1080" t="s">
        <v>35</v>
      </c>
      <c r="BL138" s="1100" t="s">
        <v>35</v>
      </c>
      <c r="BM138" s="1120" t="s">
        <v>35</v>
      </c>
      <c r="BN138" s="1080" t="s">
        <v>35</v>
      </c>
      <c r="BO138" s="1080" t="s">
        <v>35</v>
      </c>
      <c r="BP138" s="1080" t="s">
        <v>35</v>
      </c>
      <c r="BQ138" s="1100" t="s">
        <v>35</v>
      </c>
    </row>
    <row r="139" s="613" customFormat="true" ht="15" customHeight="true" x14ac:dyDescent="0.2">
      <c r="A139" s="2161"/>
      <c r="B139" s="1318" t="s">
        <v>19</v>
      </c>
      <c r="C139" s="1251">
        <v>12.243138629352654</v>
      </c>
      <c r="D139" s="1252">
        <v>2.9480214471626827</v>
      </c>
      <c r="E139" s="1252">
        <v>0.33773071603671834</v>
      </c>
      <c r="F139" s="1252">
        <v>9.8233202156572927E-2</v>
      </c>
      <c r="G139" s="1253">
        <v>2.764412767319583E-2</v>
      </c>
      <c r="H139" s="1254">
        <v>6.8672884005086434</v>
      </c>
      <c r="I139" s="1252">
        <v>0.94663004207226253</v>
      </c>
      <c r="J139" s="1252">
        <v>0.15463997477816296</v>
      </c>
      <c r="K139" s="1252">
        <v>6.9332855301443938E-2</v>
      </c>
      <c r="L139" s="1255">
        <v>3.580425721202421E-2</v>
      </c>
      <c r="M139" s="1256">
        <v>17.901783201977192</v>
      </c>
      <c r="N139" s="1252">
        <v>13.381985714009199</v>
      </c>
      <c r="O139" s="1252">
        <v>7.2602751834390684</v>
      </c>
      <c r="P139" s="1252">
        <v>2.0816621994404523</v>
      </c>
      <c r="Q139" s="1255">
        <v>0.17325265216868102</v>
      </c>
      <c r="R139" s="1234"/>
      <c r="S139" s="1234"/>
      <c r="T139" s="1234"/>
      <c r="U139" s="1234"/>
      <c r="V139" s="1234"/>
      <c r="W139" s="1234"/>
      <c r="X139" s="1234"/>
      <c r="Y139" s="1234"/>
      <c r="Z139" s="1234"/>
      <c r="AA139" s="1234"/>
      <c r="AB139" s="1234"/>
      <c r="AC139" s="1234"/>
      <c r="AD139" s="1234"/>
      <c r="AE139" s="1234"/>
      <c r="AF139" s="1234"/>
      <c r="AG139" s="1234"/>
      <c r="AH139" s="1234"/>
      <c r="AI139" s="1234"/>
      <c r="AJ139" s="1234"/>
      <c r="AK139" s="1234"/>
      <c r="AL139" s="1234"/>
      <c r="AM139" s="1234"/>
      <c r="AN139" s="1234"/>
      <c r="AO139" s="1234"/>
      <c r="AP139" s="1234"/>
      <c r="AQ139" s="1234"/>
      <c r="AR139" s="1234"/>
      <c r="AS139" s="1234"/>
      <c r="AT139" s="1234"/>
      <c r="AU139" s="1234"/>
      <c r="AV139" s="1234"/>
      <c r="AW139" s="1234"/>
      <c r="AX139" s="1234"/>
      <c r="AY139" s="1234"/>
      <c r="AZ139" s="617"/>
      <c r="BA139" s="628"/>
      <c r="BB139" s="159" t="s">
        <v>19</v>
      </c>
      <c r="BC139" s="1061" t="s">
        <v>35</v>
      </c>
      <c r="BD139" s="1080" t="s">
        <v>35</v>
      </c>
      <c r="BE139" s="1080" t="s">
        <v>35</v>
      </c>
      <c r="BF139" s="1080" t="s">
        <v>35</v>
      </c>
      <c r="BG139" s="1100" t="s">
        <v>35</v>
      </c>
      <c r="BH139" s="1120" t="s">
        <v>35</v>
      </c>
      <c r="BI139" s="1080" t="s">
        <v>35</v>
      </c>
      <c r="BJ139" s="1080" t="s">
        <v>35</v>
      </c>
      <c r="BK139" s="1080" t="s">
        <v>35</v>
      </c>
      <c r="BL139" s="1100" t="s">
        <v>35</v>
      </c>
      <c r="BM139" s="1120" t="s">
        <v>35</v>
      </c>
      <c r="BN139" s="1080" t="s">
        <v>35</v>
      </c>
      <c r="BO139" s="1080" t="s">
        <v>35</v>
      </c>
      <c r="BP139" s="1080" t="s">
        <v>35</v>
      </c>
      <c r="BQ139" s="1100" t="s">
        <v>35</v>
      </c>
    </row>
    <row r="140" s="130" customFormat="true" ht="15" customHeight="true" x14ac:dyDescent="0.2">
      <c r="A140" s="2171" t="s">
        <v>105</v>
      </c>
      <c r="B140" s="244" t="s">
        <v>63</v>
      </c>
      <c r="C140" s="991" t="s">
        <v>35</v>
      </c>
      <c r="D140" s="1003" t="s">
        <v>35</v>
      </c>
      <c r="E140" s="1003" t="s">
        <v>35</v>
      </c>
      <c r="F140" s="1003" t="s">
        <v>35</v>
      </c>
      <c r="G140" s="1015" t="s">
        <v>35</v>
      </c>
      <c r="H140" s="1027" t="s">
        <v>35</v>
      </c>
      <c r="I140" s="1003" t="s">
        <v>35</v>
      </c>
      <c r="J140" s="1003" t="s">
        <v>35</v>
      </c>
      <c r="K140" s="1003" t="s">
        <v>35</v>
      </c>
      <c r="L140" s="1039" t="s">
        <v>35</v>
      </c>
      <c r="M140" s="1047" t="s">
        <v>35</v>
      </c>
      <c r="N140" s="1003" t="s">
        <v>35</v>
      </c>
      <c r="O140" s="1003" t="s">
        <v>35</v>
      </c>
      <c r="P140" s="1003" t="s">
        <v>35</v>
      </c>
      <c r="Q140" s="1039" t="s">
        <v>35</v>
      </c>
      <c r="R140" s="1728"/>
      <c r="S140" s="1728"/>
      <c r="T140" s="1728"/>
      <c r="U140" s="1728"/>
      <c r="V140" s="1728"/>
      <c r="W140" s="1728"/>
      <c r="X140" s="1728"/>
      <c r="Y140" s="1729"/>
      <c r="Z140" s="1729"/>
      <c r="AA140" s="1729"/>
      <c r="AB140" s="1729"/>
      <c r="AC140" s="1729"/>
      <c r="AD140" s="1729"/>
      <c r="AE140" s="1729"/>
      <c r="AF140" s="1729"/>
      <c r="AG140" s="1729"/>
      <c r="AH140" s="1729"/>
      <c r="AI140" s="1729"/>
      <c r="AJ140" s="1729"/>
      <c r="AK140" s="1729"/>
      <c r="AL140" s="1729"/>
      <c r="AM140" s="1729"/>
      <c r="AN140" s="1729"/>
      <c r="AO140" s="1729"/>
      <c r="AP140" s="1729"/>
      <c r="AQ140" s="1729"/>
      <c r="AR140" s="1729"/>
      <c r="AS140" s="1729"/>
      <c r="AT140" s="1729"/>
      <c r="AU140" s="1729"/>
      <c r="AV140" s="1729"/>
      <c r="AW140" s="1729"/>
      <c r="AX140" s="1729"/>
      <c r="AY140" s="629"/>
      <c r="AZ140" s="207"/>
      <c r="BA140" s="628"/>
      <c r="BB140" s="159" t="s">
        <v>63</v>
      </c>
      <c r="BC140" s="1061" t="s">
        <v>35</v>
      </c>
      <c r="BD140" s="1080" t="s">
        <v>35</v>
      </c>
      <c r="BE140" s="1080" t="s">
        <v>35</v>
      </c>
      <c r="BF140" s="1080" t="s">
        <v>35</v>
      </c>
      <c r="BG140" s="1100" t="s">
        <v>35</v>
      </c>
      <c r="BH140" s="1120" t="s">
        <v>35</v>
      </c>
      <c r="BI140" s="1080" t="s">
        <v>35</v>
      </c>
      <c r="BJ140" s="1080" t="s">
        <v>35</v>
      </c>
      <c r="BK140" s="1080" t="s">
        <v>35</v>
      </c>
      <c r="BL140" s="1100" t="s">
        <v>35</v>
      </c>
      <c r="BM140" s="1120" t="s">
        <v>35</v>
      </c>
      <c r="BN140" s="1080" t="s">
        <v>35</v>
      </c>
      <c r="BO140" s="1080" t="s">
        <v>35</v>
      </c>
      <c r="BP140" s="1080" t="s">
        <v>35</v>
      </c>
      <c r="BQ140" s="1100" t="s">
        <v>35</v>
      </c>
    </row>
    <row r="141" s="130" customFormat="true" ht="15" customHeight="true" x14ac:dyDescent="0.2">
      <c r="A141" s="2171"/>
      <c r="B141" s="244" t="s">
        <v>64</v>
      </c>
      <c r="C141" s="991" t="s">
        <v>35</v>
      </c>
      <c r="D141" s="1003" t="s">
        <v>35</v>
      </c>
      <c r="E141" s="1003" t="s">
        <v>35</v>
      </c>
      <c r="F141" s="1003" t="s">
        <v>35</v>
      </c>
      <c r="G141" s="1015" t="s">
        <v>35</v>
      </c>
      <c r="H141" s="1027" t="s">
        <v>35</v>
      </c>
      <c r="I141" s="1003" t="s">
        <v>35</v>
      </c>
      <c r="J141" s="1003" t="s">
        <v>35</v>
      </c>
      <c r="K141" s="1003" t="s">
        <v>35</v>
      </c>
      <c r="L141" s="1039" t="s">
        <v>35</v>
      </c>
      <c r="M141" s="1047" t="s">
        <v>35</v>
      </c>
      <c r="N141" s="1003" t="s">
        <v>35</v>
      </c>
      <c r="O141" s="1003" t="s">
        <v>35</v>
      </c>
      <c r="P141" s="1003" t="s">
        <v>35</v>
      </c>
      <c r="Q141" s="1039" t="s">
        <v>35</v>
      </c>
      <c r="R141" s="1728"/>
      <c r="S141" s="1728"/>
      <c r="T141" s="1728"/>
      <c r="U141" s="1728"/>
      <c r="V141" s="1728"/>
      <c r="W141" s="1728"/>
      <c r="X141" s="1728"/>
      <c r="Y141" s="1729"/>
      <c r="Z141" s="1729"/>
      <c r="AA141" s="1729"/>
      <c r="AB141" s="1729"/>
      <c r="AC141" s="1729"/>
      <c r="AD141" s="1729"/>
      <c r="AE141" s="1729"/>
      <c r="AF141" s="1729"/>
      <c r="AG141" s="1729"/>
      <c r="AH141" s="1729"/>
      <c r="AI141" s="1729"/>
      <c r="AJ141" s="1729"/>
      <c r="AK141" s="1729"/>
      <c r="AL141" s="1729"/>
      <c r="AM141" s="1729"/>
      <c r="AN141" s="1729"/>
      <c r="AO141" s="1729"/>
      <c r="AP141" s="1729"/>
      <c r="AQ141" s="1729"/>
      <c r="AR141" s="1729"/>
      <c r="AS141" s="1729"/>
      <c r="AT141" s="1729"/>
      <c r="AU141" s="1729"/>
      <c r="AV141" s="1729"/>
      <c r="AW141" s="1729"/>
      <c r="AX141" s="1729"/>
      <c r="AY141" s="629"/>
      <c r="AZ141" s="207"/>
      <c r="BA141" s="628"/>
      <c r="BB141" s="159" t="s">
        <v>64</v>
      </c>
      <c r="BC141" s="1061" t="s">
        <v>35</v>
      </c>
      <c r="BD141" s="1080" t="s">
        <v>35</v>
      </c>
      <c r="BE141" s="1080" t="s">
        <v>35</v>
      </c>
      <c r="BF141" s="1080" t="s">
        <v>35</v>
      </c>
      <c r="BG141" s="1100" t="s">
        <v>35</v>
      </c>
      <c r="BH141" s="1120" t="s">
        <v>35</v>
      </c>
      <c r="BI141" s="1080" t="s">
        <v>35</v>
      </c>
      <c r="BJ141" s="1080" t="s">
        <v>35</v>
      </c>
      <c r="BK141" s="1080" t="s">
        <v>35</v>
      </c>
      <c r="BL141" s="1100" t="s">
        <v>35</v>
      </c>
      <c r="BM141" s="1120" t="s">
        <v>35</v>
      </c>
      <c r="BN141" s="1080" t="s">
        <v>35</v>
      </c>
      <c r="BO141" s="1080" t="s">
        <v>35</v>
      </c>
      <c r="BP141" s="1080" t="s">
        <v>35</v>
      </c>
      <c r="BQ141" s="1100" t="s">
        <v>35</v>
      </c>
    </row>
    <row r="142" s="130" customFormat="true" ht="15" customHeight="true" x14ac:dyDescent="0.2">
      <c r="A142" s="2171"/>
      <c r="B142" s="244" t="s">
        <v>65</v>
      </c>
      <c r="C142" s="991" t="s">
        <v>35</v>
      </c>
      <c r="D142" s="1003" t="s">
        <v>35</v>
      </c>
      <c r="E142" s="1003" t="s">
        <v>35</v>
      </c>
      <c r="F142" s="1003" t="s">
        <v>35</v>
      </c>
      <c r="G142" s="1015" t="s">
        <v>35</v>
      </c>
      <c r="H142" s="1027" t="s">
        <v>35</v>
      </c>
      <c r="I142" s="1003" t="s">
        <v>35</v>
      </c>
      <c r="J142" s="1003" t="s">
        <v>35</v>
      </c>
      <c r="K142" s="1003" t="s">
        <v>35</v>
      </c>
      <c r="L142" s="1039" t="s">
        <v>35</v>
      </c>
      <c r="M142" s="1047" t="s">
        <v>35</v>
      </c>
      <c r="N142" s="1003" t="s">
        <v>35</v>
      </c>
      <c r="O142" s="1003" t="s">
        <v>35</v>
      </c>
      <c r="P142" s="1003" t="s">
        <v>35</v>
      </c>
      <c r="Q142" s="1039" t="s">
        <v>35</v>
      </c>
      <c r="R142" s="1728"/>
      <c r="S142" s="1728"/>
      <c r="T142" s="1728"/>
      <c r="U142" s="1728"/>
      <c r="V142" s="1728"/>
      <c r="W142" s="1728"/>
      <c r="X142" s="1728"/>
      <c r="Y142" s="1729"/>
      <c r="Z142" s="1729"/>
      <c r="AA142" s="1729"/>
      <c r="AB142" s="1729"/>
      <c r="AC142" s="1729"/>
      <c r="AD142" s="1729"/>
      <c r="AE142" s="1729"/>
      <c r="AF142" s="1729"/>
      <c r="AG142" s="1729"/>
      <c r="AH142" s="1729"/>
      <c r="AI142" s="1729"/>
      <c r="AJ142" s="1729"/>
      <c r="AK142" s="1729"/>
      <c r="AL142" s="1729"/>
      <c r="AM142" s="1729"/>
      <c r="AN142" s="1729"/>
      <c r="AO142" s="1729"/>
      <c r="AP142" s="1729"/>
      <c r="AQ142" s="1729"/>
      <c r="AR142" s="1729"/>
      <c r="AS142" s="1729"/>
      <c r="AT142" s="1729"/>
      <c r="AU142" s="1729"/>
      <c r="AV142" s="1729"/>
      <c r="AW142" s="1729"/>
      <c r="AX142" s="1729"/>
      <c r="AY142" s="629"/>
      <c r="AZ142" s="207"/>
      <c r="BA142" s="628"/>
      <c r="BB142" s="159" t="s">
        <v>65</v>
      </c>
      <c r="BC142" s="1061" t="s">
        <v>35</v>
      </c>
      <c r="BD142" s="1080" t="s">
        <v>35</v>
      </c>
      <c r="BE142" s="1080" t="s">
        <v>35</v>
      </c>
      <c r="BF142" s="1080" t="s">
        <v>35</v>
      </c>
      <c r="BG142" s="1100" t="s">
        <v>35</v>
      </c>
      <c r="BH142" s="1120" t="s">
        <v>35</v>
      </c>
      <c r="BI142" s="1080" t="s">
        <v>35</v>
      </c>
      <c r="BJ142" s="1080" t="s">
        <v>35</v>
      </c>
      <c r="BK142" s="1080" t="s">
        <v>35</v>
      </c>
      <c r="BL142" s="1100" t="s">
        <v>35</v>
      </c>
      <c r="BM142" s="1120" t="s">
        <v>35</v>
      </c>
      <c r="BN142" s="1080" t="s">
        <v>35</v>
      </c>
      <c r="BO142" s="1080" t="s">
        <v>35</v>
      </c>
      <c r="BP142" s="1080" t="s">
        <v>35</v>
      </c>
      <c r="BQ142" s="1100" t="s">
        <v>35</v>
      </c>
    </row>
    <row r="143" s="130" customFormat="true" ht="15" customHeight="true" x14ac:dyDescent="0.2">
      <c r="A143" s="2171"/>
      <c r="B143" s="244" t="s">
        <v>66</v>
      </c>
      <c r="C143" s="991" t="s">
        <v>35</v>
      </c>
      <c r="D143" s="1003" t="s">
        <v>35</v>
      </c>
      <c r="E143" s="1003" t="s">
        <v>35</v>
      </c>
      <c r="F143" s="1003" t="s">
        <v>35</v>
      </c>
      <c r="G143" s="1015" t="s">
        <v>35</v>
      </c>
      <c r="H143" s="1027" t="s">
        <v>35</v>
      </c>
      <c r="I143" s="1003" t="s">
        <v>35</v>
      </c>
      <c r="J143" s="1003" t="s">
        <v>35</v>
      </c>
      <c r="K143" s="1003" t="s">
        <v>35</v>
      </c>
      <c r="L143" s="1039" t="s">
        <v>35</v>
      </c>
      <c r="M143" s="1047" t="s">
        <v>35</v>
      </c>
      <c r="N143" s="1003" t="s">
        <v>35</v>
      </c>
      <c r="O143" s="1003" t="s">
        <v>35</v>
      </c>
      <c r="P143" s="1003" t="s">
        <v>35</v>
      </c>
      <c r="Q143" s="1039" t="s">
        <v>35</v>
      </c>
      <c r="R143" s="1728"/>
      <c r="S143" s="1728"/>
      <c r="T143" s="1728"/>
      <c r="U143" s="1728"/>
      <c r="V143" s="1728"/>
      <c r="W143" s="1728"/>
      <c r="X143" s="1728"/>
      <c r="Y143" s="1729"/>
      <c r="Z143" s="1729"/>
      <c r="AA143" s="1729"/>
      <c r="AB143" s="1729"/>
      <c r="AC143" s="1729"/>
      <c r="AD143" s="1729"/>
      <c r="AE143" s="1729"/>
      <c r="AF143" s="1729"/>
      <c r="AG143" s="1729"/>
      <c r="AH143" s="1729"/>
      <c r="AI143" s="1729"/>
      <c r="AJ143" s="1729"/>
      <c r="AK143" s="1729"/>
      <c r="AL143" s="1729"/>
      <c r="AM143" s="1729"/>
      <c r="AN143" s="1729"/>
      <c r="AO143" s="1729"/>
      <c r="AP143" s="1729"/>
      <c r="AQ143" s="1729"/>
      <c r="AR143" s="1729"/>
      <c r="AS143" s="1729"/>
      <c r="AT143" s="1729"/>
      <c r="AU143" s="1729"/>
      <c r="AV143" s="1729"/>
      <c r="AW143" s="1729"/>
      <c r="AX143" s="1729"/>
      <c r="AY143" s="629"/>
      <c r="AZ143" s="207"/>
      <c r="BA143" s="628"/>
      <c r="BB143" s="159" t="s">
        <v>66</v>
      </c>
      <c r="BC143" s="1061" t="s">
        <v>35</v>
      </c>
      <c r="BD143" s="1080" t="s">
        <v>35</v>
      </c>
      <c r="BE143" s="1080" t="s">
        <v>35</v>
      </c>
      <c r="BF143" s="1080" t="s">
        <v>35</v>
      </c>
      <c r="BG143" s="1100" t="s">
        <v>35</v>
      </c>
      <c r="BH143" s="1120" t="s">
        <v>35</v>
      </c>
      <c r="BI143" s="1080" t="s">
        <v>35</v>
      </c>
      <c r="BJ143" s="1080" t="s">
        <v>35</v>
      </c>
      <c r="BK143" s="1080" t="s">
        <v>35</v>
      </c>
      <c r="BL143" s="1100" t="s">
        <v>35</v>
      </c>
      <c r="BM143" s="1120" t="s">
        <v>35</v>
      </c>
      <c r="BN143" s="1080" t="s">
        <v>35</v>
      </c>
      <c r="BO143" s="1080" t="s">
        <v>35</v>
      </c>
      <c r="BP143" s="1080" t="s">
        <v>35</v>
      </c>
      <c r="BQ143" s="1100" t="s">
        <v>35</v>
      </c>
    </row>
    <row r="144" s="130" customFormat="true" ht="15" customHeight="true" x14ac:dyDescent="0.2">
      <c r="A144" s="2171" t="s">
        <v>106</v>
      </c>
      <c r="B144" s="244" t="s">
        <v>63</v>
      </c>
      <c r="C144" s="991" t="s">
        <v>35</v>
      </c>
      <c r="D144" s="1003" t="s">
        <v>35</v>
      </c>
      <c r="E144" s="1003" t="s">
        <v>35</v>
      </c>
      <c r="F144" s="1003" t="s">
        <v>35</v>
      </c>
      <c r="G144" s="1015" t="s">
        <v>35</v>
      </c>
      <c r="H144" s="1027" t="s">
        <v>35</v>
      </c>
      <c r="I144" s="1003" t="s">
        <v>35</v>
      </c>
      <c r="J144" s="1003" t="s">
        <v>35</v>
      </c>
      <c r="K144" s="1003" t="s">
        <v>35</v>
      </c>
      <c r="L144" s="1039" t="s">
        <v>35</v>
      </c>
      <c r="M144" s="1047" t="s">
        <v>35</v>
      </c>
      <c r="N144" s="1003" t="s">
        <v>35</v>
      </c>
      <c r="O144" s="1003" t="s">
        <v>35</v>
      </c>
      <c r="P144" s="1003" t="s">
        <v>35</v>
      </c>
      <c r="Q144" s="1039" t="s">
        <v>35</v>
      </c>
      <c r="R144" s="1728"/>
      <c r="S144" s="1728"/>
      <c r="T144" s="1728"/>
      <c r="U144" s="1728"/>
      <c r="V144" s="1728"/>
      <c r="W144" s="1728"/>
      <c r="X144" s="1728"/>
      <c r="Y144" s="1729"/>
      <c r="Z144" s="1729"/>
      <c r="AA144" s="1729"/>
      <c r="AB144" s="1729"/>
      <c r="AC144" s="1729"/>
      <c r="AD144" s="1729"/>
      <c r="AE144" s="1729"/>
      <c r="AF144" s="1729"/>
      <c r="AG144" s="1729"/>
      <c r="AH144" s="1729"/>
      <c r="AI144" s="1729"/>
      <c r="AJ144" s="1729"/>
      <c r="AK144" s="1729"/>
      <c r="AL144" s="1729"/>
      <c r="AM144" s="1729"/>
      <c r="AN144" s="1729"/>
      <c r="AO144" s="1729"/>
      <c r="AP144" s="1729"/>
      <c r="AQ144" s="1729"/>
      <c r="AR144" s="1729"/>
      <c r="AS144" s="1729"/>
      <c r="AT144" s="1729"/>
      <c r="AU144" s="1729"/>
      <c r="AV144" s="1729"/>
      <c r="AW144" s="1729"/>
      <c r="AX144" s="1729"/>
      <c r="AY144" s="629"/>
      <c r="AZ144" s="207"/>
      <c r="BA144" s="628"/>
      <c r="BB144" s="159" t="s">
        <v>63</v>
      </c>
      <c r="BC144" s="1061" t="s">
        <v>35</v>
      </c>
      <c r="BD144" s="1080" t="s">
        <v>35</v>
      </c>
      <c r="BE144" s="1080" t="s">
        <v>35</v>
      </c>
      <c r="BF144" s="1080" t="s">
        <v>35</v>
      </c>
      <c r="BG144" s="1100" t="s">
        <v>35</v>
      </c>
      <c r="BH144" s="1120" t="s">
        <v>35</v>
      </c>
      <c r="BI144" s="1080" t="s">
        <v>35</v>
      </c>
      <c r="BJ144" s="1080" t="s">
        <v>35</v>
      </c>
      <c r="BK144" s="1080" t="s">
        <v>35</v>
      </c>
      <c r="BL144" s="1100" t="s">
        <v>35</v>
      </c>
      <c r="BM144" s="1120" t="s">
        <v>35</v>
      </c>
      <c r="BN144" s="1080" t="s">
        <v>35</v>
      </c>
      <c r="BO144" s="1080" t="s">
        <v>35</v>
      </c>
      <c r="BP144" s="1080" t="s">
        <v>35</v>
      </c>
      <c r="BQ144" s="1100" t="s">
        <v>35</v>
      </c>
    </row>
    <row r="145" s="130" customFormat="true" ht="15" customHeight="true" x14ac:dyDescent="0.2">
      <c r="A145" s="2171"/>
      <c r="B145" s="244" t="s">
        <v>64</v>
      </c>
      <c r="C145" s="991" t="s">
        <v>35</v>
      </c>
      <c r="D145" s="1003" t="s">
        <v>35</v>
      </c>
      <c r="E145" s="1003" t="s">
        <v>35</v>
      </c>
      <c r="F145" s="1003" t="s">
        <v>35</v>
      </c>
      <c r="G145" s="1015" t="s">
        <v>35</v>
      </c>
      <c r="H145" s="1027" t="s">
        <v>35</v>
      </c>
      <c r="I145" s="1003" t="s">
        <v>35</v>
      </c>
      <c r="J145" s="1003" t="s">
        <v>35</v>
      </c>
      <c r="K145" s="1003" t="s">
        <v>35</v>
      </c>
      <c r="L145" s="1039" t="s">
        <v>35</v>
      </c>
      <c r="M145" s="1047" t="s">
        <v>35</v>
      </c>
      <c r="N145" s="1003" t="s">
        <v>35</v>
      </c>
      <c r="O145" s="1003" t="s">
        <v>35</v>
      </c>
      <c r="P145" s="1003" t="s">
        <v>35</v>
      </c>
      <c r="Q145" s="1039" t="s">
        <v>35</v>
      </c>
      <c r="R145" s="1728"/>
      <c r="S145" s="1728"/>
      <c r="T145" s="1728"/>
      <c r="U145" s="1728"/>
      <c r="V145" s="1728"/>
      <c r="W145" s="1728"/>
      <c r="X145" s="1728"/>
      <c r="Y145" s="1729"/>
      <c r="Z145" s="1729"/>
      <c r="AA145" s="1729"/>
      <c r="AB145" s="1729"/>
      <c r="AC145" s="1729"/>
      <c r="AD145" s="1729"/>
      <c r="AE145" s="1729"/>
      <c r="AF145" s="1729"/>
      <c r="AG145" s="1729"/>
      <c r="AH145" s="1729"/>
      <c r="AI145" s="1729"/>
      <c r="AJ145" s="1729"/>
      <c r="AK145" s="1729"/>
      <c r="AL145" s="1729"/>
      <c r="AM145" s="1729"/>
      <c r="AN145" s="1729"/>
      <c r="AO145" s="1729"/>
      <c r="AP145" s="1729"/>
      <c r="AQ145" s="1729"/>
      <c r="AR145" s="1729"/>
      <c r="AS145" s="1729"/>
      <c r="AT145" s="1729"/>
      <c r="AU145" s="1729"/>
      <c r="AV145" s="1729"/>
      <c r="AW145" s="1729"/>
      <c r="AX145" s="1729"/>
      <c r="AY145" s="629"/>
      <c r="AZ145" s="207"/>
      <c r="BA145" s="628"/>
      <c r="BB145" s="159" t="s">
        <v>64</v>
      </c>
      <c r="BC145" s="1061" t="s">
        <v>35</v>
      </c>
      <c r="BD145" s="1080" t="s">
        <v>35</v>
      </c>
      <c r="BE145" s="1080" t="s">
        <v>35</v>
      </c>
      <c r="BF145" s="1080" t="s">
        <v>35</v>
      </c>
      <c r="BG145" s="1100" t="s">
        <v>35</v>
      </c>
      <c r="BH145" s="1120" t="s">
        <v>35</v>
      </c>
      <c r="BI145" s="1080" t="s">
        <v>35</v>
      </c>
      <c r="BJ145" s="1080" t="s">
        <v>35</v>
      </c>
      <c r="BK145" s="1080" t="s">
        <v>35</v>
      </c>
      <c r="BL145" s="1100" t="s">
        <v>35</v>
      </c>
      <c r="BM145" s="1120" t="s">
        <v>35</v>
      </c>
      <c r="BN145" s="1080" t="s">
        <v>35</v>
      </c>
      <c r="BO145" s="1080" t="s">
        <v>35</v>
      </c>
      <c r="BP145" s="1080" t="s">
        <v>35</v>
      </c>
      <c r="BQ145" s="1100" t="s">
        <v>35</v>
      </c>
    </row>
    <row r="146" s="130" customFormat="true" ht="15" customHeight="true" x14ac:dyDescent="0.2">
      <c r="A146" s="2171"/>
      <c r="B146" s="244" t="s">
        <v>65</v>
      </c>
      <c r="C146" s="991" t="s">
        <v>35</v>
      </c>
      <c r="D146" s="1003" t="s">
        <v>35</v>
      </c>
      <c r="E146" s="1003" t="s">
        <v>35</v>
      </c>
      <c r="F146" s="1003" t="s">
        <v>35</v>
      </c>
      <c r="G146" s="1015" t="s">
        <v>35</v>
      </c>
      <c r="H146" s="1027" t="s">
        <v>35</v>
      </c>
      <c r="I146" s="1003" t="s">
        <v>35</v>
      </c>
      <c r="J146" s="1003" t="s">
        <v>35</v>
      </c>
      <c r="K146" s="1003" t="s">
        <v>35</v>
      </c>
      <c r="L146" s="1039" t="s">
        <v>35</v>
      </c>
      <c r="M146" s="1047" t="s">
        <v>35</v>
      </c>
      <c r="N146" s="1003" t="s">
        <v>35</v>
      </c>
      <c r="O146" s="1003" t="s">
        <v>35</v>
      </c>
      <c r="P146" s="1003" t="s">
        <v>35</v>
      </c>
      <c r="Q146" s="1039" t="s">
        <v>35</v>
      </c>
      <c r="R146" s="1728"/>
      <c r="S146" s="1728"/>
      <c r="T146" s="1728"/>
      <c r="U146" s="1728"/>
      <c r="V146" s="1728"/>
      <c r="W146" s="1728"/>
      <c r="X146" s="1728"/>
      <c r="Y146" s="1729"/>
      <c r="Z146" s="1729"/>
      <c r="AA146" s="1729"/>
      <c r="AB146" s="1729"/>
      <c r="AC146" s="1729"/>
      <c r="AD146" s="1729"/>
      <c r="AE146" s="1729"/>
      <c r="AF146" s="1729"/>
      <c r="AG146" s="1729"/>
      <c r="AH146" s="1729"/>
      <c r="AI146" s="1729"/>
      <c r="AJ146" s="1729"/>
      <c r="AK146" s="1729"/>
      <c r="AL146" s="1729"/>
      <c r="AM146" s="1729"/>
      <c r="AN146" s="1729"/>
      <c r="AO146" s="1729"/>
      <c r="AP146" s="1729"/>
      <c r="AQ146" s="1729"/>
      <c r="AR146" s="1729"/>
      <c r="AS146" s="1729"/>
      <c r="AT146" s="1729"/>
      <c r="AU146" s="1729"/>
      <c r="AV146" s="1729"/>
      <c r="AW146" s="1729"/>
      <c r="AX146" s="1729"/>
      <c r="AY146" s="629"/>
      <c r="AZ146" s="207"/>
      <c r="BA146" s="628"/>
      <c r="BB146" s="159" t="s">
        <v>65</v>
      </c>
      <c r="BC146" s="1061" t="s">
        <v>35</v>
      </c>
      <c r="BD146" s="1080" t="s">
        <v>35</v>
      </c>
      <c r="BE146" s="1080" t="s">
        <v>35</v>
      </c>
      <c r="BF146" s="1080" t="s">
        <v>35</v>
      </c>
      <c r="BG146" s="1100" t="s">
        <v>35</v>
      </c>
      <c r="BH146" s="1120" t="s">
        <v>35</v>
      </c>
      <c r="BI146" s="1080" t="s">
        <v>35</v>
      </c>
      <c r="BJ146" s="1080" t="s">
        <v>35</v>
      </c>
      <c r="BK146" s="1080" t="s">
        <v>35</v>
      </c>
      <c r="BL146" s="1100" t="s">
        <v>35</v>
      </c>
      <c r="BM146" s="1120" t="s">
        <v>35</v>
      </c>
      <c r="BN146" s="1080" t="s">
        <v>35</v>
      </c>
      <c r="BO146" s="1080" t="s">
        <v>35</v>
      </c>
      <c r="BP146" s="1080" t="s">
        <v>35</v>
      </c>
      <c r="BQ146" s="1100" t="s">
        <v>35</v>
      </c>
    </row>
    <row r="147" s="130" customFormat="true" ht="15" customHeight="true" x14ac:dyDescent="0.2">
      <c r="A147" s="2171"/>
      <c r="B147" s="244" t="s">
        <v>66</v>
      </c>
      <c r="C147" s="991" t="s">
        <v>35</v>
      </c>
      <c r="D147" s="1003" t="s">
        <v>35</v>
      </c>
      <c r="E147" s="1003" t="s">
        <v>35</v>
      </c>
      <c r="F147" s="1003" t="s">
        <v>35</v>
      </c>
      <c r="G147" s="1015" t="s">
        <v>35</v>
      </c>
      <c r="H147" s="1027" t="s">
        <v>35</v>
      </c>
      <c r="I147" s="1003" t="s">
        <v>35</v>
      </c>
      <c r="J147" s="1003" t="s">
        <v>35</v>
      </c>
      <c r="K147" s="1003" t="s">
        <v>35</v>
      </c>
      <c r="L147" s="1039" t="s">
        <v>35</v>
      </c>
      <c r="M147" s="1047" t="s">
        <v>35</v>
      </c>
      <c r="N147" s="1003" t="s">
        <v>35</v>
      </c>
      <c r="O147" s="1003" t="s">
        <v>35</v>
      </c>
      <c r="P147" s="1003" t="s">
        <v>35</v>
      </c>
      <c r="Q147" s="1039" t="s">
        <v>35</v>
      </c>
      <c r="R147" s="1728"/>
      <c r="S147" s="1728"/>
      <c r="T147" s="1728"/>
      <c r="U147" s="1728"/>
      <c r="V147" s="1728"/>
      <c r="W147" s="1728"/>
      <c r="X147" s="1728"/>
      <c r="Y147" s="1729"/>
      <c r="Z147" s="1729"/>
      <c r="AA147" s="1729"/>
      <c r="AB147" s="1729"/>
      <c r="AC147" s="1729"/>
      <c r="AD147" s="1729"/>
      <c r="AE147" s="1729"/>
      <c r="AF147" s="1729"/>
      <c r="AG147" s="1729"/>
      <c r="AH147" s="1729"/>
      <c r="AI147" s="1729"/>
      <c r="AJ147" s="1729"/>
      <c r="AK147" s="1729"/>
      <c r="AL147" s="1729"/>
      <c r="AM147" s="1729"/>
      <c r="AN147" s="1729"/>
      <c r="AO147" s="1729"/>
      <c r="AP147" s="1729"/>
      <c r="AQ147" s="1729"/>
      <c r="AR147" s="1729"/>
      <c r="AS147" s="1729"/>
      <c r="AT147" s="1729"/>
      <c r="AU147" s="1729"/>
      <c r="AV147" s="1729"/>
      <c r="AW147" s="1729"/>
      <c r="AX147" s="1729"/>
      <c r="AY147" s="629"/>
      <c r="AZ147" s="207"/>
      <c r="BA147" s="628"/>
      <c r="BB147" s="159" t="s">
        <v>66</v>
      </c>
      <c r="BC147" s="1061" t="s">
        <v>35</v>
      </c>
      <c r="BD147" s="1080" t="s">
        <v>35</v>
      </c>
      <c r="BE147" s="1080" t="s">
        <v>35</v>
      </c>
      <c r="BF147" s="1080" t="s">
        <v>35</v>
      </c>
      <c r="BG147" s="1100" t="s">
        <v>35</v>
      </c>
      <c r="BH147" s="1120" t="s">
        <v>35</v>
      </c>
      <c r="BI147" s="1080" t="s">
        <v>35</v>
      </c>
      <c r="BJ147" s="1080" t="s">
        <v>35</v>
      </c>
      <c r="BK147" s="1080" t="s">
        <v>35</v>
      </c>
      <c r="BL147" s="1100" t="s">
        <v>35</v>
      </c>
      <c r="BM147" s="1120" t="s">
        <v>35</v>
      </c>
      <c r="BN147" s="1080" t="s">
        <v>35</v>
      </c>
      <c r="BO147" s="1080" t="s">
        <v>35</v>
      </c>
      <c r="BP147" s="1080" t="s">
        <v>35</v>
      </c>
      <c r="BQ147" s="1100" t="s">
        <v>35</v>
      </c>
    </row>
    <row r="148" s="130" customFormat="true" ht="15" customHeight="true" x14ac:dyDescent="0.2">
      <c r="A148" s="2171" t="s">
        <v>107</v>
      </c>
      <c r="B148" s="244" t="s">
        <v>49</v>
      </c>
      <c r="C148" s="991" t="s">
        <v>35</v>
      </c>
      <c r="D148" s="1003" t="s">
        <v>35</v>
      </c>
      <c r="E148" s="1003" t="s">
        <v>35</v>
      </c>
      <c r="F148" s="1003" t="s">
        <v>35</v>
      </c>
      <c r="G148" s="1015" t="s">
        <v>35</v>
      </c>
      <c r="H148" s="1027" t="s">
        <v>35</v>
      </c>
      <c r="I148" s="1003" t="s">
        <v>35</v>
      </c>
      <c r="J148" s="1003" t="s">
        <v>35</v>
      </c>
      <c r="K148" s="1003" t="s">
        <v>35</v>
      </c>
      <c r="L148" s="1039" t="s">
        <v>35</v>
      </c>
      <c r="M148" s="1047" t="s">
        <v>35</v>
      </c>
      <c r="N148" s="1003" t="s">
        <v>35</v>
      </c>
      <c r="O148" s="1003" t="s">
        <v>35</v>
      </c>
      <c r="P148" s="1003" t="s">
        <v>35</v>
      </c>
      <c r="Q148" s="1039" t="s">
        <v>35</v>
      </c>
      <c r="R148" s="1728"/>
      <c r="S148" s="1728"/>
      <c r="T148" s="1728"/>
      <c r="U148" s="1728"/>
      <c r="V148" s="1728"/>
      <c r="W148" s="1728"/>
      <c r="X148" s="1728"/>
      <c r="Y148" s="1729"/>
      <c r="Z148" s="1729"/>
      <c r="AA148" s="1729"/>
      <c r="AB148" s="1729"/>
      <c r="AC148" s="1729"/>
      <c r="AD148" s="1729"/>
      <c r="AE148" s="1729"/>
      <c r="AF148" s="1729"/>
      <c r="AG148" s="1729"/>
      <c r="AH148" s="1729"/>
      <c r="AI148" s="1729"/>
      <c r="AJ148" s="1729"/>
      <c r="AK148" s="1729"/>
      <c r="AL148" s="1729"/>
      <c r="AM148" s="1729"/>
      <c r="AN148" s="1729"/>
      <c r="AO148" s="1729"/>
      <c r="AP148" s="1729"/>
      <c r="AQ148" s="1729"/>
      <c r="AR148" s="1729"/>
      <c r="AS148" s="1729"/>
      <c r="AT148" s="1729"/>
      <c r="AU148" s="1729"/>
      <c r="AV148" s="1729"/>
      <c r="AW148" s="1729"/>
      <c r="AX148" s="1729"/>
      <c r="AY148" s="629"/>
      <c r="AZ148" s="207"/>
      <c r="BA148" s="628"/>
      <c r="BB148" s="159" t="s">
        <v>49</v>
      </c>
      <c r="BC148" s="1061" t="s">
        <v>35</v>
      </c>
      <c r="BD148" s="1080" t="s">
        <v>35</v>
      </c>
      <c r="BE148" s="1080" t="s">
        <v>35</v>
      </c>
      <c r="BF148" s="1080" t="s">
        <v>35</v>
      </c>
      <c r="BG148" s="1100" t="s">
        <v>35</v>
      </c>
      <c r="BH148" s="1120" t="s">
        <v>35</v>
      </c>
      <c r="BI148" s="1080" t="s">
        <v>35</v>
      </c>
      <c r="BJ148" s="1080" t="s">
        <v>35</v>
      </c>
      <c r="BK148" s="1080" t="s">
        <v>35</v>
      </c>
      <c r="BL148" s="1100" t="s">
        <v>35</v>
      </c>
      <c r="BM148" s="1120" t="s">
        <v>35</v>
      </c>
      <c r="BN148" s="1080" t="s">
        <v>35</v>
      </c>
      <c r="BO148" s="1080" t="s">
        <v>35</v>
      </c>
      <c r="BP148" s="1080" t="s">
        <v>35</v>
      </c>
      <c r="BQ148" s="1100" t="s">
        <v>35</v>
      </c>
    </row>
    <row r="149" s="130" customFormat="true" ht="15" customHeight="true" x14ac:dyDescent="0.2">
      <c r="A149" s="2171"/>
      <c r="B149" s="244" t="s">
        <v>48</v>
      </c>
      <c r="C149" s="991" t="s">
        <v>35</v>
      </c>
      <c r="D149" s="1003" t="s">
        <v>35</v>
      </c>
      <c r="E149" s="1003" t="s">
        <v>35</v>
      </c>
      <c r="F149" s="1003" t="s">
        <v>35</v>
      </c>
      <c r="G149" s="1015" t="s">
        <v>35</v>
      </c>
      <c r="H149" s="1027" t="s">
        <v>35</v>
      </c>
      <c r="I149" s="1003" t="s">
        <v>35</v>
      </c>
      <c r="J149" s="1003" t="s">
        <v>35</v>
      </c>
      <c r="K149" s="1003" t="s">
        <v>35</v>
      </c>
      <c r="L149" s="1039" t="s">
        <v>35</v>
      </c>
      <c r="M149" s="1047" t="s">
        <v>35</v>
      </c>
      <c r="N149" s="1003" t="s">
        <v>35</v>
      </c>
      <c r="O149" s="1003" t="s">
        <v>35</v>
      </c>
      <c r="P149" s="1003" t="s">
        <v>35</v>
      </c>
      <c r="Q149" s="1039" t="s">
        <v>35</v>
      </c>
      <c r="R149" s="1728"/>
      <c r="S149" s="1728"/>
      <c r="T149" s="1728"/>
      <c r="U149" s="1728"/>
      <c r="V149" s="1728"/>
      <c r="W149" s="1728"/>
      <c r="X149" s="1728"/>
      <c r="Y149" s="1729"/>
      <c r="Z149" s="1729"/>
      <c r="AA149" s="1729"/>
      <c r="AB149" s="1729"/>
      <c r="AC149" s="1729"/>
      <c r="AD149" s="1729"/>
      <c r="AE149" s="1729"/>
      <c r="AF149" s="1729"/>
      <c r="AG149" s="1729"/>
      <c r="AH149" s="1729"/>
      <c r="AI149" s="1729"/>
      <c r="AJ149" s="1729"/>
      <c r="AK149" s="1729"/>
      <c r="AL149" s="1729"/>
      <c r="AM149" s="1729"/>
      <c r="AN149" s="1729"/>
      <c r="AO149" s="1729"/>
      <c r="AP149" s="1729"/>
      <c r="AQ149" s="1729"/>
      <c r="AR149" s="1729"/>
      <c r="AS149" s="1729"/>
      <c r="AT149" s="1729"/>
      <c r="AU149" s="1729"/>
      <c r="AV149" s="1729"/>
      <c r="AW149" s="1729"/>
      <c r="AX149" s="1729"/>
      <c r="AY149" s="629"/>
      <c r="AZ149" s="207"/>
      <c r="BA149" s="628"/>
      <c r="BB149" s="159" t="s">
        <v>48</v>
      </c>
      <c r="BC149" s="1061" t="s">
        <v>35</v>
      </c>
      <c r="BD149" s="1080" t="s">
        <v>35</v>
      </c>
      <c r="BE149" s="1080" t="s">
        <v>35</v>
      </c>
      <c r="BF149" s="1080" t="s">
        <v>35</v>
      </c>
      <c r="BG149" s="1100" t="s">
        <v>35</v>
      </c>
      <c r="BH149" s="1120" t="s">
        <v>35</v>
      </c>
      <c r="BI149" s="1080" t="s">
        <v>35</v>
      </c>
      <c r="BJ149" s="1080" t="s">
        <v>35</v>
      </c>
      <c r="BK149" s="1080" t="s">
        <v>35</v>
      </c>
      <c r="BL149" s="1100" t="s">
        <v>35</v>
      </c>
      <c r="BM149" s="1120" t="s">
        <v>35</v>
      </c>
      <c r="BN149" s="1080" t="s">
        <v>35</v>
      </c>
      <c r="BO149" s="1080" t="s">
        <v>35</v>
      </c>
      <c r="BP149" s="1080" t="s">
        <v>35</v>
      </c>
      <c r="BQ149" s="1100" t="s">
        <v>35</v>
      </c>
    </row>
    <row r="150" s="130" customFormat="true" ht="15" customHeight="true" x14ac:dyDescent="0.2">
      <c r="A150" s="2171"/>
      <c r="B150" s="244" t="s">
        <v>109</v>
      </c>
      <c r="C150" s="991" t="s">
        <v>35</v>
      </c>
      <c r="D150" s="1003" t="s">
        <v>35</v>
      </c>
      <c r="E150" s="1003" t="s">
        <v>35</v>
      </c>
      <c r="F150" s="1003" t="s">
        <v>35</v>
      </c>
      <c r="G150" s="1015" t="s">
        <v>35</v>
      </c>
      <c r="H150" s="1027" t="s">
        <v>35</v>
      </c>
      <c r="I150" s="1003" t="s">
        <v>35</v>
      </c>
      <c r="J150" s="1003" t="s">
        <v>35</v>
      </c>
      <c r="K150" s="1003" t="s">
        <v>35</v>
      </c>
      <c r="L150" s="1039" t="s">
        <v>35</v>
      </c>
      <c r="M150" s="1047" t="s">
        <v>35</v>
      </c>
      <c r="N150" s="1003" t="s">
        <v>35</v>
      </c>
      <c r="O150" s="1003" t="s">
        <v>35</v>
      </c>
      <c r="P150" s="1003" t="s">
        <v>35</v>
      </c>
      <c r="Q150" s="1039" t="s">
        <v>35</v>
      </c>
      <c r="R150" s="1728"/>
      <c r="S150" s="1728"/>
      <c r="T150" s="1728"/>
      <c r="U150" s="1728"/>
      <c r="V150" s="1728"/>
      <c r="W150" s="1728"/>
      <c r="X150" s="1728"/>
      <c r="Y150" s="1729"/>
      <c r="Z150" s="1729"/>
      <c r="AA150" s="1729"/>
      <c r="AB150" s="1729"/>
      <c r="AC150" s="1729"/>
      <c r="AD150" s="1729"/>
      <c r="AE150" s="1729"/>
      <c r="AF150" s="1729"/>
      <c r="AG150" s="1729"/>
      <c r="AH150" s="1729"/>
      <c r="AI150" s="1729"/>
      <c r="AJ150" s="1729"/>
      <c r="AK150" s="1729"/>
      <c r="AL150" s="1729"/>
      <c r="AM150" s="1729"/>
      <c r="AN150" s="1729"/>
      <c r="AO150" s="1729"/>
      <c r="AP150" s="1729"/>
      <c r="AQ150" s="1729"/>
      <c r="AR150" s="1729"/>
      <c r="AS150" s="1729"/>
      <c r="AT150" s="1729"/>
      <c r="AU150" s="1729"/>
      <c r="AV150" s="1729"/>
      <c r="AW150" s="1729"/>
      <c r="AX150" s="1729"/>
      <c r="AY150" s="629"/>
      <c r="AZ150" s="207"/>
      <c r="BA150" s="628"/>
      <c r="BB150" s="159" t="s">
        <v>109</v>
      </c>
      <c r="BC150" s="1061" t="s">
        <v>35</v>
      </c>
      <c r="BD150" s="1080" t="s">
        <v>35</v>
      </c>
      <c r="BE150" s="1080" t="s">
        <v>35</v>
      </c>
      <c r="BF150" s="1080" t="s">
        <v>35</v>
      </c>
      <c r="BG150" s="1100" t="s">
        <v>35</v>
      </c>
      <c r="BH150" s="1120" t="s">
        <v>35</v>
      </c>
      <c r="BI150" s="1080" t="s">
        <v>35</v>
      </c>
      <c r="BJ150" s="1080" t="s">
        <v>35</v>
      </c>
      <c r="BK150" s="1080" t="s">
        <v>35</v>
      </c>
      <c r="BL150" s="1100" t="s">
        <v>35</v>
      </c>
      <c r="BM150" s="1120" t="s">
        <v>35</v>
      </c>
      <c r="BN150" s="1080" t="s">
        <v>35</v>
      </c>
      <c r="BO150" s="1080" t="s">
        <v>35</v>
      </c>
      <c r="BP150" s="1080" t="s">
        <v>35</v>
      </c>
      <c r="BQ150" s="1100" t="s">
        <v>35</v>
      </c>
    </row>
    <row r="151" s="130" customFormat="true" ht="15" customHeight="true" x14ac:dyDescent="0.2">
      <c r="A151" s="2171" t="s">
        <v>108</v>
      </c>
      <c r="B151" s="244" t="s">
        <v>49</v>
      </c>
      <c r="C151" s="706">
        <v>16.307327706840084</v>
      </c>
      <c r="D151" s="707">
        <v>11.851328354262822</v>
      </c>
      <c r="E151" s="707">
        <v>5.6056122531662087</v>
      </c>
      <c r="F151" s="707">
        <v>2.5441349895753769</v>
      </c>
      <c r="G151" s="753">
        <v>1.6392688862991298</v>
      </c>
      <c r="H151" s="744">
        <v>17.411309449238654</v>
      </c>
      <c r="I151" s="707">
        <v>8.5218467618797096</v>
      </c>
      <c r="J151" s="707">
        <v>4.423397158015006</v>
      </c>
      <c r="K151" s="707">
        <v>2.0306733873618406</v>
      </c>
      <c r="L151" s="720">
        <v>1.3309605232606905</v>
      </c>
      <c r="M151" s="731">
        <v>14.772849349389613</v>
      </c>
      <c r="N151" s="707">
        <v>12.963925479904576</v>
      </c>
      <c r="O151" s="707">
        <v>13.446816824991972</v>
      </c>
      <c r="P151" s="707">
        <v>7.6614540391925265</v>
      </c>
      <c r="Q151" s="720">
        <v>2.6944285341539191</v>
      </c>
      <c r="R151" s="1730"/>
      <c r="S151" s="1730"/>
      <c r="T151" s="1730"/>
      <c r="U151" s="1730"/>
      <c r="V151" s="1730"/>
      <c r="W151" s="1730"/>
      <c r="X151" s="1730"/>
      <c r="Y151" s="629"/>
      <c r="Z151" s="629"/>
      <c r="AA151" s="629"/>
      <c r="AB151" s="629"/>
      <c r="AC151" s="629"/>
      <c r="AD151" s="629"/>
      <c r="AE151" s="629"/>
      <c r="AF151" s="629"/>
      <c r="AG151" s="629"/>
      <c r="AH151" s="629"/>
      <c r="AI151" s="629"/>
      <c r="AJ151" s="629"/>
      <c r="AK151" s="629"/>
      <c r="AL151" s="629"/>
      <c r="AM151" s="629"/>
      <c r="AN151" s="629"/>
      <c r="AO151" s="629"/>
      <c r="AP151" s="629"/>
      <c r="AQ151" s="629"/>
      <c r="AR151" s="629"/>
      <c r="AS151" s="629"/>
      <c r="AT151" s="629"/>
      <c r="AU151" s="629"/>
      <c r="AV151" s="629"/>
      <c r="AW151" s="629"/>
      <c r="AX151" s="629"/>
      <c r="AY151" s="629"/>
      <c r="AZ151" s="207"/>
      <c r="BA151" s="628"/>
      <c r="BB151" s="159" t="s">
        <v>49</v>
      </c>
      <c r="BC151" s="1061" t="s">
        <v>35</v>
      </c>
      <c r="BD151" s="1080" t="s">
        <v>35</v>
      </c>
      <c r="BE151" s="1080" t="s">
        <v>35</v>
      </c>
      <c r="BF151" s="1080" t="s">
        <v>35</v>
      </c>
      <c r="BG151" s="1100" t="s">
        <v>35</v>
      </c>
      <c r="BH151" s="1120" t="s">
        <v>35</v>
      </c>
      <c r="BI151" s="1080" t="s">
        <v>35</v>
      </c>
      <c r="BJ151" s="1080" t="s">
        <v>35</v>
      </c>
      <c r="BK151" s="1080" t="s">
        <v>35</v>
      </c>
      <c r="BL151" s="1100" t="s">
        <v>35</v>
      </c>
      <c r="BM151" s="1120" t="s">
        <v>35</v>
      </c>
      <c r="BN151" s="1080" t="s">
        <v>35</v>
      </c>
      <c r="BO151" s="1080" t="s">
        <v>35</v>
      </c>
      <c r="BP151" s="1080" t="s">
        <v>35</v>
      </c>
      <c r="BQ151" s="1100" t="s">
        <v>35</v>
      </c>
    </row>
    <row r="152" s="130" customFormat="true" ht="15" customHeight="true" x14ac:dyDescent="0.2">
      <c r="A152" s="2172"/>
      <c r="B152" s="245" t="s">
        <v>48</v>
      </c>
      <c r="C152" s="708">
        <v>83.692672293160058</v>
      </c>
      <c r="D152" s="709">
        <v>88.148671645737252</v>
      </c>
      <c r="E152" s="709">
        <v>94.3943877468339</v>
      </c>
      <c r="F152" s="709">
        <v>97.455865010424617</v>
      </c>
      <c r="G152" s="754">
        <v>98.36073111370095</v>
      </c>
      <c r="H152" s="745">
        <v>82.588690550761726</v>
      </c>
      <c r="I152" s="709">
        <v>91.4781532381201</v>
      </c>
      <c r="J152" s="709">
        <v>95.57660284198522</v>
      </c>
      <c r="K152" s="709">
        <v>97.96932661263827</v>
      </c>
      <c r="L152" s="721">
        <v>98.669039476739385</v>
      </c>
      <c r="M152" s="732">
        <v>85.227150650610383</v>
      </c>
      <c r="N152" s="709">
        <v>87.036074520095625</v>
      </c>
      <c r="O152" s="709">
        <v>86.553183175008058</v>
      </c>
      <c r="P152" s="709">
        <v>92.338545960807465</v>
      </c>
      <c r="Q152" s="721">
        <v>97.305571465846072</v>
      </c>
      <c r="R152" s="1731"/>
      <c r="S152" s="1731"/>
      <c r="T152" s="1731"/>
      <c r="U152" s="1731"/>
      <c r="V152" s="1731"/>
      <c r="W152" s="1731"/>
      <c r="X152" s="1731"/>
      <c r="Y152" s="630"/>
      <c r="Z152" s="630"/>
      <c r="AA152" s="630"/>
      <c r="AB152" s="630"/>
      <c r="AC152" s="630"/>
      <c r="AD152" s="630"/>
      <c r="AE152" s="630"/>
      <c r="AF152" s="630"/>
      <c r="AG152" s="630"/>
      <c r="AH152" s="630"/>
      <c r="AI152" s="630"/>
      <c r="AJ152" s="630"/>
      <c r="AK152" s="630"/>
      <c r="AL152" s="630"/>
      <c r="AM152" s="630"/>
      <c r="AN152" s="630"/>
      <c r="AO152" s="630"/>
      <c r="AP152" s="630"/>
      <c r="AQ152" s="630"/>
      <c r="AR152" s="630"/>
      <c r="AS152" s="630"/>
      <c r="AT152" s="630"/>
      <c r="AU152" s="630"/>
      <c r="AV152" s="630"/>
      <c r="AW152" s="630"/>
      <c r="AX152" s="630"/>
      <c r="AY152" s="630"/>
      <c r="AZ152" s="207"/>
      <c r="BA152" s="631"/>
      <c r="BB152" s="227" t="s">
        <v>48</v>
      </c>
      <c r="BC152" s="1062" t="s">
        <v>35</v>
      </c>
      <c r="BD152" s="1081" t="s">
        <v>35</v>
      </c>
      <c r="BE152" s="1081" t="s">
        <v>35</v>
      </c>
      <c r="BF152" s="1081" t="s">
        <v>35</v>
      </c>
      <c r="BG152" s="1101" t="s">
        <v>35</v>
      </c>
      <c r="BH152" s="1121" t="s">
        <v>35</v>
      </c>
      <c r="BI152" s="1081" t="s">
        <v>35</v>
      </c>
      <c r="BJ152" s="1081" t="s">
        <v>35</v>
      </c>
      <c r="BK152" s="1081" t="s">
        <v>35</v>
      </c>
      <c r="BL152" s="1101" t="s">
        <v>35</v>
      </c>
      <c r="BM152" s="1121" t="s">
        <v>35</v>
      </c>
      <c r="BN152" s="1081" t="s">
        <v>35</v>
      </c>
      <c r="BO152" s="1081" t="s">
        <v>35</v>
      </c>
      <c r="BP152" s="1081" t="s">
        <v>35</v>
      </c>
      <c r="BQ152" s="1101" t="s">
        <v>35</v>
      </c>
    </row>
    <row r="153" s="613" customFormat="true" ht="15" customHeight="true" x14ac:dyDescent="0.2">
      <c r="A153" s="2161" t="s">
        <v>247</v>
      </c>
      <c r="B153" s="1318" t="s">
        <v>248</v>
      </c>
      <c r="C153" s="1251">
        <v>32.559469655284175</v>
      </c>
      <c r="D153" s="1252">
        <v>70.076133334569263</v>
      </c>
      <c r="E153" s="1252">
        <v>85.002095141335815</v>
      </c>
      <c r="F153" s="1252">
        <v>91.130303197388713</v>
      </c>
      <c r="G153" s="1253">
        <v>95.305231791200171</v>
      </c>
      <c r="H153" s="1254">
        <v>70.462023748382691</v>
      </c>
      <c r="I153" s="1252">
        <v>87.562317309878551</v>
      </c>
      <c r="J153" s="1252">
        <v>91.695667684609617</v>
      </c>
      <c r="K153" s="1252">
        <v>94.107510964447243</v>
      </c>
      <c r="L153" s="1255">
        <v>96.245443195230592</v>
      </c>
      <c r="M153" s="1256">
        <v>4.7915722972206192</v>
      </c>
      <c r="N153" s="1252">
        <v>9.8177333226405157</v>
      </c>
      <c r="O153" s="1252">
        <v>27.171077564252062</v>
      </c>
      <c r="P153" s="1252">
        <v>47.061025349309176</v>
      </c>
      <c r="Q153" s="1255">
        <v>66.258047735431674</v>
      </c>
      <c r="R153" s="1234"/>
      <c r="S153" s="1234"/>
      <c r="T153" s="1234"/>
      <c r="U153" s="1234"/>
      <c r="V153" s="1234"/>
      <c r="W153" s="1234"/>
      <c r="X153" s="1234"/>
      <c r="Y153" s="1234"/>
      <c r="Z153" s="1234"/>
      <c r="AA153" s="1234"/>
      <c r="AB153" s="1234"/>
      <c r="AC153" s="1234"/>
      <c r="AD153" s="1234"/>
      <c r="AE153" s="1234"/>
      <c r="AF153" s="1234"/>
      <c r="AG153" s="1234"/>
      <c r="AH153" s="1234"/>
      <c r="AI153" s="1234"/>
      <c r="AJ153" s="1234"/>
      <c r="AK153" s="1234"/>
      <c r="AL153" s="1234"/>
      <c r="AM153" s="1234"/>
      <c r="AN153" s="1234"/>
      <c r="AO153" s="1234"/>
      <c r="AP153" s="1234"/>
      <c r="AQ153" s="1234"/>
      <c r="AR153" s="1234"/>
      <c r="AS153" s="1234"/>
      <c r="AT153" s="1234"/>
      <c r="AU153" s="1234"/>
      <c r="AV153" s="1234"/>
      <c r="AW153" s="1234"/>
      <c r="AX153" s="1234"/>
      <c r="AY153" s="1234"/>
      <c r="AZ153" s="617"/>
      <c r="BA153" s="625"/>
      <c r="BB153" s="226" t="s">
        <v>49</v>
      </c>
      <c r="BC153" s="1390" t="s">
        <v>35</v>
      </c>
      <c r="BD153" s="1392" t="s">
        <v>35</v>
      </c>
      <c r="BE153" s="1392" t="s">
        <v>35</v>
      </c>
      <c r="BF153" s="1392" t="s">
        <v>35</v>
      </c>
      <c r="BG153" s="1394" t="s">
        <v>35</v>
      </c>
      <c r="BH153" s="1396" t="s">
        <v>35</v>
      </c>
      <c r="BI153" s="1392" t="s">
        <v>35</v>
      </c>
      <c r="BJ153" s="1392" t="s">
        <v>35</v>
      </c>
      <c r="BK153" s="1392" t="s">
        <v>35</v>
      </c>
      <c r="BL153" s="1394" t="s">
        <v>35</v>
      </c>
      <c r="BM153" s="1396" t="s">
        <v>35</v>
      </c>
      <c r="BN153" s="1392" t="s">
        <v>35</v>
      </c>
      <c r="BO153" s="1392" t="s">
        <v>35</v>
      </c>
      <c r="BP153" s="1392" t="s">
        <v>35</v>
      </c>
      <c r="BQ153" s="1394" t="s">
        <v>35</v>
      </c>
    </row>
    <row r="154" s="613" customFormat="true" ht="15" customHeight="true" x14ac:dyDescent="0.2">
      <c r="A154" s="2161"/>
      <c r="B154" s="1318" t="s">
        <v>249</v>
      </c>
      <c r="C154" s="1251">
        <v>32.666439332783241</v>
      </c>
      <c r="D154" s="1252">
        <v>21.605253451728288</v>
      </c>
      <c r="E154" s="1252">
        <v>12.966128356130413</v>
      </c>
      <c r="F154" s="1252">
        <v>7.9920891075604672</v>
      </c>
      <c r="G154" s="1253">
        <v>4.1992691345895929</v>
      </c>
      <c r="H154" s="1254">
        <v>15.024724111284804</v>
      </c>
      <c r="I154" s="1252">
        <v>9.5261630568163014</v>
      </c>
      <c r="J154" s="1252">
        <v>7.0761464558865255</v>
      </c>
      <c r="K154" s="1252">
        <v>5.4175006552102962</v>
      </c>
      <c r="L154" s="1255">
        <v>3.2737995023623707</v>
      </c>
      <c r="M154" s="1256">
        <v>39.266017128112132</v>
      </c>
      <c r="N154" s="1252">
        <v>46.427091946362687</v>
      </c>
      <c r="O154" s="1252">
        <v>47.85719836461837</v>
      </c>
      <c r="P154" s="1252">
        <v>44.856826661163915</v>
      </c>
      <c r="Q154" s="1255">
        <v>30.816049199908147</v>
      </c>
      <c r="R154" s="1234"/>
      <c r="S154" s="1234"/>
      <c r="T154" s="1234"/>
      <c r="U154" s="1234"/>
      <c r="V154" s="1234"/>
      <c r="W154" s="1234"/>
      <c r="X154" s="1234"/>
      <c r="Y154" s="1234"/>
      <c r="Z154" s="1234"/>
      <c r="AA154" s="1234"/>
      <c r="AB154" s="1234"/>
      <c r="AC154" s="1234"/>
      <c r="AD154" s="1234"/>
      <c r="AE154" s="1234"/>
      <c r="AF154" s="1234"/>
      <c r="AG154" s="1234"/>
      <c r="AH154" s="1234"/>
      <c r="AI154" s="1234"/>
      <c r="AJ154" s="1234"/>
      <c r="AK154" s="1234"/>
      <c r="AL154" s="1234"/>
      <c r="AM154" s="1234"/>
      <c r="AN154" s="1234"/>
      <c r="AO154" s="1234"/>
      <c r="AP154" s="1234"/>
      <c r="AQ154" s="1234"/>
      <c r="AR154" s="1234"/>
      <c r="AS154" s="1234"/>
      <c r="AT154" s="1234"/>
      <c r="AU154" s="1234"/>
      <c r="AV154" s="1234"/>
      <c r="AW154" s="1234"/>
      <c r="AX154" s="1234"/>
      <c r="AY154" s="1234"/>
      <c r="AZ154" s="617"/>
      <c r="BA154" s="626"/>
      <c r="BB154" s="159" t="s">
        <v>48</v>
      </c>
      <c r="BC154" s="1061" t="s">
        <v>35</v>
      </c>
      <c r="BD154" s="1080" t="s">
        <v>35</v>
      </c>
      <c r="BE154" s="1080" t="s">
        <v>35</v>
      </c>
      <c r="BF154" s="1080" t="s">
        <v>35</v>
      </c>
      <c r="BG154" s="1100" t="s">
        <v>35</v>
      </c>
      <c r="BH154" s="1120" t="s">
        <v>35</v>
      </c>
      <c r="BI154" s="1080" t="s">
        <v>35</v>
      </c>
      <c r="BJ154" s="1080" t="s">
        <v>35</v>
      </c>
      <c r="BK154" s="1080" t="s">
        <v>35</v>
      </c>
      <c r="BL154" s="1100" t="s">
        <v>35</v>
      </c>
      <c r="BM154" s="1120" t="s">
        <v>35</v>
      </c>
      <c r="BN154" s="1080" t="s">
        <v>35</v>
      </c>
      <c r="BO154" s="1080" t="s">
        <v>35</v>
      </c>
      <c r="BP154" s="1080" t="s">
        <v>35</v>
      </c>
      <c r="BQ154" s="1100" t="s">
        <v>35</v>
      </c>
    </row>
    <row r="155" s="613" customFormat="true" ht="15" customHeight="true" x14ac:dyDescent="0.2">
      <c r="A155" s="2161"/>
      <c r="B155" s="1318" t="s">
        <v>250</v>
      </c>
      <c r="C155" s="1251">
        <v>1.8948572530046652</v>
      </c>
      <c r="D155" s="1252">
        <v>0.99002515276632597</v>
      </c>
      <c r="E155" s="1252">
        <v>0.36090182129673043</v>
      </c>
      <c r="F155" s="1252">
        <v>8.8383422393892852E-3</v>
      </c>
      <c r="G155" s="1253">
        <v>1.118593008400314E-2</v>
      </c>
      <c r="H155" s="1254">
        <v>1.6965386800330478</v>
      </c>
      <c r="I155" s="1252">
        <v>0.30345965461204422</v>
      </c>
      <c r="J155" s="1252">
        <v>0.14158652853214895</v>
      </c>
      <c r="K155" s="1252">
        <v>0</v>
      </c>
      <c r="L155" s="1255">
        <v>1.4487847929877085E-2</v>
      </c>
      <c r="M155" s="1256">
        <v>1.0071691564824528</v>
      </c>
      <c r="N155" s="1252">
        <v>2.2672304369588518</v>
      </c>
      <c r="O155" s="1252">
        <v>2.6045896316560806</v>
      </c>
      <c r="P155" s="1252">
        <v>0.73073386418327924</v>
      </c>
      <c r="Q155" s="1255">
        <v>0.33426744094260458</v>
      </c>
      <c r="R155" s="1234"/>
      <c r="S155" s="1234"/>
      <c r="T155" s="1234"/>
      <c r="U155" s="1234"/>
      <c r="V155" s="1234"/>
      <c r="W155" s="1234"/>
      <c r="X155" s="1234"/>
      <c r="Y155" s="1234"/>
      <c r="Z155" s="1234"/>
      <c r="AA155" s="1234"/>
      <c r="AB155" s="1234"/>
      <c r="AC155" s="1234"/>
      <c r="AD155" s="1234"/>
      <c r="AE155" s="1234"/>
      <c r="AF155" s="1234"/>
      <c r="AG155" s="1234"/>
      <c r="AH155" s="1234"/>
      <c r="AI155" s="1234"/>
      <c r="AJ155" s="1234"/>
      <c r="AK155" s="1234"/>
      <c r="AL155" s="1234"/>
      <c r="AM155" s="1234"/>
      <c r="AN155" s="1234"/>
      <c r="AO155" s="1234"/>
      <c r="AP155" s="1234"/>
      <c r="AQ155" s="1234"/>
      <c r="AR155" s="1234"/>
      <c r="AS155" s="1234"/>
      <c r="AT155" s="1234"/>
      <c r="AU155" s="1234"/>
      <c r="AV155" s="1234"/>
      <c r="AW155" s="1234"/>
      <c r="AX155" s="1234"/>
      <c r="AY155" s="1234"/>
      <c r="AZ155" s="617"/>
      <c r="BA155" s="628"/>
      <c r="BB155" s="159"/>
      <c r="BC155" s="325"/>
      <c r="BD155" s="295"/>
      <c r="BE155" s="295"/>
      <c r="BF155" s="295"/>
      <c r="BG155" s="326"/>
      <c r="BH155" s="336"/>
      <c r="BI155" s="295"/>
      <c r="BJ155" s="295"/>
      <c r="BK155" s="295"/>
      <c r="BL155" s="326"/>
      <c r="BM155" s="336"/>
      <c r="BN155" s="295"/>
      <c r="BO155" s="295"/>
      <c r="BP155" s="295"/>
      <c r="BQ155" s="326"/>
    </row>
    <row r="156" s="613" customFormat="true" ht="15" customHeight="true" x14ac:dyDescent="0.2">
      <c r="A156" s="2161"/>
      <c r="B156" s="1318" t="s">
        <v>251</v>
      </c>
      <c r="C156" s="1251">
        <v>20.585675538782986</v>
      </c>
      <c r="D156" s="1252">
        <v>4.1314357541491358</v>
      </c>
      <c r="E156" s="1252">
        <v>0.69947426842993077</v>
      </c>
      <c r="F156" s="1252">
        <v>8.3065906976085471E-2</v>
      </c>
      <c r="G156" s="1253">
        <v>8.9427577131820229E-2</v>
      </c>
      <c r="H156" s="1254">
        <v>5.8233227770753659</v>
      </c>
      <c r="I156" s="1252">
        <v>1.4068052978599714</v>
      </c>
      <c r="J156" s="1252">
        <v>8.4274783493750796E-2</v>
      </c>
      <c r="K156" s="1252">
        <v>0.11117366800328127</v>
      </c>
      <c r="L156" s="1255">
        <v>2.814497063441718E-2</v>
      </c>
      <c r="M156" s="1256">
        <v>36.954192494296244</v>
      </c>
      <c r="N156" s="1252">
        <v>28.054780478946679</v>
      </c>
      <c r="O156" s="1252">
        <v>15.013146327333448</v>
      </c>
      <c r="P156" s="1252">
        <v>4.7977308139678643</v>
      </c>
      <c r="Q156" s="1255">
        <v>0.91575081417839876</v>
      </c>
      <c r="R156" s="1234"/>
      <c r="S156" s="1234"/>
      <c r="T156" s="1234"/>
      <c r="U156" s="1234"/>
      <c r="V156" s="1234"/>
      <c r="W156" s="1234"/>
      <c r="X156" s="1234"/>
      <c r="Y156" s="1234"/>
      <c r="Z156" s="1234"/>
      <c r="AA156" s="1234"/>
      <c r="AB156" s="1234"/>
      <c r="AC156" s="1234"/>
      <c r="AD156" s="1234"/>
      <c r="AE156" s="1234"/>
      <c r="AF156" s="1234"/>
      <c r="AG156" s="1234"/>
      <c r="AH156" s="1234"/>
      <c r="AI156" s="1234"/>
      <c r="AJ156" s="1234"/>
      <c r="AK156" s="1234"/>
      <c r="AL156" s="1234"/>
      <c r="AM156" s="1234"/>
      <c r="AN156" s="1234"/>
      <c r="AO156" s="1234"/>
      <c r="AP156" s="1234"/>
      <c r="AQ156" s="1234"/>
      <c r="AR156" s="1234"/>
      <c r="AS156" s="1234"/>
      <c r="AT156" s="1234"/>
      <c r="AU156" s="1234"/>
      <c r="AV156" s="1234"/>
      <c r="AW156" s="1234"/>
      <c r="AX156" s="1234"/>
      <c r="AY156" s="1234"/>
      <c r="AZ156" s="617"/>
      <c r="BA156" s="628"/>
      <c r="BB156" s="159"/>
      <c r="BC156" s="325"/>
      <c r="BD156" s="295"/>
      <c r="BE156" s="295"/>
      <c r="BF156" s="295"/>
      <c r="BG156" s="326"/>
      <c r="BH156" s="336"/>
      <c r="BI156" s="295"/>
      <c r="BJ156" s="295"/>
      <c r="BK156" s="295"/>
      <c r="BL156" s="326"/>
      <c r="BM156" s="336"/>
      <c r="BN156" s="295"/>
      <c r="BO156" s="295"/>
      <c r="BP156" s="295"/>
      <c r="BQ156" s="326"/>
    </row>
    <row r="157" s="613" customFormat="true" ht="15" customHeight="true" x14ac:dyDescent="0.2">
      <c r="A157" s="2161"/>
      <c r="B157" s="1318" t="s">
        <v>20</v>
      </c>
      <c r="C157" s="1251">
        <v>12.243138629352654</v>
      </c>
      <c r="D157" s="1252">
        <v>2.9480214471626827</v>
      </c>
      <c r="E157" s="1252">
        <v>0.33773071603671834</v>
      </c>
      <c r="F157" s="1252">
        <v>9.8233202156572927E-2</v>
      </c>
      <c r="G157" s="1253">
        <v>2.764412767319583E-2</v>
      </c>
      <c r="H157" s="1254">
        <v>6.8672884005086434</v>
      </c>
      <c r="I157" s="1252">
        <v>0.94663004207226253</v>
      </c>
      <c r="J157" s="1252">
        <v>0.15463997477816296</v>
      </c>
      <c r="K157" s="1252">
        <v>6.9332855301443938E-2</v>
      </c>
      <c r="L157" s="1255">
        <v>3.580425721202421E-2</v>
      </c>
      <c r="M157" s="1256">
        <v>17.901783201977192</v>
      </c>
      <c r="N157" s="1252">
        <v>13.381985714009199</v>
      </c>
      <c r="O157" s="1252">
        <v>7.2602751834390684</v>
      </c>
      <c r="P157" s="1252">
        <v>2.0816621994404523</v>
      </c>
      <c r="Q157" s="1255">
        <v>0.17325265216868102</v>
      </c>
      <c r="R157" s="1234"/>
      <c r="S157" s="1234"/>
      <c r="T157" s="1234"/>
      <c r="U157" s="1234"/>
      <c r="V157" s="1234"/>
      <c r="W157" s="1234"/>
      <c r="X157" s="1234"/>
      <c r="Y157" s="1234"/>
      <c r="Z157" s="1234"/>
      <c r="AA157" s="1234"/>
      <c r="AB157" s="1234"/>
      <c r="AC157" s="1234"/>
      <c r="AD157" s="1234"/>
      <c r="AE157" s="1234"/>
      <c r="AF157" s="1234"/>
      <c r="AG157" s="1234"/>
      <c r="AH157" s="1234"/>
      <c r="AI157" s="1234"/>
      <c r="AJ157" s="1234"/>
      <c r="AK157" s="1234"/>
      <c r="AL157" s="1234"/>
      <c r="AM157" s="1234"/>
      <c r="AN157" s="1234"/>
      <c r="AO157" s="1234"/>
      <c r="AP157" s="1234"/>
      <c r="AQ157" s="1234"/>
      <c r="AR157" s="1234"/>
      <c r="AS157" s="1234"/>
      <c r="AT157" s="1234"/>
      <c r="AU157" s="1234"/>
      <c r="AV157" s="1234"/>
      <c r="AW157" s="1234"/>
      <c r="AX157" s="1234"/>
      <c r="AY157" s="1234"/>
      <c r="AZ157" s="617"/>
      <c r="BA157" s="628"/>
      <c r="BB157" s="159"/>
      <c r="BC157" s="325"/>
      <c r="BD157" s="295"/>
      <c r="BE157" s="295"/>
      <c r="BF157" s="295"/>
      <c r="BG157" s="326"/>
      <c r="BH157" s="336"/>
      <c r="BI157" s="295"/>
      <c r="BJ157" s="295"/>
      <c r="BK157" s="295"/>
      <c r="BL157" s="326"/>
      <c r="BM157" s="336"/>
      <c r="BN157" s="295"/>
      <c r="BO157" s="295"/>
      <c r="BP157" s="295"/>
      <c r="BQ157" s="326"/>
    </row>
    <row r="158" s="613" customFormat="true" ht="15" customHeight="true" x14ac:dyDescent="0.2">
      <c r="A158" s="2168"/>
      <c r="B158" s="1319" t="s">
        <v>158</v>
      </c>
      <c r="C158" s="1251">
        <v>5.0419590792174465E-2</v>
      </c>
      <c r="D158" s="1252">
        <v>0.24913085962408338</v>
      </c>
      <c r="E158" s="1252">
        <v>0.63366969677043561</v>
      </c>
      <c r="F158" s="1252">
        <v>0.68747024367877396</v>
      </c>
      <c r="G158" s="1253">
        <v>0.36724143932133402</v>
      </c>
      <c r="H158" s="1254">
        <v>0.12610228271547871</v>
      </c>
      <c r="I158" s="1252">
        <v>0.25462463876067376</v>
      </c>
      <c r="J158" s="1252">
        <v>0.84768457270005515</v>
      </c>
      <c r="K158" s="1252">
        <v>0.2944818570378081</v>
      </c>
      <c r="L158" s="1255">
        <v>0.40232022663070355</v>
      </c>
      <c r="M158" s="1256">
        <v>7.9265721911270612E-2</v>
      </c>
      <c r="N158" s="1252">
        <v>5.1178101082280499E-2</v>
      </c>
      <c r="O158" s="1252">
        <v>9.3712928701200474E-2</v>
      </c>
      <c r="P158" s="1252">
        <v>0.47202111193511609</v>
      </c>
      <c r="Q158" s="1255">
        <v>1.5026321573707924</v>
      </c>
      <c r="R158" s="1234"/>
      <c r="S158" s="1234"/>
      <c r="T158" s="1234"/>
      <c r="U158" s="1234"/>
      <c r="V158" s="1234"/>
      <c r="W158" s="1234"/>
      <c r="X158" s="1234"/>
      <c r="Y158" s="1234"/>
      <c r="Z158" s="1234"/>
      <c r="AA158" s="1234"/>
      <c r="AB158" s="1234"/>
      <c r="AC158" s="1234"/>
      <c r="AD158" s="1234"/>
      <c r="AE158" s="1234"/>
      <c r="AF158" s="1234"/>
      <c r="AG158" s="1234"/>
      <c r="AH158" s="1234"/>
      <c r="AI158" s="1234"/>
      <c r="AJ158" s="1234"/>
      <c r="AK158" s="1234"/>
      <c r="AL158" s="1234"/>
      <c r="AM158" s="1234"/>
      <c r="AN158" s="1234"/>
      <c r="AO158" s="1234"/>
      <c r="AP158" s="1234"/>
      <c r="AQ158" s="1234"/>
      <c r="AR158" s="1234"/>
      <c r="AS158" s="1234"/>
      <c r="AT158" s="1234"/>
      <c r="AU158" s="1234"/>
      <c r="AV158" s="1234"/>
      <c r="AW158" s="1234"/>
      <c r="AX158" s="1234"/>
      <c r="AY158" s="1234"/>
      <c r="AZ158" s="617"/>
      <c r="BA158" s="628"/>
      <c r="BB158" s="159"/>
      <c r="BC158" s="325"/>
      <c r="BD158" s="295"/>
      <c r="BE158" s="295"/>
      <c r="BF158" s="295"/>
      <c r="BG158" s="326"/>
      <c r="BH158" s="336"/>
      <c r="BI158" s="295"/>
      <c r="BJ158" s="295"/>
      <c r="BK158" s="295"/>
      <c r="BL158" s="326"/>
      <c r="BM158" s="336"/>
      <c r="BN158" s="295"/>
      <c r="BO158" s="295"/>
      <c r="BP158" s="295"/>
      <c r="BQ158" s="326"/>
    </row>
    <row r="159" s="231" customFormat="true" ht="15" customHeight="true" x14ac:dyDescent="0.2">
      <c r="A159" s="135"/>
      <c r="B159" s="135"/>
      <c r="C159" s="857"/>
      <c r="D159" s="849"/>
      <c r="E159" s="849"/>
      <c r="F159" s="849"/>
      <c r="G159" s="850"/>
      <c r="H159" s="848"/>
      <c r="I159" s="849"/>
      <c r="J159" s="849"/>
      <c r="K159" s="849"/>
      <c r="L159" s="858"/>
      <c r="M159" s="857"/>
      <c r="N159" s="849"/>
      <c r="O159" s="849"/>
      <c r="P159" s="849"/>
      <c r="Q159" s="858"/>
      <c r="R159" s="582"/>
      <c r="S159" s="582"/>
      <c r="T159" s="582"/>
      <c r="U159" s="582"/>
      <c r="V159" s="582"/>
      <c r="W159" s="582"/>
      <c r="X159" s="582"/>
      <c r="Y159" s="582"/>
      <c r="Z159" s="582"/>
      <c r="AA159" s="582"/>
      <c r="AB159" s="582"/>
      <c r="AC159" s="582"/>
      <c r="AD159" s="582"/>
      <c r="AE159" s="582"/>
      <c r="AF159" s="582"/>
      <c r="AG159" s="582"/>
      <c r="AH159" s="582"/>
      <c r="AI159" s="582"/>
      <c r="AJ159" s="582"/>
      <c r="AK159" s="582"/>
      <c r="AL159" s="582"/>
      <c r="AM159" s="582"/>
      <c r="AN159" s="582"/>
      <c r="AO159" s="582"/>
      <c r="AP159" s="582"/>
      <c r="AQ159" s="582"/>
      <c r="AR159" s="582"/>
      <c r="AS159" s="582"/>
      <c r="AT159" s="582"/>
      <c r="AU159" s="582"/>
      <c r="AV159" s="582"/>
      <c r="AW159" s="582"/>
      <c r="AX159" s="582"/>
      <c r="AY159" s="582"/>
      <c r="AZ159" s="208"/>
      <c r="BA159" s="628"/>
      <c r="BB159" s="159"/>
      <c r="BC159" s="325"/>
      <c r="BD159" s="295"/>
      <c r="BE159" s="295"/>
      <c r="BF159" s="295"/>
      <c r="BG159" s="326"/>
      <c r="BH159" s="336"/>
      <c r="BI159" s="295"/>
      <c r="BJ159" s="295"/>
      <c r="BK159" s="295"/>
      <c r="BL159" s="326"/>
      <c r="BM159" s="336"/>
      <c r="BN159" s="295"/>
      <c r="BO159" s="295"/>
      <c r="BP159" s="295"/>
      <c r="BQ159" s="326"/>
    </row>
    <row r="160" s="231" customFormat="true" ht="15" customHeight="true" x14ac:dyDescent="0.2">
      <c r="A160" s="135"/>
      <c r="B160" s="135"/>
      <c r="C160" s="857"/>
      <c r="D160" s="849"/>
      <c r="E160" s="849"/>
      <c r="F160" s="849"/>
      <c r="G160" s="850"/>
      <c r="H160" s="848"/>
      <c r="I160" s="849"/>
      <c r="J160" s="849"/>
      <c r="K160" s="849"/>
      <c r="L160" s="858"/>
      <c r="M160" s="857"/>
      <c r="N160" s="849"/>
      <c r="O160" s="849"/>
      <c r="P160" s="849"/>
      <c r="Q160" s="858"/>
      <c r="R160" s="582"/>
      <c r="S160" s="582"/>
      <c r="T160" s="582"/>
      <c r="U160" s="582"/>
      <c r="V160" s="582"/>
      <c r="W160" s="582"/>
      <c r="X160" s="582"/>
      <c r="Y160" s="582"/>
      <c r="Z160" s="582"/>
      <c r="AA160" s="582"/>
      <c r="AB160" s="582"/>
      <c r="AC160" s="582"/>
      <c r="AD160" s="582"/>
      <c r="AE160" s="582"/>
      <c r="AF160" s="582"/>
      <c r="AG160" s="582"/>
      <c r="AH160" s="582"/>
      <c r="AI160" s="582"/>
      <c r="AJ160" s="582"/>
      <c r="AK160" s="582"/>
      <c r="AL160" s="582"/>
      <c r="AM160" s="582"/>
      <c r="AN160" s="582"/>
      <c r="AO160" s="582"/>
      <c r="AP160" s="582"/>
      <c r="AQ160" s="582"/>
      <c r="AR160" s="582"/>
      <c r="AS160" s="582"/>
      <c r="AT160" s="582"/>
      <c r="AU160" s="582"/>
      <c r="AV160" s="582"/>
      <c r="AW160" s="582"/>
      <c r="AX160" s="582"/>
      <c r="AY160" s="582"/>
      <c r="AZ160" s="208"/>
      <c r="BA160" s="628"/>
      <c r="BB160" s="159"/>
      <c r="BC160" s="325"/>
      <c r="BD160" s="295"/>
      <c r="BE160" s="295"/>
      <c r="BF160" s="295"/>
      <c r="BG160" s="326"/>
      <c r="BH160" s="336"/>
      <c r="BI160" s="295"/>
      <c r="BJ160" s="295"/>
      <c r="BK160" s="295"/>
      <c r="BL160" s="326"/>
      <c r="BM160" s="336"/>
      <c r="BN160" s="295"/>
      <c r="BO160" s="295"/>
      <c r="BP160" s="295"/>
      <c r="BQ160" s="326"/>
    </row>
    <row r="161" s="613" customFormat="true" ht="15" customHeight="true" x14ac:dyDescent="0.2">
      <c r="C161" s="894"/>
      <c r="D161" s="801"/>
      <c r="E161" s="801"/>
      <c r="F161" s="801"/>
      <c r="G161" s="802"/>
      <c r="H161" s="800"/>
      <c r="I161" s="801"/>
      <c r="J161" s="801"/>
      <c r="K161" s="801"/>
      <c r="L161" s="895"/>
      <c r="M161" s="894"/>
      <c r="N161" s="801"/>
      <c r="O161" s="801"/>
      <c r="P161" s="801"/>
      <c r="Q161" s="895"/>
      <c r="R161" s="1234"/>
      <c r="S161" s="1234"/>
      <c r="T161" s="1234"/>
      <c r="U161" s="1234"/>
      <c r="V161" s="1234"/>
      <c r="W161" s="1234"/>
      <c r="X161" s="1234"/>
      <c r="Y161" s="1234"/>
      <c r="Z161" s="1234"/>
      <c r="AA161" s="1234"/>
      <c r="AB161" s="1234"/>
      <c r="AC161" s="1234"/>
      <c r="AD161" s="1234"/>
      <c r="AE161" s="1234"/>
      <c r="AF161" s="1234"/>
      <c r="AG161" s="1234"/>
      <c r="AH161" s="1234"/>
      <c r="AI161" s="1234"/>
      <c r="AJ161" s="1234"/>
      <c r="AK161" s="1234"/>
      <c r="AL161" s="1234"/>
      <c r="AM161" s="1234"/>
      <c r="AN161" s="1234"/>
      <c r="AO161" s="1234"/>
      <c r="AP161" s="1234"/>
      <c r="AQ161" s="1234"/>
      <c r="AR161" s="1234"/>
      <c r="AS161" s="1234"/>
      <c r="AT161" s="1234"/>
      <c r="AU161" s="1234"/>
      <c r="AV161" s="1234"/>
      <c r="AW161" s="1234"/>
      <c r="AX161" s="1234"/>
      <c r="AY161" s="1234"/>
      <c r="AZ161" s="617"/>
      <c r="BA161" s="628"/>
      <c r="BB161" s="159"/>
      <c r="BC161" s="325"/>
      <c r="BD161" s="295"/>
      <c r="BE161" s="295"/>
      <c r="BF161" s="295"/>
      <c r="BG161" s="326"/>
      <c r="BH161" s="336"/>
      <c r="BI161" s="295"/>
      <c r="BJ161" s="295"/>
      <c r="BK161" s="295"/>
      <c r="BL161" s="326"/>
      <c r="BM161" s="336"/>
      <c r="BN161" s="295"/>
      <c r="BO161" s="295"/>
      <c r="BP161" s="295"/>
      <c r="BQ161" s="326"/>
    </row>
    <row r="162" s="613" customFormat="true" ht="15" customHeight="true" x14ac:dyDescent="0.2">
      <c r="A162" s="2150" t="s">
        <v>252</v>
      </c>
      <c r="B162" s="2151"/>
      <c r="C162" s="2154" t="s">
        <v>147</v>
      </c>
      <c r="D162" s="2155"/>
      <c r="E162" s="2155"/>
      <c r="F162" s="2155"/>
      <c r="G162" s="2156"/>
      <c r="H162" s="2157" t="s">
        <v>38</v>
      </c>
      <c r="I162" s="2155"/>
      <c r="J162" s="2155"/>
      <c r="K162" s="2155"/>
      <c r="L162" s="2158"/>
      <c r="M162" s="2159" t="s">
        <v>37</v>
      </c>
      <c r="N162" s="2155"/>
      <c r="O162" s="2155"/>
      <c r="P162" s="2155"/>
      <c r="Q162" s="2156"/>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617"/>
      <c r="BA162" s="628"/>
      <c r="BB162" s="159"/>
      <c r="BC162" s="325"/>
      <c r="BD162" s="295"/>
      <c r="BE162" s="295"/>
      <c r="BF162" s="295"/>
      <c r="BG162" s="326"/>
      <c r="BH162" s="336"/>
      <c r="BI162" s="295"/>
      <c r="BJ162" s="295"/>
      <c r="BK162" s="295"/>
      <c r="BL162" s="326"/>
      <c r="BM162" s="336"/>
      <c r="BN162" s="295"/>
      <c r="BO162" s="295"/>
      <c r="BP162" s="295"/>
      <c r="BQ162" s="326"/>
    </row>
    <row r="163" s="613" customFormat="true" ht="15" customHeight="true" x14ac:dyDescent="0.2">
      <c r="A163" s="2152"/>
      <c r="B163" s="2153"/>
      <c r="C163" s="1144" t="s">
        <v>0</v>
      </c>
      <c r="D163" s="1145" t="s">
        <v>1</v>
      </c>
      <c r="E163" s="1145" t="s">
        <v>2</v>
      </c>
      <c r="F163" s="1145" t="s">
        <v>3</v>
      </c>
      <c r="G163" s="1171" t="s">
        <v>4</v>
      </c>
      <c r="H163" s="1167" t="s">
        <v>0</v>
      </c>
      <c r="I163" s="1145" t="s">
        <v>1</v>
      </c>
      <c r="J163" s="1145" t="s">
        <v>2</v>
      </c>
      <c r="K163" s="1145" t="s">
        <v>3</v>
      </c>
      <c r="L163" s="1150" t="s">
        <v>4</v>
      </c>
      <c r="M163" s="1158" t="s">
        <v>0</v>
      </c>
      <c r="N163" s="1145" t="s">
        <v>1</v>
      </c>
      <c r="O163" s="1145" t="s">
        <v>2</v>
      </c>
      <c r="P163" s="1145" t="s">
        <v>3</v>
      </c>
      <c r="Q163" s="1150" t="s">
        <v>4</v>
      </c>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617"/>
      <c r="BA163" s="628"/>
      <c r="BB163" s="159"/>
      <c r="BC163" s="325"/>
      <c r="BD163" s="295"/>
      <c r="BE163" s="295"/>
      <c r="BF163" s="295"/>
      <c r="BG163" s="326"/>
      <c r="BH163" s="336"/>
      <c r="BI163" s="295"/>
      <c r="BJ163" s="295"/>
      <c r="BK163" s="295"/>
      <c r="BL163" s="326"/>
      <c r="BM163" s="336"/>
      <c r="BN163" s="295"/>
      <c r="BO163" s="295"/>
      <c r="BP163" s="295"/>
      <c r="BQ163" s="326"/>
    </row>
    <row r="164" s="613" customFormat="true" ht="15" customHeight="true" x14ac:dyDescent="0.2">
      <c r="A164" s="2160" t="s">
        <v>247</v>
      </c>
      <c r="B164" s="1320" t="s">
        <v>248</v>
      </c>
      <c r="C164" s="1257">
        <v>76213.800000000236</v>
      </c>
      <c r="D164" s="1258">
        <v>164021.40999999922</v>
      </c>
      <c r="E164" s="1258">
        <v>198940.16999999876</v>
      </c>
      <c r="F164" s="1258">
        <v>213536.48999999918</v>
      </c>
      <c r="G164" s="1259">
        <v>222885.78999999914</v>
      </c>
      <c r="H164" s="1260">
        <v>126700.82999999974</v>
      </c>
      <c r="I164" s="1258">
        <v>157535.01999999941</v>
      </c>
      <c r="J164" s="1258">
        <v>164938.37999999968</v>
      </c>
      <c r="K164" s="1258">
        <v>168621.00999999928</v>
      </c>
      <c r="L164" s="1261">
        <v>173785.69999999949</v>
      </c>
      <c r="M164" s="1262">
        <v>2596.9100000000003</v>
      </c>
      <c r="N164" s="1258">
        <v>5325.3299999999981</v>
      </c>
      <c r="O164" s="1258">
        <v>14755.020000000002</v>
      </c>
      <c r="P164" s="1258">
        <v>25497.559999999976</v>
      </c>
      <c r="Q164" s="1261">
        <v>35841.900000000052</v>
      </c>
      <c r="R164" s="1234"/>
      <c r="S164" s="1234"/>
      <c r="T164" s="1234"/>
      <c r="U164" s="1234"/>
      <c r="V164" s="1234"/>
      <c r="W164" s="1234"/>
      <c r="X164" s="1234"/>
      <c r="Y164" s="1234"/>
      <c r="Z164" s="1234"/>
      <c r="AA164" s="1234"/>
      <c r="AB164" s="1234"/>
      <c r="AC164" s="1234"/>
      <c r="AD164" s="1234"/>
      <c r="AE164" s="1234"/>
      <c r="AF164" s="1234"/>
      <c r="AG164" s="1234"/>
      <c r="AH164" s="1234"/>
      <c r="AI164" s="1234"/>
      <c r="AJ164" s="1234"/>
      <c r="AK164" s="1234"/>
      <c r="AL164" s="1234"/>
      <c r="AM164" s="1234"/>
      <c r="AN164" s="1234"/>
      <c r="AO164" s="1234"/>
      <c r="AP164" s="1234"/>
      <c r="AQ164" s="1234"/>
      <c r="AR164" s="1234"/>
      <c r="AS164" s="1234"/>
      <c r="AT164" s="1234"/>
      <c r="AU164" s="1234"/>
      <c r="AV164" s="1234"/>
      <c r="AW164" s="1234"/>
      <c r="AX164" s="1234"/>
      <c r="AY164" s="1234"/>
      <c r="AZ164" s="617"/>
      <c r="BA164" s="628"/>
      <c r="BB164" s="159"/>
      <c r="BC164" s="325"/>
      <c r="BD164" s="295"/>
      <c r="BE164" s="295"/>
      <c r="BF164" s="295"/>
      <c r="BG164" s="326"/>
      <c r="BH164" s="336"/>
      <c r="BI164" s="295"/>
      <c r="BJ164" s="295"/>
      <c r="BK164" s="295"/>
      <c r="BL164" s="326"/>
      <c r="BM164" s="336"/>
      <c r="BN164" s="295"/>
      <c r="BO164" s="295"/>
      <c r="BP164" s="295"/>
      <c r="BQ164" s="326"/>
    </row>
    <row r="165" s="613" customFormat="true" ht="15" customHeight="true" x14ac:dyDescent="0.2">
      <c r="A165" s="2161"/>
      <c r="B165" s="1318" t="s">
        <v>249</v>
      </c>
      <c r="C165" s="1263">
        <v>76464.189999999988</v>
      </c>
      <c r="D165" s="1264">
        <v>50569.629999999852</v>
      </c>
      <c r="E165" s="1264">
        <v>30346.119999999944</v>
      </c>
      <c r="F165" s="1264">
        <v>18727.059999999976</v>
      </c>
      <c r="G165" s="1265">
        <v>9820.6299999999992</v>
      </c>
      <c r="H165" s="1266">
        <v>27016.61</v>
      </c>
      <c r="I165" s="1264">
        <v>17138.699999999953</v>
      </c>
      <c r="J165" s="1264">
        <v>12728.279999999997</v>
      </c>
      <c r="K165" s="1264">
        <v>9707.029999999997</v>
      </c>
      <c r="L165" s="1267">
        <v>5911.3400000000011</v>
      </c>
      <c r="M165" s="1268">
        <v>21281.18000000004</v>
      </c>
      <c r="N165" s="1264">
        <v>25182.960000000032</v>
      </c>
      <c r="O165" s="1264">
        <v>25988.440000000024</v>
      </c>
      <c r="P165" s="1264">
        <v>24303.329999999987</v>
      </c>
      <c r="Q165" s="1267">
        <v>16669.759999999998</v>
      </c>
      <c r="R165" s="1234"/>
      <c r="S165" s="1234"/>
      <c r="T165" s="1234"/>
      <c r="U165" s="1234"/>
      <c r="V165" s="1234"/>
      <c r="W165" s="1234"/>
      <c r="X165" s="1234"/>
      <c r="Y165" s="1234"/>
      <c r="Z165" s="1234"/>
      <c r="AA165" s="1234"/>
      <c r="AB165" s="1234"/>
      <c r="AC165" s="1234"/>
      <c r="AD165" s="1234"/>
      <c r="AE165" s="1234"/>
      <c r="AF165" s="1234"/>
      <c r="AG165" s="1234"/>
      <c r="AH165" s="1234"/>
      <c r="AI165" s="1234"/>
      <c r="AJ165" s="1234"/>
      <c r="AK165" s="1234"/>
      <c r="AL165" s="1234"/>
      <c r="AM165" s="1234"/>
      <c r="AN165" s="1234"/>
      <c r="AO165" s="1234"/>
      <c r="AP165" s="1234"/>
      <c r="AQ165" s="1234"/>
      <c r="AR165" s="1234"/>
      <c r="AS165" s="1234"/>
      <c r="AT165" s="1234"/>
      <c r="AU165" s="1234"/>
      <c r="AV165" s="1234"/>
      <c r="AW165" s="1234"/>
      <c r="AX165" s="1234"/>
      <c r="AY165" s="1234"/>
      <c r="AZ165" s="617"/>
      <c r="BA165" s="628"/>
      <c r="BB165" s="159"/>
      <c r="BC165" s="325"/>
      <c r="BD165" s="295"/>
      <c r="BE165" s="295"/>
      <c r="BF165" s="295"/>
      <c r="BG165" s="326"/>
      <c r="BH165" s="336"/>
      <c r="BI165" s="295"/>
      <c r="BJ165" s="295"/>
      <c r="BK165" s="295"/>
      <c r="BL165" s="326"/>
      <c r="BM165" s="336"/>
      <c r="BN165" s="295"/>
      <c r="BO165" s="295"/>
      <c r="BP165" s="295"/>
      <c r="BQ165" s="326"/>
    </row>
    <row r="166" s="613" customFormat="true" ht="15" customHeight="true" x14ac:dyDescent="0.2">
      <c r="A166" s="2161"/>
      <c r="B166" s="1318" t="s">
        <v>250</v>
      </c>
      <c r="C166" s="1263">
        <v>4435.3999999999996</v>
      </c>
      <c r="D166" s="1264">
        <v>2317.2700000000009</v>
      </c>
      <c r="E166" s="1264">
        <v>844.66000000000008</v>
      </c>
      <c r="F166" s="1264">
        <v>20.71</v>
      </c>
      <c r="G166" s="1265">
        <v>26.16</v>
      </c>
      <c r="H166" s="1266">
        <v>3050.6199999999994</v>
      </c>
      <c r="I166" s="1264">
        <v>545.95999999999992</v>
      </c>
      <c r="J166" s="1264">
        <v>254.68000000000004</v>
      </c>
      <c r="K166" s="1264">
        <v>0</v>
      </c>
      <c r="L166" s="1267">
        <v>26.16</v>
      </c>
      <c r="M166" s="1268">
        <v>545.86</v>
      </c>
      <c r="N166" s="1264">
        <v>1229.7899999999997</v>
      </c>
      <c r="O166" s="1264">
        <v>1414.3999999999999</v>
      </c>
      <c r="P166" s="1264">
        <v>395.90999999999997</v>
      </c>
      <c r="Q166" s="1267">
        <v>180.82000000000002</v>
      </c>
      <c r="R166" s="1234"/>
      <c r="S166" s="1234"/>
      <c r="T166" s="1234"/>
      <c r="U166" s="1234"/>
      <c r="V166" s="1234"/>
      <c r="W166" s="1234"/>
      <c r="X166" s="1234"/>
      <c r="Y166" s="1234"/>
      <c r="Z166" s="1234"/>
      <c r="AA166" s="1234"/>
      <c r="AB166" s="1234"/>
      <c r="AC166" s="1234"/>
      <c r="AD166" s="1234"/>
      <c r="AE166" s="1234"/>
      <c r="AF166" s="1234"/>
      <c r="AG166" s="1234"/>
      <c r="AH166" s="1234"/>
      <c r="AI166" s="1234"/>
      <c r="AJ166" s="1234"/>
      <c r="AK166" s="1234"/>
      <c r="AL166" s="1234"/>
      <c r="AM166" s="1234"/>
      <c r="AN166" s="1234"/>
      <c r="AO166" s="1234"/>
      <c r="AP166" s="1234"/>
      <c r="AQ166" s="1234"/>
      <c r="AR166" s="1234"/>
      <c r="AS166" s="1234"/>
      <c r="AT166" s="1234"/>
      <c r="AU166" s="1234"/>
      <c r="AV166" s="1234"/>
      <c r="AW166" s="1234"/>
      <c r="AX166" s="1234"/>
      <c r="AY166" s="1234"/>
      <c r="AZ166" s="617"/>
      <c r="BA166" s="628"/>
      <c r="BB166" s="159"/>
      <c r="BC166" s="325"/>
      <c r="BD166" s="295"/>
      <c r="BE166" s="295"/>
      <c r="BF166" s="295"/>
      <c r="BG166" s="326"/>
      <c r="BH166" s="336"/>
      <c r="BI166" s="295"/>
      <c r="BJ166" s="295"/>
      <c r="BK166" s="295"/>
      <c r="BL166" s="326"/>
      <c r="BM166" s="336"/>
      <c r="BN166" s="295"/>
      <c r="BO166" s="295"/>
      <c r="BP166" s="295"/>
      <c r="BQ166" s="326"/>
    </row>
    <row r="167" s="613" customFormat="true" ht="15" customHeight="true" x14ac:dyDescent="0.2">
      <c r="A167" s="2161"/>
      <c r="B167" s="1318" t="s">
        <v>251</v>
      </c>
      <c r="C167" s="1263">
        <v>48186.060000000034</v>
      </c>
      <c r="D167" s="1264">
        <v>9670.1099999999969</v>
      </c>
      <c r="E167" s="1264">
        <v>1637.06</v>
      </c>
      <c r="F167" s="1264">
        <v>194.64</v>
      </c>
      <c r="G167" s="1265">
        <v>209.14000000000004</v>
      </c>
      <c r="H167" s="1266">
        <v>10471.17</v>
      </c>
      <c r="I167" s="1264">
        <v>2531.0099999999998</v>
      </c>
      <c r="J167" s="1264">
        <v>151.58999999999997</v>
      </c>
      <c r="K167" s="1264">
        <v>199.20000000000002</v>
      </c>
      <c r="L167" s="1267">
        <v>50.82</v>
      </c>
      <c r="M167" s="1268">
        <v>20028.229999999992</v>
      </c>
      <c r="N167" s="1264">
        <v>15217.459999999994</v>
      </c>
      <c r="O167" s="1264">
        <v>8152.7599999999993</v>
      </c>
      <c r="P167" s="1264">
        <v>2599.4000000000015</v>
      </c>
      <c r="Q167" s="1267">
        <v>495.37000000000012</v>
      </c>
      <c r="R167" s="1234"/>
      <c r="S167" s="1234"/>
      <c r="T167" s="1234"/>
      <c r="U167" s="1234"/>
      <c r="V167" s="1234"/>
      <c r="W167" s="1234"/>
      <c r="X167" s="1234"/>
      <c r="Y167" s="1234"/>
      <c r="Z167" s="1234"/>
      <c r="AA167" s="1234"/>
      <c r="AB167" s="1234"/>
      <c r="AC167" s="1234"/>
      <c r="AD167" s="1234"/>
      <c r="AE167" s="1234"/>
      <c r="AF167" s="1234"/>
      <c r="AG167" s="1234"/>
      <c r="AH167" s="1234"/>
      <c r="AI167" s="1234"/>
      <c r="AJ167" s="1234"/>
      <c r="AK167" s="1234"/>
      <c r="AL167" s="1234"/>
      <c r="AM167" s="1234"/>
      <c r="AN167" s="1234"/>
      <c r="AO167" s="1234"/>
      <c r="AP167" s="1234"/>
      <c r="AQ167" s="1234"/>
      <c r="AR167" s="1234"/>
      <c r="AS167" s="1234"/>
      <c r="AT167" s="1234"/>
      <c r="AU167" s="1234"/>
      <c r="AV167" s="1234"/>
      <c r="AW167" s="1234"/>
      <c r="AX167" s="1234"/>
      <c r="AY167" s="1234"/>
      <c r="AZ167" s="617"/>
      <c r="BA167" s="628"/>
      <c r="BB167" s="159"/>
      <c r="BC167" s="325"/>
      <c r="BD167" s="295"/>
      <c r="BE167" s="295"/>
      <c r="BF167" s="295"/>
      <c r="BG167" s="326"/>
      <c r="BH167" s="336"/>
      <c r="BI167" s="295"/>
      <c r="BJ167" s="295"/>
      <c r="BK167" s="295"/>
      <c r="BL167" s="326"/>
      <c r="BM167" s="336"/>
      <c r="BN167" s="295"/>
      <c r="BO167" s="295"/>
      <c r="BP167" s="295"/>
      <c r="BQ167" s="326"/>
    </row>
    <row r="168" s="613" customFormat="true" ht="15" customHeight="true" x14ac:dyDescent="0.2">
      <c r="A168" s="2161"/>
      <c r="B168" s="1318" t="s">
        <v>20</v>
      </c>
      <c r="C168" s="1263">
        <v>28658.209999999959</v>
      </c>
      <c r="D168" s="1264">
        <v>6900.1899999999978</v>
      </c>
      <c r="E168" s="1264">
        <v>790.42999999999984</v>
      </c>
      <c r="F168" s="1264">
        <v>230.18</v>
      </c>
      <c r="G168" s="1265">
        <v>64.649999999999991</v>
      </c>
      <c r="H168" s="1266">
        <v>12348.369999999994</v>
      </c>
      <c r="I168" s="1264">
        <v>1703.1</v>
      </c>
      <c r="J168" s="1264">
        <v>278.15999999999997</v>
      </c>
      <c r="K168" s="1264">
        <v>124.23</v>
      </c>
      <c r="L168" s="1267">
        <v>64.649999999999991</v>
      </c>
      <c r="M168" s="1268">
        <v>9702.3100000000031</v>
      </c>
      <c r="N168" s="1264">
        <v>7258.6500000000005</v>
      </c>
      <c r="O168" s="1264">
        <v>3942.6300000000019</v>
      </c>
      <c r="P168" s="1264">
        <v>1127.8399999999997</v>
      </c>
      <c r="Q168" s="1267">
        <v>93.72</v>
      </c>
      <c r="R168" s="1234"/>
      <c r="S168" s="1234"/>
      <c r="T168" s="1234"/>
      <c r="U168" s="1234"/>
      <c r="V168" s="1234"/>
      <c r="W168" s="1234"/>
      <c r="X168" s="1234"/>
      <c r="Y168" s="1234"/>
      <c r="Z168" s="1234"/>
      <c r="AA168" s="1234"/>
      <c r="AB168" s="1234"/>
      <c r="AC168" s="1234"/>
      <c r="AD168" s="1234"/>
      <c r="AE168" s="1234"/>
      <c r="AF168" s="1234"/>
      <c r="AG168" s="1234"/>
      <c r="AH168" s="1234"/>
      <c r="AI168" s="1234"/>
      <c r="AJ168" s="1234"/>
      <c r="AK168" s="1234"/>
      <c r="AL168" s="1234"/>
      <c r="AM168" s="1234"/>
      <c r="AN168" s="1234"/>
      <c r="AO168" s="1234"/>
      <c r="AP168" s="1234"/>
      <c r="AQ168" s="1234"/>
      <c r="AR168" s="1234"/>
      <c r="AS168" s="1234"/>
      <c r="AT168" s="1234"/>
      <c r="AU168" s="1234"/>
      <c r="AV168" s="1234"/>
      <c r="AW168" s="1234"/>
      <c r="AX168" s="1234"/>
      <c r="AY168" s="1234"/>
      <c r="AZ168" s="617"/>
      <c r="BA168" s="628"/>
      <c r="BB168" s="159"/>
      <c r="BC168" s="325"/>
      <c r="BD168" s="295"/>
      <c r="BE168" s="295"/>
      <c r="BF168" s="295"/>
      <c r="BG168" s="326"/>
      <c r="BH168" s="336"/>
      <c r="BI168" s="295"/>
      <c r="BJ168" s="295"/>
      <c r="BK168" s="295"/>
      <c r="BL168" s="326"/>
      <c r="BM168" s="336"/>
      <c r="BN168" s="295"/>
      <c r="BO168" s="295"/>
      <c r="BP168" s="295"/>
      <c r="BQ168" s="326"/>
    </row>
    <row r="169" s="613" customFormat="true" ht="15" customHeight="true" x14ac:dyDescent="0.2">
      <c r="A169" s="2161"/>
      <c r="B169" s="1318" t="s">
        <v>158</v>
      </c>
      <c r="C169" s="1263">
        <v>118.02000000000001</v>
      </c>
      <c r="D169" s="1264">
        <v>583.12</v>
      </c>
      <c r="E169" s="1264">
        <v>1483.0500000000004</v>
      </c>
      <c r="F169" s="1264">
        <v>1610.8799999999999</v>
      </c>
      <c r="G169" s="1265">
        <v>858.85000000000014</v>
      </c>
      <c r="H169" s="1266">
        <v>226.75</v>
      </c>
      <c r="I169" s="1264">
        <v>458.09999999999991</v>
      </c>
      <c r="J169" s="1264">
        <v>1524.7800000000002</v>
      </c>
      <c r="K169" s="1264">
        <v>527.65000000000009</v>
      </c>
      <c r="L169" s="1267">
        <v>726.44999999999982</v>
      </c>
      <c r="M169" s="1268">
        <v>42.96</v>
      </c>
      <c r="N169" s="1264">
        <v>27.76</v>
      </c>
      <c r="O169" s="1264">
        <v>50.89</v>
      </c>
      <c r="P169" s="1264">
        <v>255.73999999999998</v>
      </c>
      <c r="Q169" s="1267">
        <v>812.83999999999992</v>
      </c>
      <c r="R169" s="1234"/>
      <c r="S169" s="1234"/>
      <c r="T169" s="1234"/>
      <c r="U169" s="1234"/>
      <c r="V169" s="1234"/>
      <c r="W169" s="1234"/>
      <c r="X169" s="1234"/>
      <c r="Y169" s="1234"/>
      <c r="Z169" s="1234"/>
      <c r="AA169" s="1234"/>
      <c r="AB169" s="1234"/>
      <c r="AC169" s="1234"/>
      <c r="AD169" s="1234"/>
      <c r="AE169" s="1234"/>
      <c r="AF169" s="1234"/>
      <c r="AG169" s="1234"/>
      <c r="AH169" s="1234"/>
      <c r="AI169" s="1234"/>
      <c r="AJ169" s="1234"/>
      <c r="AK169" s="1234"/>
      <c r="AL169" s="1234"/>
      <c r="AM169" s="1234"/>
      <c r="AN169" s="1234"/>
      <c r="AO169" s="1234"/>
      <c r="AP169" s="1234"/>
      <c r="AQ169" s="1234"/>
      <c r="AR169" s="1234"/>
      <c r="AS169" s="1234"/>
      <c r="AT169" s="1234"/>
      <c r="AU169" s="1234"/>
      <c r="AV169" s="1234"/>
      <c r="AW169" s="1234"/>
      <c r="AX169" s="1234"/>
      <c r="AY169" s="1234"/>
      <c r="AZ169" s="617"/>
      <c r="BA169" s="628"/>
      <c r="BB169" s="159"/>
      <c r="BC169" s="325"/>
      <c r="BD169" s="295"/>
      <c r="BE169" s="295"/>
      <c r="BF169" s="295"/>
      <c r="BG169" s="326"/>
      <c r="BH169" s="336"/>
      <c r="BI169" s="295"/>
      <c r="BJ169" s="295"/>
      <c r="BK169" s="295"/>
      <c r="BL169" s="326"/>
      <c r="BM169" s="336"/>
      <c r="BN169" s="295"/>
      <c r="BO169" s="295"/>
      <c r="BP169" s="295"/>
      <c r="BQ169" s="326"/>
    </row>
    <row r="170" s="613" customFormat="true" ht="15" customHeight="true" x14ac:dyDescent="0.2">
      <c r="A170" s="2162"/>
      <c r="B170" s="1321" t="s">
        <v>169</v>
      </c>
      <c r="C170" s="1269">
        <v>234075.68000000046</v>
      </c>
      <c r="D170" s="1270">
        <v>234061.72999999957</v>
      </c>
      <c r="E170" s="1270">
        <v>234041.48999999859</v>
      </c>
      <c r="F170" s="1270">
        <v>234319.95999999915</v>
      </c>
      <c r="G170" s="1271">
        <v>233865.21999999887</v>
      </c>
      <c r="H170" s="1272">
        <v>179814.34999999969</v>
      </c>
      <c r="I170" s="1270">
        <v>179911.88999999969</v>
      </c>
      <c r="J170" s="1270">
        <v>179875.86999999921</v>
      </c>
      <c r="K170" s="1270">
        <v>179179.11999999915</v>
      </c>
      <c r="L170" s="1273">
        <v>180565.1199999995</v>
      </c>
      <c r="M170" s="1274">
        <v>54197.450000000084</v>
      </c>
      <c r="N170" s="1270">
        <v>54241.94999999991</v>
      </c>
      <c r="O170" s="1270">
        <v>54304.139999999905</v>
      </c>
      <c r="P170" s="1270">
        <v>54179.780000000072</v>
      </c>
      <c r="Q170" s="1273">
        <v>54094.409999999887</v>
      </c>
      <c r="R170" s="1234"/>
      <c r="S170" s="1234"/>
      <c r="T170" s="1234"/>
      <c r="U170" s="1234"/>
      <c r="V170" s="1234"/>
      <c r="W170" s="1234"/>
      <c r="X170" s="1234"/>
      <c r="Y170" s="1234"/>
      <c r="Z170" s="1234"/>
      <c r="AA170" s="1234"/>
      <c r="AB170" s="1234"/>
      <c r="AC170" s="1234"/>
      <c r="AD170" s="1234"/>
      <c r="AE170" s="1234"/>
      <c r="AF170" s="1234"/>
      <c r="AG170" s="1234"/>
      <c r="AH170" s="1234"/>
      <c r="AI170" s="1234"/>
      <c r="AJ170" s="1234"/>
      <c r="AK170" s="1234"/>
      <c r="AL170" s="1234"/>
      <c r="AM170" s="1234"/>
      <c r="AN170" s="1234"/>
      <c r="AO170" s="1234"/>
      <c r="AP170" s="1234"/>
      <c r="AQ170" s="1234"/>
      <c r="AR170" s="1234"/>
      <c r="AS170" s="1234"/>
      <c r="AT170" s="1234"/>
      <c r="AU170" s="1234"/>
      <c r="AV170" s="1234"/>
      <c r="AW170" s="1234"/>
      <c r="AX170" s="1234"/>
      <c r="AY170" s="1234"/>
      <c r="AZ170" s="617"/>
      <c r="BA170" s="628"/>
      <c r="BB170" s="159"/>
      <c r="BC170" s="325"/>
      <c r="BD170" s="295"/>
      <c r="BE170" s="295"/>
      <c r="BF170" s="295"/>
      <c r="BG170" s="326"/>
      <c r="BH170" s="336"/>
      <c r="BI170" s="295"/>
      <c r="BJ170" s="295"/>
      <c r="BK170" s="295"/>
      <c r="BL170" s="326"/>
      <c r="BM170" s="336"/>
      <c r="BN170" s="295"/>
      <c r="BO170" s="295"/>
      <c r="BP170" s="295"/>
      <c r="BQ170" s="326"/>
    </row>
    <row r="171" s="614" customFormat="true" ht="15" customHeight="true" x14ac:dyDescent="0.2">
      <c r="A171" s="1322"/>
      <c r="B171" s="1181"/>
      <c r="C171" s="1275"/>
      <c r="D171" s="1276"/>
      <c r="E171" s="1276"/>
      <c r="F171" s="1276"/>
      <c r="G171" s="1277"/>
      <c r="H171" s="1278"/>
      <c r="I171" s="1276"/>
      <c r="J171" s="1276"/>
      <c r="K171" s="1276"/>
      <c r="L171" s="1279"/>
      <c r="M171" s="1280"/>
      <c r="N171" s="1276"/>
      <c r="O171" s="1276"/>
      <c r="P171" s="1276"/>
      <c r="Q171" s="1279"/>
      <c r="R171" s="582"/>
      <c r="S171" s="582"/>
      <c r="T171" s="582"/>
      <c r="U171" s="582"/>
      <c r="V171" s="582"/>
      <c r="W171" s="582"/>
      <c r="X171" s="582"/>
      <c r="Y171" s="582"/>
      <c r="Z171" s="582"/>
      <c r="AA171" s="582"/>
      <c r="AB171" s="582"/>
      <c r="AC171" s="582"/>
      <c r="AD171" s="582"/>
      <c r="AE171" s="582"/>
      <c r="AF171" s="582"/>
      <c r="AG171" s="582"/>
      <c r="AH171" s="582"/>
      <c r="AI171" s="582"/>
      <c r="AJ171" s="582"/>
      <c r="AK171" s="582"/>
      <c r="AL171" s="582"/>
      <c r="AM171" s="582"/>
      <c r="AN171" s="582"/>
      <c r="AO171" s="582"/>
      <c r="AP171" s="582"/>
      <c r="AQ171" s="582"/>
      <c r="AR171" s="582"/>
      <c r="AS171" s="582"/>
      <c r="AT171" s="582"/>
      <c r="AU171" s="582"/>
      <c r="AV171" s="582"/>
      <c r="AW171" s="582"/>
      <c r="AX171" s="582"/>
      <c r="AY171" s="582"/>
      <c r="AZ171" s="208"/>
      <c r="BA171" s="628"/>
      <c r="BB171" s="159"/>
      <c r="BC171" s="325"/>
      <c r="BD171" s="295"/>
      <c r="BE171" s="295"/>
      <c r="BF171" s="295"/>
      <c r="BG171" s="326"/>
      <c r="BH171" s="336"/>
      <c r="BI171" s="295"/>
      <c r="BJ171" s="295"/>
      <c r="BK171" s="295"/>
      <c r="BL171" s="326"/>
      <c r="BM171" s="336"/>
      <c r="BN171" s="295"/>
      <c r="BO171" s="295"/>
      <c r="BP171" s="295"/>
      <c r="BQ171" s="326"/>
    </row>
    <row r="172" s="614" customFormat="true" ht="15" customHeight="true" x14ac:dyDescent="0.2">
      <c r="A172" s="1323"/>
      <c r="B172" s="1182"/>
      <c r="C172" s="914"/>
      <c r="D172" s="915"/>
      <c r="E172" s="915"/>
      <c r="F172" s="915"/>
      <c r="G172" s="916"/>
      <c r="H172" s="917"/>
      <c r="I172" s="915"/>
      <c r="J172" s="915"/>
      <c r="K172" s="915"/>
      <c r="L172" s="918"/>
      <c r="M172" s="919"/>
      <c r="N172" s="915"/>
      <c r="O172" s="915"/>
      <c r="P172" s="915"/>
      <c r="Q172" s="918"/>
      <c r="R172" s="582"/>
      <c r="S172" s="582"/>
      <c r="T172" s="582"/>
      <c r="U172" s="582"/>
      <c r="V172" s="582"/>
      <c r="W172" s="582"/>
      <c r="X172" s="582"/>
      <c r="Y172" s="582"/>
      <c r="Z172" s="582"/>
      <c r="AA172" s="582"/>
      <c r="AB172" s="582"/>
      <c r="AC172" s="582"/>
      <c r="AD172" s="582"/>
      <c r="AE172" s="582"/>
      <c r="AF172" s="582"/>
      <c r="AG172" s="582"/>
      <c r="AH172" s="582"/>
      <c r="AI172" s="582"/>
      <c r="AJ172" s="582"/>
      <c r="AK172" s="582"/>
      <c r="AL172" s="582"/>
      <c r="AM172" s="582"/>
      <c r="AN172" s="582"/>
      <c r="AO172" s="582"/>
      <c r="AP172" s="582"/>
      <c r="AQ172" s="582"/>
      <c r="AR172" s="582"/>
      <c r="AS172" s="582"/>
      <c r="AT172" s="582"/>
      <c r="AU172" s="582"/>
      <c r="AV172" s="582"/>
      <c r="AW172" s="582"/>
      <c r="AX172" s="582"/>
      <c r="AY172" s="582"/>
      <c r="AZ172" s="208"/>
      <c r="BA172" s="628"/>
      <c r="BB172" s="159"/>
      <c r="BC172" s="325"/>
      <c r="BD172" s="295"/>
      <c r="BE172" s="295"/>
      <c r="BF172" s="295"/>
      <c r="BG172" s="326"/>
      <c r="BH172" s="336"/>
      <c r="BI172" s="295"/>
      <c r="BJ172" s="295"/>
      <c r="BK172" s="295"/>
      <c r="BL172" s="326"/>
      <c r="BM172" s="336"/>
      <c r="BN172" s="295"/>
      <c r="BO172" s="295"/>
      <c r="BP172" s="295"/>
      <c r="BQ172" s="326"/>
    </row>
    <row r="173" s="614" customFormat="true" ht="15" customHeight="true" x14ac:dyDescent="0.2">
      <c r="A173" s="1323"/>
      <c r="B173" s="1182"/>
      <c r="C173" s="914"/>
      <c r="D173" s="915"/>
      <c r="E173" s="915"/>
      <c r="F173" s="915"/>
      <c r="G173" s="916"/>
      <c r="H173" s="917"/>
      <c r="I173" s="915"/>
      <c r="J173" s="915"/>
      <c r="K173" s="915"/>
      <c r="L173" s="918"/>
      <c r="M173" s="919"/>
      <c r="N173" s="915"/>
      <c r="O173" s="915"/>
      <c r="P173" s="915"/>
      <c r="Q173" s="918"/>
      <c r="R173" s="582"/>
      <c r="S173" s="582"/>
      <c r="T173" s="582"/>
      <c r="U173" s="582"/>
      <c r="V173" s="582"/>
      <c r="W173" s="582"/>
      <c r="X173" s="582"/>
      <c r="Y173" s="582"/>
      <c r="Z173" s="582"/>
      <c r="AA173" s="582"/>
      <c r="AB173" s="582"/>
      <c r="AC173" s="582"/>
      <c r="AD173" s="582"/>
      <c r="AE173" s="582"/>
      <c r="AF173" s="582"/>
      <c r="AG173" s="582"/>
      <c r="AH173" s="582"/>
      <c r="AI173" s="582"/>
      <c r="AJ173" s="582"/>
      <c r="AK173" s="582"/>
      <c r="AL173" s="582"/>
      <c r="AM173" s="582"/>
      <c r="AN173" s="582"/>
      <c r="AO173" s="582"/>
      <c r="AP173" s="582"/>
      <c r="AQ173" s="582"/>
      <c r="AR173" s="582"/>
      <c r="AS173" s="582"/>
      <c r="AT173" s="582"/>
      <c r="AU173" s="582"/>
      <c r="AV173" s="582"/>
      <c r="AW173" s="582"/>
      <c r="AX173" s="582"/>
      <c r="AY173" s="582"/>
      <c r="AZ173" s="208"/>
      <c r="BA173" s="628"/>
      <c r="BB173" s="159"/>
      <c r="BC173" s="325"/>
      <c r="BD173" s="295"/>
      <c r="BE173" s="295"/>
      <c r="BF173" s="295"/>
      <c r="BG173" s="326"/>
      <c r="BH173" s="336"/>
      <c r="BI173" s="295"/>
      <c r="BJ173" s="295"/>
      <c r="BK173" s="295"/>
      <c r="BL173" s="326"/>
      <c r="BM173" s="336"/>
      <c r="BN173" s="295"/>
      <c r="BO173" s="295"/>
      <c r="BP173" s="295"/>
      <c r="BQ173" s="326"/>
    </row>
    <row r="174" s="614" customFormat="true" ht="15" customHeight="true" x14ac:dyDescent="0.2">
      <c r="A174" s="1323"/>
      <c r="B174" s="1182"/>
      <c r="C174" s="914"/>
      <c r="D174" s="915"/>
      <c r="E174" s="915"/>
      <c r="F174" s="915"/>
      <c r="G174" s="916"/>
      <c r="H174" s="917"/>
      <c r="I174" s="915"/>
      <c r="J174" s="915"/>
      <c r="K174" s="915"/>
      <c r="L174" s="918"/>
      <c r="M174" s="919"/>
      <c r="N174" s="915"/>
      <c r="O174" s="915"/>
      <c r="P174" s="915"/>
      <c r="Q174" s="918"/>
      <c r="R174" s="582"/>
      <c r="S174" s="582"/>
      <c r="T174" s="582"/>
      <c r="U174" s="582"/>
      <c r="V174" s="582"/>
      <c r="W174" s="582"/>
      <c r="X174" s="582"/>
      <c r="Y174" s="582"/>
      <c r="Z174" s="582"/>
      <c r="AA174" s="582"/>
      <c r="AB174" s="582"/>
      <c r="AC174" s="582"/>
      <c r="AD174" s="582"/>
      <c r="AE174" s="582"/>
      <c r="AF174" s="582"/>
      <c r="AG174" s="582"/>
      <c r="AH174" s="582"/>
      <c r="AI174" s="582"/>
      <c r="AJ174" s="582"/>
      <c r="AK174" s="582"/>
      <c r="AL174" s="582"/>
      <c r="AM174" s="582"/>
      <c r="AN174" s="582"/>
      <c r="AO174" s="582"/>
      <c r="AP174" s="582"/>
      <c r="AQ174" s="582"/>
      <c r="AR174" s="582"/>
      <c r="AS174" s="582"/>
      <c r="AT174" s="582"/>
      <c r="AU174" s="582"/>
      <c r="AV174" s="582"/>
      <c r="AW174" s="582"/>
      <c r="AX174" s="582"/>
      <c r="AY174" s="582"/>
      <c r="AZ174" s="208"/>
      <c r="BA174" s="628"/>
      <c r="BB174" s="159"/>
      <c r="BC174" s="325"/>
      <c r="BD174" s="295"/>
      <c r="BE174" s="295"/>
      <c r="BF174" s="295"/>
      <c r="BG174" s="326"/>
      <c r="BH174" s="336"/>
      <c r="BI174" s="295"/>
      <c r="BJ174" s="295"/>
      <c r="BK174" s="295"/>
      <c r="BL174" s="326"/>
      <c r="BM174" s="336"/>
      <c r="BN174" s="295"/>
      <c r="BO174" s="295"/>
      <c r="BP174" s="295"/>
      <c r="BQ174" s="326"/>
    </row>
    <row r="175" s="614" customFormat="true" ht="15" customHeight="true" x14ac:dyDescent="0.2">
      <c r="A175" s="1323"/>
      <c r="B175" s="1182"/>
      <c r="C175" s="914"/>
      <c r="D175" s="915"/>
      <c r="E175" s="915"/>
      <c r="F175" s="915"/>
      <c r="G175" s="916"/>
      <c r="H175" s="917"/>
      <c r="I175" s="915"/>
      <c r="J175" s="915"/>
      <c r="K175" s="915"/>
      <c r="L175" s="918"/>
      <c r="M175" s="919"/>
      <c r="N175" s="915"/>
      <c r="O175" s="915"/>
      <c r="P175" s="915"/>
      <c r="Q175" s="918"/>
      <c r="R175" s="582"/>
      <c r="S175" s="582"/>
      <c r="T175" s="582"/>
      <c r="U175" s="582"/>
      <c r="V175" s="582"/>
      <c r="W175" s="582"/>
      <c r="X175" s="582"/>
      <c r="Y175" s="582"/>
      <c r="Z175" s="582"/>
      <c r="AA175" s="582"/>
      <c r="AB175" s="582"/>
      <c r="AC175" s="582"/>
      <c r="AD175" s="582"/>
      <c r="AE175" s="582"/>
      <c r="AF175" s="582"/>
      <c r="AG175" s="582"/>
      <c r="AH175" s="582"/>
      <c r="AI175" s="582"/>
      <c r="AJ175" s="582"/>
      <c r="AK175" s="582"/>
      <c r="AL175" s="582"/>
      <c r="AM175" s="582"/>
      <c r="AN175" s="582"/>
      <c r="AO175" s="582"/>
      <c r="AP175" s="582"/>
      <c r="AQ175" s="582"/>
      <c r="AR175" s="582"/>
      <c r="AS175" s="582"/>
      <c r="AT175" s="582"/>
      <c r="AU175" s="582"/>
      <c r="AV175" s="582"/>
      <c r="AW175" s="582"/>
      <c r="AX175" s="582"/>
      <c r="AY175" s="582"/>
      <c r="AZ175" s="208"/>
      <c r="BA175" s="628"/>
      <c r="BB175" s="159"/>
      <c r="BC175" s="325"/>
      <c r="BD175" s="295"/>
      <c r="BE175" s="295"/>
      <c r="BF175" s="295"/>
      <c r="BG175" s="326"/>
      <c r="BH175" s="336"/>
      <c r="BI175" s="295"/>
      <c r="BJ175" s="295"/>
      <c r="BK175" s="295"/>
      <c r="BL175" s="326"/>
      <c r="BM175" s="336"/>
      <c r="BN175" s="295"/>
      <c r="BO175" s="295"/>
      <c r="BP175" s="295"/>
      <c r="BQ175" s="326"/>
    </row>
    <row r="176" s="614" customFormat="true" ht="15" customHeight="true" x14ac:dyDescent="0.2">
      <c r="A176" s="1323"/>
      <c r="B176" s="1182"/>
      <c r="C176" s="914"/>
      <c r="D176" s="915"/>
      <c r="E176" s="915"/>
      <c r="F176" s="915"/>
      <c r="G176" s="916"/>
      <c r="H176" s="917"/>
      <c r="I176" s="915"/>
      <c r="J176" s="915"/>
      <c r="K176" s="915"/>
      <c r="L176" s="918"/>
      <c r="M176" s="919"/>
      <c r="N176" s="915"/>
      <c r="O176" s="915"/>
      <c r="P176" s="915"/>
      <c r="Q176" s="918"/>
      <c r="R176" s="582"/>
      <c r="S176" s="582"/>
      <c r="T176" s="582"/>
      <c r="U176" s="582"/>
      <c r="V176" s="582"/>
      <c r="W176" s="582"/>
      <c r="X176" s="582"/>
      <c r="Y176" s="582"/>
      <c r="Z176" s="582"/>
      <c r="AA176" s="582"/>
      <c r="AB176" s="582"/>
      <c r="AC176" s="582"/>
      <c r="AD176" s="582"/>
      <c r="AE176" s="582"/>
      <c r="AF176" s="582"/>
      <c r="AG176" s="582"/>
      <c r="AH176" s="582"/>
      <c r="AI176" s="582"/>
      <c r="AJ176" s="582"/>
      <c r="AK176" s="582"/>
      <c r="AL176" s="582"/>
      <c r="AM176" s="582"/>
      <c r="AN176" s="582"/>
      <c r="AO176" s="582"/>
      <c r="AP176" s="582"/>
      <c r="AQ176" s="582"/>
      <c r="AR176" s="582"/>
      <c r="AS176" s="582"/>
      <c r="AT176" s="582"/>
      <c r="AU176" s="582"/>
      <c r="AV176" s="582"/>
      <c r="AW176" s="582"/>
      <c r="AX176" s="582"/>
      <c r="AY176" s="582"/>
      <c r="AZ176" s="208"/>
      <c r="BA176" s="628"/>
      <c r="BB176" s="159"/>
      <c r="BC176" s="325"/>
      <c r="BD176" s="295"/>
      <c r="BE176" s="295"/>
      <c r="BF176" s="295"/>
      <c r="BG176" s="326"/>
      <c r="BH176" s="336"/>
      <c r="BI176" s="295"/>
      <c r="BJ176" s="295"/>
      <c r="BK176" s="295"/>
      <c r="BL176" s="326"/>
      <c r="BM176" s="336"/>
      <c r="BN176" s="295"/>
      <c r="BO176" s="295"/>
      <c r="BP176" s="295"/>
      <c r="BQ176" s="326"/>
    </row>
    <row r="177" s="614" customFormat="true" ht="15" customHeight="true" x14ac:dyDescent="0.2">
      <c r="A177" s="1323"/>
      <c r="B177" s="1182"/>
      <c r="C177" s="914"/>
      <c r="D177" s="915"/>
      <c r="E177" s="915"/>
      <c r="F177" s="915"/>
      <c r="G177" s="916"/>
      <c r="H177" s="917"/>
      <c r="I177" s="915"/>
      <c r="J177" s="915"/>
      <c r="K177" s="915"/>
      <c r="L177" s="918"/>
      <c r="M177" s="919"/>
      <c r="N177" s="915"/>
      <c r="O177" s="915"/>
      <c r="P177" s="915"/>
      <c r="Q177" s="918"/>
      <c r="R177" s="582"/>
      <c r="S177" s="582"/>
      <c r="T177" s="582"/>
      <c r="U177" s="582"/>
      <c r="V177" s="582"/>
      <c r="W177" s="582"/>
      <c r="X177" s="582"/>
      <c r="Y177" s="582"/>
      <c r="Z177" s="582"/>
      <c r="AA177" s="582"/>
      <c r="AB177" s="582"/>
      <c r="AC177" s="582"/>
      <c r="AD177" s="582"/>
      <c r="AE177" s="582"/>
      <c r="AF177" s="582"/>
      <c r="AG177" s="582"/>
      <c r="AH177" s="582"/>
      <c r="AI177" s="582"/>
      <c r="AJ177" s="582"/>
      <c r="AK177" s="582"/>
      <c r="AL177" s="582"/>
      <c r="AM177" s="582"/>
      <c r="AN177" s="582"/>
      <c r="AO177" s="582"/>
      <c r="AP177" s="582"/>
      <c r="AQ177" s="582"/>
      <c r="AR177" s="582"/>
      <c r="AS177" s="582"/>
      <c r="AT177" s="582"/>
      <c r="AU177" s="582"/>
      <c r="AV177" s="582"/>
      <c r="AW177" s="582"/>
      <c r="AX177" s="582"/>
      <c r="AY177" s="582"/>
      <c r="AZ177" s="208"/>
      <c r="BA177" s="628"/>
      <c r="BB177" s="159"/>
      <c r="BC177" s="325"/>
      <c r="BD177" s="295"/>
      <c r="BE177" s="295"/>
      <c r="BF177" s="295"/>
      <c r="BG177" s="326"/>
      <c r="BH177" s="336"/>
      <c r="BI177" s="295"/>
      <c r="BJ177" s="295"/>
      <c r="BK177" s="295"/>
      <c r="BL177" s="326"/>
      <c r="BM177" s="336"/>
      <c r="BN177" s="295"/>
      <c r="BO177" s="295"/>
      <c r="BP177" s="295"/>
      <c r="BQ177" s="326"/>
    </row>
    <row r="178" s="614" customFormat="true" ht="15" customHeight="true" x14ac:dyDescent="0.2">
      <c r="A178" s="1323"/>
      <c r="B178" s="1182"/>
      <c r="C178" s="914"/>
      <c r="D178" s="915"/>
      <c r="E178" s="915"/>
      <c r="F178" s="915"/>
      <c r="G178" s="916"/>
      <c r="H178" s="917"/>
      <c r="I178" s="915"/>
      <c r="J178" s="915"/>
      <c r="K178" s="915"/>
      <c r="L178" s="918"/>
      <c r="M178" s="919"/>
      <c r="N178" s="915"/>
      <c r="O178" s="915"/>
      <c r="P178" s="915"/>
      <c r="Q178" s="918"/>
      <c r="R178" s="582"/>
      <c r="S178" s="582"/>
      <c r="T178" s="582"/>
      <c r="U178" s="582"/>
      <c r="V178" s="582"/>
      <c r="W178" s="582"/>
      <c r="X178" s="582"/>
      <c r="Y178" s="582"/>
      <c r="Z178" s="582"/>
      <c r="AA178" s="582"/>
      <c r="AB178" s="582"/>
      <c r="AC178" s="582"/>
      <c r="AD178" s="582"/>
      <c r="AE178" s="582"/>
      <c r="AF178" s="582"/>
      <c r="AG178" s="582"/>
      <c r="AH178" s="582"/>
      <c r="AI178" s="582"/>
      <c r="AJ178" s="582"/>
      <c r="AK178" s="582"/>
      <c r="AL178" s="582"/>
      <c r="AM178" s="582"/>
      <c r="AN178" s="582"/>
      <c r="AO178" s="582"/>
      <c r="AP178" s="582"/>
      <c r="AQ178" s="582"/>
      <c r="AR178" s="582"/>
      <c r="AS178" s="582"/>
      <c r="AT178" s="582"/>
      <c r="AU178" s="582"/>
      <c r="AV178" s="582"/>
      <c r="AW178" s="582"/>
      <c r="AX178" s="582"/>
      <c r="AY178" s="582"/>
      <c r="AZ178" s="208"/>
      <c r="BA178" s="628"/>
      <c r="BB178" s="159"/>
      <c r="BC178" s="325"/>
      <c r="BD178" s="295"/>
      <c r="BE178" s="295"/>
      <c r="BF178" s="295"/>
      <c r="BG178" s="326"/>
      <c r="BH178" s="336"/>
      <c r="BI178" s="295"/>
      <c r="BJ178" s="295"/>
      <c r="BK178" s="295"/>
      <c r="BL178" s="326"/>
      <c r="BM178" s="336"/>
      <c r="BN178" s="295"/>
      <c r="BO178" s="295"/>
      <c r="BP178" s="295"/>
      <c r="BQ178" s="326"/>
    </row>
    <row r="179" s="614" customFormat="true" ht="15" customHeight="true" x14ac:dyDescent="0.2">
      <c r="A179" s="1323"/>
      <c r="B179" s="1182"/>
      <c r="C179" s="914"/>
      <c r="D179" s="915"/>
      <c r="E179" s="915"/>
      <c r="F179" s="915"/>
      <c r="G179" s="916"/>
      <c r="H179" s="917"/>
      <c r="I179" s="915"/>
      <c r="J179" s="915"/>
      <c r="K179" s="915"/>
      <c r="L179" s="918"/>
      <c r="M179" s="919"/>
      <c r="N179" s="915"/>
      <c r="O179" s="915"/>
      <c r="P179" s="915"/>
      <c r="Q179" s="918"/>
      <c r="R179" s="582"/>
      <c r="S179" s="582"/>
      <c r="T179" s="582"/>
      <c r="U179" s="582"/>
      <c r="V179" s="582"/>
      <c r="W179" s="582"/>
      <c r="X179" s="582"/>
      <c r="Y179" s="582"/>
      <c r="Z179" s="582"/>
      <c r="AA179" s="582"/>
      <c r="AB179" s="582"/>
      <c r="AC179" s="582"/>
      <c r="AD179" s="582"/>
      <c r="AE179" s="582"/>
      <c r="AF179" s="582"/>
      <c r="AG179" s="582"/>
      <c r="AH179" s="582"/>
      <c r="AI179" s="582"/>
      <c r="AJ179" s="582"/>
      <c r="AK179" s="582"/>
      <c r="AL179" s="582"/>
      <c r="AM179" s="582"/>
      <c r="AN179" s="582"/>
      <c r="AO179" s="582"/>
      <c r="AP179" s="582"/>
      <c r="AQ179" s="582"/>
      <c r="AR179" s="582"/>
      <c r="AS179" s="582"/>
      <c r="AT179" s="582"/>
      <c r="AU179" s="582"/>
      <c r="AV179" s="582"/>
      <c r="AW179" s="582"/>
      <c r="AX179" s="582"/>
      <c r="AY179" s="582"/>
      <c r="AZ179" s="208"/>
      <c r="BA179" s="628"/>
      <c r="BB179" s="159"/>
      <c r="BC179" s="325"/>
      <c r="BD179" s="295"/>
      <c r="BE179" s="295"/>
      <c r="BF179" s="295"/>
      <c r="BG179" s="326"/>
      <c r="BH179" s="336"/>
      <c r="BI179" s="295"/>
      <c r="BJ179" s="295"/>
      <c r="BK179" s="295"/>
      <c r="BL179" s="326"/>
      <c r="BM179" s="336"/>
      <c r="BN179" s="295"/>
      <c r="BO179" s="295"/>
      <c r="BP179" s="295"/>
      <c r="BQ179" s="326"/>
    </row>
    <row r="180" s="614" customFormat="true" ht="15" customHeight="true" x14ac:dyDescent="0.2">
      <c r="A180" s="1323"/>
      <c r="B180" s="1182"/>
      <c r="C180" s="914"/>
      <c r="D180" s="915"/>
      <c r="E180" s="915"/>
      <c r="F180" s="915"/>
      <c r="G180" s="916"/>
      <c r="H180" s="917"/>
      <c r="I180" s="915"/>
      <c r="J180" s="915"/>
      <c r="K180" s="915"/>
      <c r="L180" s="918"/>
      <c r="M180" s="919"/>
      <c r="N180" s="915"/>
      <c r="O180" s="915"/>
      <c r="P180" s="915"/>
      <c r="Q180" s="918"/>
      <c r="R180" s="582"/>
      <c r="S180" s="582"/>
      <c r="T180" s="582"/>
      <c r="U180" s="582"/>
      <c r="V180" s="582"/>
      <c r="W180" s="582"/>
      <c r="X180" s="582"/>
      <c r="Y180" s="582"/>
      <c r="Z180" s="582"/>
      <c r="AA180" s="582"/>
      <c r="AB180" s="582"/>
      <c r="AC180" s="582"/>
      <c r="AD180" s="582"/>
      <c r="AE180" s="582"/>
      <c r="AF180" s="582"/>
      <c r="AG180" s="582"/>
      <c r="AH180" s="582"/>
      <c r="AI180" s="582"/>
      <c r="AJ180" s="582"/>
      <c r="AK180" s="582"/>
      <c r="AL180" s="582"/>
      <c r="AM180" s="582"/>
      <c r="AN180" s="582"/>
      <c r="AO180" s="582"/>
      <c r="AP180" s="582"/>
      <c r="AQ180" s="582"/>
      <c r="AR180" s="582"/>
      <c r="AS180" s="582"/>
      <c r="AT180" s="582"/>
      <c r="AU180" s="582"/>
      <c r="AV180" s="582"/>
      <c r="AW180" s="582"/>
      <c r="AX180" s="582"/>
      <c r="AY180" s="582"/>
      <c r="AZ180" s="208"/>
      <c r="BA180" s="628"/>
      <c r="BB180" s="159"/>
      <c r="BC180" s="325"/>
      <c r="BD180" s="295"/>
      <c r="BE180" s="295"/>
      <c r="BF180" s="295"/>
      <c r="BG180" s="326"/>
      <c r="BH180" s="336"/>
      <c r="BI180" s="295"/>
      <c r="BJ180" s="295"/>
      <c r="BK180" s="295"/>
      <c r="BL180" s="326"/>
      <c r="BM180" s="336"/>
      <c r="BN180" s="295"/>
      <c r="BO180" s="295"/>
      <c r="BP180" s="295"/>
      <c r="BQ180" s="326"/>
    </row>
    <row r="181" s="614" customFormat="true" ht="15" customHeight="true" x14ac:dyDescent="0.2">
      <c r="A181" s="1323"/>
      <c r="B181" s="1182"/>
      <c r="C181" s="914"/>
      <c r="D181" s="915"/>
      <c r="E181" s="915"/>
      <c r="F181" s="915"/>
      <c r="G181" s="916"/>
      <c r="H181" s="917"/>
      <c r="I181" s="915"/>
      <c r="J181" s="915"/>
      <c r="K181" s="915"/>
      <c r="L181" s="918"/>
      <c r="M181" s="919"/>
      <c r="N181" s="915"/>
      <c r="O181" s="915"/>
      <c r="P181" s="915"/>
      <c r="Q181" s="918"/>
      <c r="R181" s="582"/>
      <c r="S181" s="582"/>
      <c r="T181" s="582"/>
      <c r="U181" s="582"/>
      <c r="V181" s="582"/>
      <c r="W181" s="582"/>
      <c r="X181" s="582"/>
      <c r="Y181" s="582"/>
      <c r="Z181" s="582"/>
      <c r="AA181" s="582"/>
      <c r="AB181" s="582"/>
      <c r="AC181" s="582"/>
      <c r="AD181" s="582"/>
      <c r="AE181" s="582"/>
      <c r="AF181" s="582"/>
      <c r="AG181" s="582"/>
      <c r="AH181" s="582"/>
      <c r="AI181" s="582"/>
      <c r="AJ181" s="582"/>
      <c r="AK181" s="582"/>
      <c r="AL181" s="582"/>
      <c r="AM181" s="582"/>
      <c r="AN181" s="582"/>
      <c r="AO181" s="582"/>
      <c r="AP181" s="582"/>
      <c r="AQ181" s="582"/>
      <c r="AR181" s="582"/>
      <c r="AS181" s="582"/>
      <c r="AT181" s="582"/>
      <c r="AU181" s="582"/>
      <c r="AV181" s="582"/>
      <c r="AW181" s="582"/>
      <c r="AX181" s="582"/>
      <c r="AY181" s="582"/>
      <c r="AZ181" s="208"/>
      <c r="BA181" s="628"/>
      <c r="BB181" s="159"/>
      <c r="BC181" s="325"/>
      <c r="BD181" s="295"/>
      <c r="BE181" s="295"/>
      <c r="BF181" s="295"/>
      <c r="BG181" s="326"/>
      <c r="BH181" s="336"/>
      <c r="BI181" s="295"/>
      <c r="BJ181" s="295"/>
      <c r="BK181" s="295"/>
      <c r="BL181" s="326"/>
      <c r="BM181" s="336"/>
      <c r="BN181" s="295"/>
      <c r="BO181" s="295"/>
      <c r="BP181" s="295"/>
      <c r="BQ181" s="326"/>
    </row>
    <row r="182" s="614" customFormat="true" ht="15" customHeight="true" x14ac:dyDescent="0.2">
      <c r="A182" s="1323"/>
      <c r="B182" s="1182"/>
      <c r="C182" s="914"/>
      <c r="D182" s="915"/>
      <c r="E182" s="915"/>
      <c r="F182" s="915"/>
      <c r="G182" s="916"/>
      <c r="H182" s="917"/>
      <c r="I182" s="915"/>
      <c r="J182" s="915"/>
      <c r="K182" s="915"/>
      <c r="L182" s="918"/>
      <c r="M182" s="919"/>
      <c r="N182" s="915"/>
      <c r="O182" s="915"/>
      <c r="P182" s="915"/>
      <c r="Q182" s="918"/>
      <c r="R182" s="582"/>
      <c r="S182" s="582"/>
      <c r="T182" s="582"/>
      <c r="U182" s="582"/>
      <c r="V182" s="582"/>
      <c r="W182" s="582"/>
      <c r="X182" s="582"/>
      <c r="Y182" s="582"/>
      <c r="Z182" s="582"/>
      <c r="AA182" s="582"/>
      <c r="AB182" s="582"/>
      <c r="AC182" s="582"/>
      <c r="AD182" s="582"/>
      <c r="AE182" s="582"/>
      <c r="AF182" s="582"/>
      <c r="AG182" s="582"/>
      <c r="AH182" s="582"/>
      <c r="AI182" s="582"/>
      <c r="AJ182" s="582"/>
      <c r="AK182" s="582"/>
      <c r="AL182" s="582"/>
      <c r="AM182" s="582"/>
      <c r="AN182" s="582"/>
      <c r="AO182" s="582"/>
      <c r="AP182" s="582"/>
      <c r="AQ182" s="582"/>
      <c r="AR182" s="582"/>
      <c r="AS182" s="582"/>
      <c r="AT182" s="582"/>
      <c r="AU182" s="582"/>
      <c r="AV182" s="582"/>
      <c r="AW182" s="582"/>
      <c r="AX182" s="582"/>
      <c r="AY182" s="582"/>
      <c r="AZ182" s="208"/>
      <c r="BA182" s="628"/>
      <c r="BB182" s="159"/>
      <c r="BC182" s="325"/>
      <c r="BD182" s="295"/>
      <c r="BE182" s="295"/>
      <c r="BF182" s="295"/>
      <c r="BG182" s="326"/>
      <c r="BH182" s="336"/>
      <c r="BI182" s="295"/>
      <c r="BJ182" s="295"/>
      <c r="BK182" s="295"/>
      <c r="BL182" s="326"/>
      <c r="BM182" s="336"/>
      <c r="BN182" s="295"/>
      <c r="BO182" s="295"/>
      <c r="BP182" s="295"/>
      <c r="BQ182" s="326"/>
    </row>
    <row r="183" s="614" customFormat="true" ht="15" customHeight="true" x14ac:dyDescent="0.2">
      <c r="A183" s="1323"/>
      <c r="B183" s="1182"/>
      <c r="C183" s="914"/>
      <c r="D183" s="915"/>
      <c r="E183" s="915"/>
      <c r="F183" s="915"/>
      <c r="G183" s="916"/>
      <c r="H183" s="917"/>
      <c r="I183" s="915"/>
      <c r="J183" s="915"/>
      <c r="K183" s="915"/>
      <c r="L183" s="918"/>
      <c r="M183" s="919"/>
      <c r="N183" s="915"/>
      <c r="O183" s="915"/>
      <c r="P183" s="915"/>
      <c r="Q183" s="918"/>
      <c r="R183" s="582"/>
      <c r="S183" s="582"/>
      <c r="T183" s="582"/>
      <c r="U183" s="582"/>
      <c r="V183" s="582"/>
      <c r="W183" s="582"/>
      <c r="X183" s="582"/>
      <c r="Y183" s="582"/>
      <c r="Z183" s="582"/>
      <c r="AA183" s="582"/>
      <c r="AB183" s="582"/>
      <c r="AC183" s="582"/>
      <c r="AD183" s="582"/>
      <c r="AE183" s="582"/>
      <c r="AF183" s="582"/>
      <c r="AG183" s="582"/>
      <c r="AH183" s="582"/>
      <c r="AI183" s="582"/>
      <c r="AJ183" s="582"/>
      <c r="AK183" s="582"/>
      <c r="AL183" s="582"/>
      <c r="AM183" s="582"/>
      <c r="AN183" s="582"/>
      <c r="AO183" s="582"/>
      <c r="AP183" s="582"/>
      <c r="AQ183" s="582"/>
      <c r="AR183" s="582"/>
      <c r="AS183" s="582"/>
      <c r="AT183" s="582"/>
      <c r="AU183" s="582"/>
      <c r="AV183" s="582"/>
      <c r="AW183" s="582"/>
      <c r="AX183" s="582"/>
      <c r="AY183" s="582"/>
      <c r="AZ183" s="208"/>
      <c r="BA183" s="628"/>
      <c r="BB183" s="159"/>
      <c r="BC183" s="325"/>
      <c r="BD183" s="295"/>
      <c r="BE183" s="295"/>
      <c r="BF183" s="295"/>
      <c r="BG183" s="326"/>
      <c r="BH183" s="336"/>
      <c r="BI183" s="295"/>
      <c r="BJ183" s="295"/>
      <c r="BK183" s="295"/>
      <c r="BL183" s="326"/>
      <c r="BM183" s="336"/>
      <c r="BN183" s="295"/>
      <c r="BO183" s="295"/>
      <c r="BP183" s="295"/>
      <c r="BQ183" s="326"/>
    </row>
    <row r="184" s="614" customFormat="true" ht="15" customHeight="true" x14ac:dyDescent="0.2">
      <c r="A184" s="1323"/>
      <c r="B184" s="1182"/>
      <c r="C184" s="914"/>
      <c r="D184" s="915"/>
      <c r="E184" s="915"/>
      <c r="F184" s="915"/>
      <c r="G184" s="916"/>
      <c r="H184" s="917"/>
      <c r="I184" s="915"/>
      <c r="J184" s="915"/>
      <c r="K184" s="915"/>
      <c r="L184" s="918"/>
      <c r="M184" s="919"/>
      <c r="N184" s="915"/>
      <c r="O184" s="915"/>
      <c r="P184" s="915"/>
      <c r="Q184" s="918"/>
      <c r="R184" s="582"/>
      <c r="S184" s="582"/>
      <c r="T184" s="582"/>
      <c r="U184" s="582"/>
      <c r="V184" s="582"/>
      <c r="W184" s="582"/>
      <c r="X184" s="582"/>
      <c r="Y184" s="582"/>
      <c r="Z184" s="582"/>
      <c r="AA184" s="582"/>
      <c r="AB184" s="582"/>
      <c r="AC184" s="582"/>
      <c r="AD184" s="582"/>
      <c r="AE184" s="582"/>
      <c r="AF184" s="582"/>
      <c r="AG184" s="582"/>
      <c r="AH184" s="582"/>
      <c r="AI184" s="582"/>
      <c r="AJ184" s="582"/>
      <c r="AK184" s="582"/>
      <c r="AL184" s="582"/>
      <c r="AM184" s="582"/>
      <c r="AN184" s="582"/>
      <c r="AO184" s="582"/>
      <c r="AP184" s="582"/>
      <c r="AQ184" s="582"/>
      <c r="AR184" s="582"/>
      <c r="AS184" s="582"/>
      <c r="AT184" s="582"/>
      <c r="AU184" s="582"/>
      <c r="AV184" s="582"/>
      <c r="AW184" s="582"/>
      <c r="AX184" s="582"/>
      <c r="AY184" s="582"/>
      <c r="AZ184" s="208"/>
      <c r="BA184" s="628"/>
      <c r="BB184" s="159"/>
      <c r="BC184" s="325"/>
      <c r="BD184" s="295"/>
      <c r="BE184" s="295"/>
      <c r="BF184" s="295"/>
      <c r="BG184" s="326"/>
      <c r="BH184" s="336"/>
      <c r="BI184" s="295"/>
      <c r="BJ184" s="295"/>
      <c r="BK184" s="295"/>
      <c r="BL184" s="326"/>
      <c r="BM184" s="336"/>
      <c r="BN184" s="295"/>
      <c r="BO184" s="295"/>
      <c r="BP184" s="295"/>
      <c r="BQ184" s="326"/>
    </row>
    <row r="185" s="614" customFormat="true" ht="15" customHeight="true" x14ac:dyDescent="0.2">
      <c r="A185" s="1323"/>
      <c r="B185" s="1182"/>
      <c r="C185" s="914"/>
      <c r="D185" s="915"/>
      <c r="E185" s="915"/>
      <c r="F185" s="915"/>
      <c r="G185" s="916"/>
      <c r="H185" s="917"/>
      <c r="I185" s="915"/>
      <c r="J185" s="915"/>
      <c r="K185" s="915"/>
      <c r="L185" s="918"/>
      <c r="M185" s="919"/>
      <c r="N185" s="915"/>
      <c r="O185" s="915"/>
      <c r="P185" s="915"/>
      <c r="Q185" s="918"/>
      <c r="R185" s="582"/>
      <c r="S185" s="582"/>
      <c r="T185" s="582"/>
      <c r="U185" s="582"/>
      <c r="V185" s="582"/>
      <c r="W185" s="582"/>
      <c r="X185" s="582"/>
      <c r="Y185" s="582"/>
      <c r="Z185" s="582"/>
      <c r="AA185" s="582"/>
      <c r="AB185" s="582"/>
      <c r="AC185" s="582"/>
      <c r="AD185" s="582"/>
      <c r="AE185" s="582"/>
      <c r="AF185" s="582"/>
      <c r="AG185" s="582"/>
      <c r="AH185" s="582"/>
      <c r="AI185" s="582"/>
      <c r="AJ185" s="582"/>
      <c r="AK185" s="582"/>
      <c r="AL185" s="582"/>
      <c r="AM185" s="582"/>
      <c r="AN185" s="582"/>
      <c r="AO185" s="582"/>
      <c r="AP185" s="582"/>
      <c r="AQ185" s="582"/>
      <c r="AR185" s="582"/>
      <c r="AS185" s="582"/>
      <c r="AT185" s="582"/>
      <c r="AU185" s="582"/>
      <c r="AV185" s="582"/>
      <c r="AW185" s="582"/>
      <c r="AX185" s="582"/>
      <c r="AY185" s="582"/>
      <c r="AZ185" s="208"/>
      <c r="BA185" s="628"/>
      <c r="BB185" s="159"/>
      <c r="BC185" s="325"/>
      <c r="BD185" s="295"/>
      <c r="BE185" s="295"/>
      <c r="BF185" s="295"/>
      <c r="BG185" s="326"/>
      <c r="BH185" s="336"/>
      <c r="BI185" s="295"/>
      <c r="BJ185" s="295"/>
      <c r="BK185" s="295"/>
      <c r="BL185" s="326"/>
      <c r="BM185" s="336"/>
      <c r="BN185" s="295"/>
      <c r="BO185" s="295"/>
      <c r="BP185" s="295"/>
      <c r="BQ185" s="326"/>
    </row>
    <row r="186" s="614" customFormat="true" ht="15" customHeight="true" x14ac:dyDescent="0.2">
      <c r="A186" s="1323"/>
      <c r="B186" s="1182"/>
      <c r="C186" s="914"/>
      <c r="D186" s="915"/>
      <c r="E186" s="915"/>
      <c r="F186" s="915"/>
      <c r="G186" s="916"/>
      <c r="H186" s="917"/>
      <c r="I186" s="915"/>
      <c r="J186" s="915"/>
      <c r="K186" s="915"/>
      <c r="L186" s="918"/>
      <c r="M186" s="919"/>
      <c r="N186" s="915"/>
      <c r="O186" s="915"/>
      <c r="P186" s="915"/>
      <c r="Q186" s="918"/>
      <c r="R186" s="582"/>
      <c r="S186" s="582"/>
      <c r="T186" s="582"/>
      <c r="U186" s="582"/>
      <c r="V186" s="582"/>
      <c r="W186" s="582"/>
      <c r="X186" s="582"/>
      <c r="Y186" s="582"/>
      <c r="Z186" s="582"/>
      <c r="AA186" s="582"/>
      <c r="AB186" s="582"/>
      <c r="AC186" s="582"/>
      <c r="AD186" s="582"/>
      <c r="AE186" s="582"/>
      <c r="AF186" s="582"/>
      <c r="AG186" s="582"/>
      <c r="AH186" s="582"/>
      <c r="AI186" s="582"/>
      <c r="AJ186" s="582"/>
      <c r="AK186" s="582"/>
      <c r="AL186" s="582"/>
      <c r="AM186" s="582"/>
      <c r="AN186" s="582"/>
      <c r="AO186" s="582"/>
      <c r="AP186" s="582"/>
      <c r="AQ186" s="582"/>
      <c r="AR186" s="582"/>
      <c r="AS186" s="582"/>
      <c r="AT186" s="582"/>
      <c r="AU186" s="582"/>
      <c r="AV186" s="582"/>
      <c r="AW186" s="582"/>
      <c r="AX186" s="582"/>
      <c r="AY186" s="582"/>
      <c r="AZ186" s="208"/>
      <c r="BA186" s="628"/>
      <c r="BB186" s="159"/>
      <c r="BC186" s="325"/>
      <c r="BD186" s="295"/>
      <c r="BE186" s="295"/>
      <c r="BF186" s="295"/>
      <c r="BG186" s="326"/>
      <c r="BH186" s="336"/>
      <c r="BI186" s="295"/>
      <c r="BJ186" s="295"/>
      <c r="BK186" s="295"/>
      <c r="BL186" s="326"/>
      <c r="BM186" s="336"/>
      <c r="BN186" s="295"/>
      <c r="BO186" s="295"/>
      <c r="BP186" s="295"/>
      <c r="BQ186" s="326"/>
    </row>
    <row r="187" s="614" customFormat="true" ht="15" customHeight="true" x14ac:dyDescent="0.2">
      <c r="A187" s="1323"/>
      <c r="B187" s="1182"/>
      <c r="C187" s="914"/>
      <c r="D187" s="915"/>
      <c r="E187" s="915"/>
      <c r="F187" s="915"/>
      <c r="G187" s="916"/>
      <c r="H187" s="917"/>
      <c r="I187" s="915"/>
      <c r="J187" s="915"/>
      <c r="K187" s="915"/>
      <c r="L187" s="918"/>
      <c r="M187" s="919"/>
      <c r="N187" s="915"/>
      <c r="O187" s="915"/>
      <c r="P187" s="915"/>
      <c r="Q187" s="918"/>
      <c r="R187" s="582"/>
      <c r="S187" s="582"/>
      <c r="T187" s="582"/>
      <c r="U187" s="582"/>
      <c r="V187" s="582"/>
      <c r="W187" s="582"/>
      <c r="X187" s="582"/>
      <c r="Y187" s="582"/>
      <c r="Z187" s="582"/>
      <c r="AA187" s="582"/>
      <c r="AB187" s="582"/>
      <c r="AC187" s="582"/>
      <c r="AD187" s="582"/>
      <c r="AE187" s="582"/>
      <c r="AF187" s="582"/>
      <c r="AG187" s="582"/>
      <c r="AH187" s="582"/>
      <c r="AI187" s="582"/>
      <c r="AJ187" s="582"/>
      <c r="AK187" s="582"/>
      <c r="AL187" s="582"/>
      <c r="AM187" s="582"/>
      <c r="AN187" s="582"/>
      <c r="AO187" s="582"/>
      <c r="AP187" s="582"/>
      <c r="AQ187" s="582"/>
      <c r="AR187" s="582"/>
      <c r="AS187" s="582"/>
      <c r="AT187" s="582"/>
      <c r="AU187" s="582"/>
      <c r="AV187" s="582"/>
      <c r="AW187" s="582"/>
      <c r="AX187" s="582"/>
      <c r="AY187" s="582"/>
      <c r="AZ187" s="208"/>
      <c r="BA187" s="628"/>
      <c r="BB187" s="159"/>
      <c r="BC187" s="325"/>
      <c r="BD187" s="295"/>
      <c r="BE187" s="295"/>
      <c r="BF187" s="295"/>
      <c r="BG187" s="326"/>
      <c r="BH187" s="336"/>
      <c r="BI187" s="295"/>
      <c r="BJ187" s="295"/>
      <c r="BK187" s="295"/>
      <c r="BL187" s="326"/>
      <c r="BM187" s="336"/>
      <c r="BN187" s="295"/>
      <c r="BO187" s="295"/>
      <c r="BP187" s="295"/>
      <c r="BQ187" s="326"/>
    </row>
    <row r="188" s="614" customFormat="true" ht="15" customHeight="true" x14ac:dyDescent="0.2">
      <c r="A188" s="1323"/>
      <c r="B188" s="1182"/>
      <c r="C188" s="914"/>
      <c r="D188" s="915"/>
      <c r="E188" s="915"/>
      <c r="F188" s="915"/>
      <c r="G188" s="916"/>
      <c r="H188" s="917"/>
      <c r="I188" s="915"/>
      <c r="J188" s="915"/>
      <c r="K188" s="915"/>
      <c r="L188" s="918"/>
      <c r="M188" s="919"/>
      <c r="N188" s="915"/>
      <c r="O188" s="915"/>
      <c r="P188" s="915"/>
      <c r="Q188" s="918"/>
      <c r="R188" s="582"/>
      <c r="S188" s="582"/>
      <c r="T188" s="582"/>
      <c r="U188" s="582"/>
      <c r="V188" s="582"/>
      <c r="W188" s="582"/>
      <c r="X188" s="582"/>
      <c r="Y188" s="582"/>
      <c r="Z188" s="582"/>
      <c r="AA188" s="582"/>
      <c r="AB188" s="582"/>
      <c r="AC188" s="582"/>
      <c r="AD188" s="582"/>
      <c r="AE188" s="582"/>
      <c r="AF188" s="582"/>
      <c r="AG188" s="582"/>
      <c r="AH188" s="582"/>
      <c r="AI188" s="582"/>
      <c r="AJ188" s="582"/>
      <c r="AK188" s="582"/>
      <c r="AL188" s="582"/>
      <c r="AM188" s="582"/>
      <c r="AN188" s="582"/>
      <c r="AO188" s="582"/>
      <c r="AP188" s="582"/>
      <c r="AQ188" s="582"/>
      <c r="AR188" s="582"/>
      <c r="AS188" s="582"/>
      <c r="AT188" s="582"/>
      <c r="AU188" s="582"/>
      <c r="AV188" s="582"/>
      <c r="AW188" s="582"/>
      <c r="AX188" s="582"/>
      <c r="AY188" s="582"/>
      <c r="AZ188" s="208"/>
      <c r="BA188" s="628"/>
      <c r="BB188" s="159"/>
      <c r="BC188" s="325"/>
      <c r="BD188" s="295"/>
      <c r="BE188" s="295"/>
      <c r="BF188" s="295"/>
      <c r="BG188" s="326"/>
      <c r="BH188" s="336"/>
      <c r="BI188" s="295"/>
      <c r="BJ188" s="295"/>
      <c r="BK188" s="295"/>
      <c r="BL188" s="326"/>
      <c r="BM188" s="336"/>
      <c r="BN188" s="295"/>
      <c r="BO188" s="295"/>
      <c r="BP188" s="295"/>
      <c r="BQ188" s="326"/>
    </row>
    <row r="189" s="614" customFormat="true" ht="15" customHeight="true" x14ac:dyDescent="0.2">
      <c r="A189" s="1323"/>
      <c r="B189" s="1182"/>
      <c r="C189" s="914"/>
      <c r="D189" s="915"/>
      <c r="E189" s="915"/>
      <c r="F189" s="915"/>
      <c r="G189" s="916"/>
      <c r="H189" s="917"/>
      <c r="I189" s="915"/>
      <c r="J189" s="915"/>
      <c r="K189" s="915"/>
      <c r="L189" s="918"/>
      <c r="M189" s="919"/>
      <c r="N189" s="915"/>
      <c r="O189" s="915"/>
      <c r="P189" s="915"/>
      <c r="Q189" s="918"/>
      <c r="R189" s="582"/>
      <c r="S189" s="582"/>
      <c r="T189" s="582"/>
      <c r="U189" s="582"/>
      <c r="V189" s="582"/>
      <c r="W189" s="582"/>
      <c r="X189" s="582"/>
      <c r="Y189" s="582"/>
      <c r="Z189" s="582"/>
      <c r="AA189" s="582"/>
      <c r="AB189" s="582"/>
      <c r="AC189" s="582"/>
      <c r="AD189" s="582"/>
      <c r="AE189" s="582"/>
      <c r="AF189" s="582"/>
      <c r="AG189" s="582"/>
      <c r="AH189" s="582"/>
      <c r="AI189" s="582"/>
      <c r="AJ189" s="582"/>
      <c r="AK189" s="582"/>
      <c r="AL189" s="582"/>
      <c r="AM189" s="582"/>
      <c r="AN189" s="582"/>
      <c r="AO189" s="582"/>
      <c r="AP189" s="582"/>
      <c r="AQ189" s="582"/>
      <c r="AR189" s="582"/>
      <c r="AS189" s="582"/>
      <c r="AT189" s="582"/>
      <c r="AU189" s="582"/>
      <c r="AV189" s="582"/>
      <c r="AW189" s="582"/>
      <c r="AX189" s="582"/>
      <c r="AY189" s="582"/>
      <c r="AZ189" s="208"/>
      <c r="BA189" s="628"/>
      <c r="BB189" s="159"/>
      <c r="BC189" s="325"/>
      <c r="BD189" s="295"/>
      <c r="BE189" s="295"/>
      <c r="BF189" s="295"/>
      <c r="BG189" s="326"/>
      <c r="BH189" s="336"/>
      <c r="BI189" s="295"/>
      <c r="BJ189" s="295"/>
      <c r="BK189" s="295"/>
      <c r="BL189" s="326"/>
      <c r="BM189" s="336"/>
      <c r="BN189" s="295"/>
      <c r="BO189" s="295"/>
      <c r="BP189" s="295"/>
      <c r="BQ189" s="326"/>
    </row>
    <row r="190" s="614" customFormat="true" ht="15" customHeight="true" x14ac:dyDescent="0.2">
      <c r="A190" s="1323"/>
      <c r="B190" s="1182"/>
      <c r="C190" s="914"/>
      <c r="D190" s="915"/>
      <c r="E190" s="915"/>
      <c r="F190" s="915"/>
      <c r="G190" s="916"/>
      <c r="H190" s="917"/>
      <c r="I190" s="915"/>
      <c r="J190" s="915"/>
      <c r="K190" s="915"/>
      <c r="L190" s="918"/>
      <c r="M190" s="919"/>
      <c r="N190" s="915"/>
      <c r="O190" s="915"/>
      <c r="P190" s="915"/>
      <c r="Q190" s="918"/>
      <c r="R190" s="582"/>
      <c r="S190" s="582"/>
      <c r="T190" s="582"/>
      <c r="U190" s="582"/>
      <c r="V190" s="582"/>
      <c r="W190" s="582"/>
      <c r="X190" s="582"/>
      <c r="Y190" s="582"/>
      <c r="Z190" s="582"/>
      <c r="AA190" s="582"/>
      <c r="AB190" s="582"/>
      <c r="AC190" s="582"/>
      <c r="AD190" s="582"/>
      <c r="AE190" s="582"/>
      <c r="AF190" s="582"/>
      <c r="AG190" s="582"/>
      <c r="AH190" s="582"/>
      <c r="AI190" s="582"/>
      <c r="AJ190" s="582"/>
      <c r="AK190" s="582"/>
      <c r="AL190" s="582"/>
      <c r="AM190" s="582"/>
      <c r="AN190" s="582"/>
      <c r="AO190" s="582"/>
      <c r="AP190" s="582"/>
      <c r="AQ190" s="582"/>
      <c r="AR190" s="582"/>
      <c r="AS190" s="582"/>
      <c r="AT190" s="582"/>
      <c r="AU190" s="582"/>
      <c r="AV190" s="582"/>
      <c r="AW190" s="582"/>
      <c r="AX190" s="582"/>
      <c r="AY190" s="582"/>
      <c r="AZ190" s="208"/>
      <c r="BA190" s="628"/>
      <c r="BB190" s="159"/>
      <c r="BC190" s="325"/>
      <c r="BD190" s="295"/>
      <c r="BE190" s="295"/>
      <c r="BF190" s="295"/>
      <c r="BG190" s="326"/>
      <c r="BH190" s="336"/>
      <c r="BI190" s="295"/>
      <c r="BJ190" s="295"/>
      <c r="BK190" s="295"/>
      <c r="BL190" s="326"/>
      <c r="BM190" s="336"/>
      <c r="BN190" s="295"/>
      <c r="BO190" s="295"/>
      <c r="BP190" s="295"/>
      <c r="BQ190" s="326"/>
    </row>
    <row r="191" s="614" customFormat="true" ht="15" customHeight="true" x14ac:dyDescent="0.2">
      <c r="A191" s="1323"/>
      <c r="B191" s="1182"/>
      <c r="C191" s="914"/>
      <c r="D191" s="915"/>
      <c r="E191" s="915"/>
      <c r="F191" s="915"/>
      <c r="G191" s="916"/>
      <c r="H191" s="917"/>
      <c r="I191" s="915"/>
      <c r="J191" s="915"/>
      <c r="K191" s="915"/>
      <c r="L191" s="918"/>
      <c r="M191" s="919"/>
      <c r="N191" s="915"/>
      <c r="O191" s="915"/>
      <c r="P191" s="915"/>
      <c r="Q191" s="918"/>
      <c r="R191" s="582"/>
      <c r="S191" s="582"/>
      <c r="T191" s="582"/>
      <c r="U191" s="582"/>
      <c r="V191" s="582"/>
      <c r="W191" s="582"/>
      <c r="X191" s="582"/>
      <c r="Y191" s="582"/>
      <c r="Z191" s="582"/>
      <c r="AA191" s="582"/>
      <c r="AB191" s="582"/>
      <c r="AC191" s="582"/>
      <c r="AD191" s="582"/>
      <c r="AE191" s="582"/>
      <c r="AF191" s="582"/>
      <c r="AG191" s="582"/>
      <c r="AH191" s="582"/>
      <c r="AI191" s="582"/>
      <c r="AJ191" s="582"/>
      <c r="AK191" s="582"/>
      <c r="AL191" s="582"/>
      <c r="AM191" s="582"/>
      <c r="AN191" s="582"/>
      <c r="AO191" s="582"/>
      <c r="AP191" s="582"/>
      <c r="AQ191" s="582"/>
      <c r="AR191" s="582"/>
      <c r="AS191" s="582"/>
      <c r="AT191" s="582"/>
      <c r="AU191" s="582"/>
      <c r="AV191" s="582"/>
      <c r="AW191" s="582"/>
      <c r="AX191" s="582"/>
      <c r="AY191" s="582"/>
      <c r="AZ191" s="208"/>
      <c r="BA191" s="628"/>
      <c r="BB191" s="159"/>
      <c r="BC191" s="325"/>
      <c r="BD191" s="295"/>
      <c r="BE191" s="295"/>
      <c r="BF191" s="295"/>
      <c r="BG191" s="326"/>
      <c r="BH191" s="336"/>
      <c r="BI191" s="295"/>
      <c r="BJ191" s="295"/>
      <c r="BK191" s="295"/>
      <c r="BL191" s="326"/>
      <c r="BM191" s="336"/>
      <c r="BN191" s="295"/>
      <c r="BO191" s="295"/>
      <c r="BP191" s="295"/>
      <c r="BQ191" s="326"/>
    </row>
    <row r="192" s="614" customFormat="true" ht="15" customHeight="true" x14ac:dyDescent="0.2">
      <c r="A192" s="1324"/>
      <c r="B192" s="1183"/>
      <c r="C192" s="920"/>
      <c r="D192" s="921"/>
      <c r="E192" s="921"/>
      <c r="F192" s="921"/>
      <c r="G192" s="922"/>
      <c r="H192" s="923"/>
      <c r="I192" s="921"/>
      <c r="J192" s="921"/>
      <c r="K192" s="921"/>
      <c r="L192" s="924"/>
      <c r="M192" s="925"/>
      <c r="N192" s="921"/>
      <c r="O192" s="921"/>
      <c r="P192" s="921"/>
      <c r="Q192" s="924"/>
      <c r="R192" s="582"/>
      <c r="S192" s="582"/>
      <c r="T192" s="582"/>
      <c r="U192" s="582"/>
      <c r="V192" s="582"/>
      <c r="W192" s="582"/>
      <c r="X192" s="582"/>
      <c r="Y192" s="582"/>
      <c r="Z192" s="582"/>
      <c r="AA192" s="582"/>
      <c r="AB192" s="582"/>
      <c r="AC192" s="582"/>
      <c r="AD192" s="582"/>
      <c r="AE192" s="582"/>
      <c r="AF192" s="582"/>
      <c r="AG192" s="582"/>
      <c r="AH192" s="582"/>
      <c r="AI192" s="582"/>
      <c r="AJ192" s="582"/>
      <c r="AK192" s="582"/>
      <c r="AL192" s="582"/>
      <c r="AM192" s="582"/>
      <c r="AN192" s="582"/>
      <c r="AO192" s="582"/>
      <c r="AP192" s="582"/>
      <c r="AQ192" s="582"/>
      <c r="AR192" s="582"/>
      <c r="AS192" s="582"/>
      <c r="AT192" s="582"/>
      <c r="AU192" s="582"/>
      <c r="AV192" s="582"/>
      <c r="AW192" s="582"/>
      <c r="AX192" s="582"/>
      <c r="AY192" s="582"/>
      <c r="AZ192" s="208"/>
      <c r="BA192" s="628"/>
      <c r="BB192" s="159"/>
      <c r="BC192" s="325"/>
      <c r="BD192" s="295"/>
      <c r="BE192" s="295"/>
      <c r="BF192" s="295"/>
      <c r="BG192" s="326"/>
      <c r="BH192" s="336"/>
      <c r="BI192" s="295"/>
      <c r="BJ192" s="295"/>
      <c r="BK192" s="295"/>
      <c r="BL192" s="326"/>
      <c r="BM192" s="336"/>
      <c r="BN192" s="295"/>
      <c r="BO192" s="295"/>
      <c r="BP192" s="295"/>
      <c r="BQ192" s="326"/>
    </row>
    <row r="193" s="614" customFormat="true" ht="15" customHeight="true" x14ac:dyDescent="0.2">
      <c r="A193" s="1325"/>
      <c r="B193" s="1184"/>
      <c r="C193" s="857"/>
      <c r="D193" s="849"/>
      <c r="E193" s="849"/>
      <c r="F193" s="849"/>
      <c r="G193" s="850"/>
      <c r="H193" s="848"/>
      <c r="I193" s="849"/>
      <c r="J193" s="849"/>
      <c r="K193" s="849"/>
      <c r="L193" s="858"/>
      <c r="M193" s="857"/>
      <c r="N193" s="849"/>
      <c r="O193" s="849"/>
      <c r="P193" s="849"/>
      <c r="Q193" s="858"/>
      <c r="R193" s="582"/>
      <c r="S193" s="582"/>
      <c r="T193" s="582"/>
      <c r="U193" s="582"/>
      <c r="V193" s="582"/>
      <c r="W193" s="582"/>
      <c r="X193" s="582"/>
      <c r="Y193" s="582"/>
      <c r="Z193" s="582"/>
      <c r="AA193" s="582"/>
      <c r="AB193" s="582"/>
      <c r="AC193" s="582"/>
      <c r="AD193" s="582"/>
      <c r="AE193" s="582"/>
      <c r="AF193" s="582"/>
      <c r="AG193" s="582"/>
      <c r="AH193" s="582"/>
      <c r="AI193" s="582"/>
      <c r="AJ193" s="582"/>
      <c r="AK193" s="582"/>
      <c r="AL193" s="582"/>
      <c r="AM193" s="582"/>
      <c r="AN193" s="582"/>
      <c r="AO193" s="582"/>
      <c r="AP193" s="582"/>
      <c r="AQ193" s="582"/>
      <c r="AR193" s="582"/>
      <c r="AS193" s="582"/>
      <c r="AT193" s="582"/>
      <c r="AU193" s="582"/>
      <c r="AV193" s="582"/>
      <c r="AW193" s="582"/>
      <c r="AX193" s="582"/>
      <c r="AY193" s="582"/>
      <c r="AZ193" s="208"/>
      <c r="BA193" s="628"/>
      <c r="BB193" s="159"/>
      <c r="BC193" s="325"/>
      <c r="BD193" s="295"/>
      <c r="BE193" s="295"/>
      <c r="BF193" s="295"/>
      <c r="BG193" s="326"/>
      <c r="BH193" s="336"/>
      <c r="BI193" s="295"/>
      <c r="BJ193" s="295"/>
      <c r="BK193" s="295"/>
      <c r="BL193" s="326"/>
      <c r="BM193" s="336"/>
      <c r="BN193" s="295"/>
      <c r="BO193" s="295"/>
      <c r="BP193" s="295"/>
      <c r="BQ193" s="326"/>
    </row>
    <row r="194" s="131" customFormat="true" ht="15" customHeight="true" x14ac:dyDescent="0.2">
      <c r="A194" s="1326"/>
      <c r="B194" s="1185"/>
      <c r="C194" s="857"/>
      <c r="D194" s="849"/>
      <c r="E194" s="849"/>
      <c r="F194" s="849"/>
      <c r="G194" s="850"/>
      <c r="H194" s="848"/>
      <c r="I194" s="849"/>
      <c r="J194" s="849"/>
      <c r="K194" s="849"/>
      <c r="L194" s="858"/>
      <c r="M194" s="857"/>
      <c r="N194" s="849"/>
      <c r="O194" s="849"/>
      <c r="P194" s="849"/>
      <c r="Q194" s="858"/>
      <c r="R194" s="582"/>
      <c r="S194" s="582"/>
      <c r="T194" s="582"/>
      <c r="U194" s="582"/>
      <c r="V194" s="582"/>
      <c r="W194" s="582"/>
      <c r="X194" s="582"/>
      <c r="Y194" s="582"/>
      <c r="Z194" s="582"/>
      <c r="AA194" s="582"/>
      <c r="AB194" s="582"/>
      <c r="AC194" s="582"/>
      <c r="AD194" s="582"/>
      <c r="AE194" s="582"/>
      <c r="AF194" s="582"/>
      <c r="AG194" s="582"/>
      <c r="AH194" s="582"/>
      <c r="AI194" s="582"/>
      <c r="AJ194" s="582"/>
      <c r="AK194" s="582"/>
      <c r="AL194" s="582"/>
      <c r="AM194" s="582"/>
      <c r="AN194" s="582"/>
      <c r="AO194" s="582"/>
      <c r="AP194" s="582"/>
      <c r="AQ194" s="582"/>
      <c r="AR194" s="582"/>
      <c r="AS194" s="582"/>
      <c r="AT194" s="582"/>
      <c r="AU194" s="582"/>
      <c r="AV194" s="582"/>
      <c r="AW194" s="582"/>
      <c r="AX194" s="582"/>
      <c r="AY194" s="582"/>
      <c r="AZ194" s="208"/>
      <c r="BA194" s="628"/>
      <c r="BB194" s="159"/>
      <c r="BC194" s="325"/>
      <c r="BD194" s="295"/>
      <c r="BE194" s="295"/>
      <c r="BF194" s="295"/>
      <c r="BG194" s="326"/>
      <c r="BH194" s="336"/>
      <c r="BI194" s="295"/>
      <c r="BJ194" s="295"/>
      <c r="BK194" s="295"/>
      <c r="BL194" s="326"/>
      <c r="BM194" s="336"/>
      <c r="BN194" s="295"/>
      <c r="BO194" s="295"/>
      <c r="BP194" s="295"/>
      <c r="BQ194" s="326"/>
    </row>
    <row r="195" s="131" customFormat="true" ht="15" customHeight="true" x14ac:dyDescent="0.2">
      <c r="A195" s="1326"/>
      <c r="B195" s="1185"/>
      <c r="C195" s="857"/>
      <c r="D195" s="849"/>
      <c r="E195" s="849"/>
      <c r="F195" s="849"/>
      <c r="G195" s="850"/>
      <c r="H195" s="848"/>
      <c r="I195" s="849"/>
      <c r="J195" s="849"/>
      <c r="K195" s="849"/>
      <c r="L195" s="858"/>
      <c r="M195" s="857"/>
      <c r="N195" s="849"/>
      <c r="O195" s="849"/>
      <c r="P195" s="849"/>
      <c r="Q195" s="858"/>
      <c r="R195" s="582"/>
      <c r="S195" s="582"/>
      <c r="T195" s="582"/>
      <c r="U195" s="582"/>
      <c r="V195" s="582"/>
      <c r="W195" s="582"/>
      <c r="X195" s="582"/>
      <c r="Y195" s="582"/>
      <c r="Z195" s="582"/>
      <c r="AA195" s="582"/>
      <c r="AB195" s="582"/>
      <c r="AC195" s="582"/>
      <c r="AD195" s="582"/>
      <c r="AE195" s="582"/>
      <c r="AF195" s="582"/>
      <c r="AG195" s="582"/>
      <c r="AH195" s="582"/>
      <c r="AI195" s="582"/>
      <c r="AJ195" s="582"/>
      <c r="AK195" s="582"/>
      <c r="AL195" s="582"/>
      <c r="AM195" s="582"/>
      <c r="AN195" s="582"/>
      <c r="AO195" s="582"/>
      <c r="AP195" s="582"/>
      <c r="AQ195" s="582"/>
      <c r="AR195" s="582"/>
      <c r="AS195" s="582"/>
      <c r="AT195" s="582"/>
      <c r="AU195" s="582"/>
      <c r="AV195" s="582"/>
      <c r="AW195" s="582"/>
      <c r="AX195" s="582"/>
      <c r="AY195" s="582"/>
      <c r="AZ195" s="208"/>
      <c r="BA195" s="628"/>
      <c r="BB195" s="159"/>
      <c r="BC195" s="325"/>
      <c r="BD195" s="295"/>
      <c r="BE195" s="295"/>
      <c r="BF195" s="295"/>
      <c r="BG195" s="326"/>
      <c r="BH195" s="336"/>
      <c r="BI195" s="295"/>
      <c r="BJ195" s="295"/>
      <c r="BK195" s="295"/>
      <c r="BL195" s="326"/>
      <c r="BM195" s="336"/>
      <c r="BN195" s="295"/>
      <c r="BO195" s="295"/>
      <c r="BP195" s="295"/>
      <c r="BQ195" s="326"/>
    </row>
    <row r="196" s="131" customFormat="true" ht="15" customHeight="true" x14ac:dyDescent="0.2">
      <c r="A196" s="1326"/>
      <c r="B196" s="1185"/>
      <c r="C196" s="857"/>
      <c r="D196" s="849"/>
      <c r="E196" s="849"/>
      <c r="F196" s="849"/>
      <c r="G196" s="850"/>
      <c r="H196" s="848"/>
      <c r="I196" s="849"/>
      <c r="J196" s="849"/>
      <c r="K196" s="849"/>
      <c r="L196" s="858"/>
      <c r="M196" s="857"/>
      <c r="N196" s="849"/>
      <c r="O196" s="849"/>
      <c r="P196" s="849"/>
      <c r="Q196" s="858"/>
      <c r="R196" s="582"/>
      <c r="S196" s="582"/>
      <c r="T196" s="582"/>
      <c r="U196" s="582"/>
      <c r="V196" s="582"/>
      <c r="W196" s="582"/>
      <c r="X196" s="582"/>
      <c r="Y196" s="582"/>
      <c r="Z196" s="582"/>
      <c r="AA196" s="582"/>
      <c r="AB196" s="582"/>
      <c r="AC196" s="582"/>
      <c r="AD196" s="582"/>
      <c r="AE196" s="582"/>
      <c r="AF196" s="582"/>
      <c r="AG196" s="582"/>
      <c r="AH196" s="582"/>
      <c r="AI196" s="582"/>
      <c r="AJ196" s="582"/>
      <c r="AK196" s="582"/>
      <c r="AL196" s="582"/>
      <c r="AM196" s="582"/>
      <c r="AN196" s="582"/>
      <c r="AO196" s="582"/>
      <c r="AP196" s="582"/>
      <c r="AQ196" s="582"/>
      <c r="AR196" s="582"/>
      <c r="AS196" s="582"/>
      <c r="AT196" s="582"/>
      <c r="AU196" s="582"/>
      <c r="AV196" s="582"/>
      <c r="AW196" s="582"/>
      <c r="AX196" s="582"/>
      <c r="AY196" s="582"/>
      <c r="AZ196" s="208"/>
      <c r="BA196" s="628"/>
      <c r="BB196" s="159"/>
      <c r="BC196" s="325"/>
      <c r="BD196" s="295"/>
      <c r="BE196" s="295"/>
      <c r="BF196" s="295"/>
      <c r="BG196" s="326"/>
      <c r="BH196" s="336"/>
      <c r="BI196" s="295"/>
      <c r="BJ196" s="295"/>
      <c r="BK196" s="295"/>
      <c r="BL196" s="326"/>
      <c r="BM196" s="336"/>
      <c r="BN196" s="295"/>
      <c r="BO196" s="295"/>
      <c r="BP196" s="295"/>
      <c r="BQ196" s="326"/>
    </row>
    <row r="197" s="131" customFormat="true" ht="15" customHeight="true" x14ac:dyDescent="0.2">
      <c r="A197" s="1326"/>
      <c r="B197" s="1185"/>
      <c r="C197" s="857"/>
      <c r="D197" s="849"/>
      <c r="E197" s="849"/>
      <c r="F197" s="849"/>
      <c r="G197" s="850"/>
      <c r="H197" s="848"/>
      <c r="I197" s="849"/>
      <c r="J197" s="849"/>
      <c r="K197" s="849"/>
      <c r="L197" s="858"/>
      <c r="M197" s="857"/>
      <c r="N197" s="849"/>
      <c r="O197" s="849"/>
      <c r="P197" s="849"/>
      <c r="Q197" s="858"/>
      <c r="R197" s="582"/>
      <c r="S197" s="582"/>
      <c r="T197" s="582"/>
      <c r="U197" s="582"/>
      <c r="V197" s="582"/>
      <c r="W197" s="582"/>
      <c r="X197" s="582"/>
      <c r="Y197" s="582"/>
      <c r="Z197" s="582"/>
      <c r="AA197" s="582"/>
      <c r="AB197" s="582"/>
      <c r="AC197" s="582"/>
      <c r="AD197" s="582"/>
      <c r="AE197" s="582"/>
      <c r="AF197" s="582"/>
      <c r="AG197" s="582"/>
      <c r="AH197" s="582"/>
      <c r="AI197" s="582"/>
      <c r="AJ197" s="582"/>
      <c r="AK197" s="582"/>
      <c r="AL197" s="582"/>
      <c r="AM197" s="582"/>
      <c r="AN197" s="582"/>
      <c r="AO197" s="582"/>
      <c r="AP197" s="582"/>
      <c r="AQ197" s="582"/>
      <c r="AR197" s="582"/>
      <c r="AS197" s="582"/>
      <c r="AT197" s="582"/>
      <c r="AU197" s="582"/>
      <c r="AV197" s="582"/>
      <c r="AW197" s="582"/>
      <c r="AX197" s="582"/>
      <c r="AY197" s="582"/>
      <c r="AZ197" s="208"/>
      <c r="BA197" s="628"/>
      <c r="BB197" s="159"/>
      <c r="BC197" s="325"/>
      <c r="BD197" s="295"/>
      <c r="BE197" s="295"/>
      <c r="BF197" s="295"/>
      <c r="BG197" s="326"/>
      <c r="BH197" s="336"/>
      <c r="BI197" s="295"/>
      <c r="BJ197" s="295"/>
      <c r="BK197" s="295"/>
      <c r="BL197" s="326"/>
      <c r="BM197" s="336"/>
      <c r="BN197" s="295"/>
      <c r="BO197" s="295"/>
      <c r="BP197" s="295"/>
      <c r="BQ197" s="326"/>
    </row>
    <row r="198" s="131" customFormat="true" ht="15" customHeight="true" x14ac:dyDescent="0.2">
      <c r="A198" s="1326"/>
      <c r="B198" s="1185"/>
      <c r="C198" s="857"/>
      <c r="D198" s="849"/>
      <c r="E198" s="849"/>
      <c r="F198" s="849"/>
      <c r="G198" s="850"/>
      <c r="H198" s="848"/>
      <c r="I198" s="849"/>
      <c r="J198" s="849"/>
      <c r="K198" s="849"/>
      <c r="L198" s="858"/>
      <c r="M198" s="857"/>
      <c r="N198" s="849"/>
      <c r="O198" s="849"/>
      <c r="P198" s="849"/>
      <c r="Q198" s="858"/>
      <c r="R198" s="582"/>
      <c r="S198" s="582"/>
      <c r="T198" s="582"/>
      <c r="U198" s="582"/>
      <c r="V198" s="582"/>
      <c r="W198" s="582"/>
      <c r="X198" s="582"/>
      <c r="Y198" s="582"/>
      <c r="Z198" s="582"/>
      <c r="AA198" s="582"/>
      <c r="AB198" s="582"/>
      <c r="AC198" s="582"/>
      <c r="AD198" s="582"/>
      <c r="AE198" s="582"/>
      <c r="AF198" s="582"/>
      <c r="AG198" s="582"/>
      <c r="AH198" s="582"/>
      <c r="AI198" s="582"/>
      <c r="AJ198" s="582"/>
      <c r="AK198" s="582"/>
      <c r="AL198" s="582"/>
      <c r="AM198" s="582"/>
      <c r="AN198" s="582"/>
      <c r="AO198" s="582"/>
      <c r="AP198" s="582"/>
      <c r="AQ198" s="582"/>
      <c r="AR198" s="582"/>
      <c r="AS198" s="582"/>
      <c r="AT198" s="582"/>
      <c r="AU198" s="582"/>
      <c r="AV198" s="582"/>
      <c r="AW198" s="582"/>
      <c r="AX198" s="582"/>
      <c r="AY198" s="582"/>
      <c r="AZ198" s="208"/>
      <c r="BA198" s="628"/>
      <c r="BB198" s="159"/>
      <c r="BC198" s="325"/>
      <c r="BD198" s="295"/>
      <c r="BE198" s="295"/>
      <c r="BF198" s="295"/>
      <c r="BG198" s="326"/>
      <c r="BH198" s="336"/>
      <c r="BI198" s="295"/>
      <c r="BJ198" s="295"/>
      <c r="BK198" s="295"/>
      <c r="BL198" s="326"/>
      <c r="BM198" s="336"/>
      <c r="BN198" s="295"/>
      <c r="BO198" s="295"/>
      <c r="BP198" s="295"/>
      <c r="BQ198" s="326"/>
    </row>
    <row r="199" s="131" customFormat="true" ht="15" customHeight="true" x14ac:dyDescent="0.2">
      <c r="A199" s="1326"/>
      <c r="B199" s="1185"/>
      <c r="C199" s="857"/>
      <c r="D199" s="849"/>
      <c r="E199" s="849"/>
      <c r="F199" s="849"/>
      <c r="G199" s="850"/>
      <c r="H199" s="848"/>
      <c r="I199" s="849"/>
      <c r="J199" s="849"/>
      <c r="K199" s="849"/>
      <c r="L199" s="858"/>
      <c r="M199" s="857"/>
      <c r="N199" s="849"/>
      <c r="O199" s="849"/>
      <c r="P199" s="849"/>
      <c r="Q199" s="858"/>
      <c r="R199" s="582"/>
      <c r="S199" s="582"/>
      <c r="T199" s="582"/>
      <c r="U199" s="582"/>
      <c r="V199" s="582"/>
      <c r="W199" s="582"/>
      <c r="X199" s="582"/>
      <c r="Y199" s="582"/>
      <c r="Z199" s="582"/>
      <c r="AA199" s="582"/>
      <c r="AB199" s="582"/>
      <c r="AC199" s="582"/>
      <c r="AD199" s="582"/>
      <c r="AE199" s="582"/>
      <c r="AF199" s="582"/>
      <c r="AG199" s="582"/>
      <c r="AH199" s="582"/>
      <c r="AI199" s="582"/>
      <c r="AJ199" s="582"/>
      <c r="AK199" s="582"/>
      <c r="AL199" s="582"/>
      <c r="AM199" s="582"/>
      <c r="AN199" s="582"/>
      <c r="AO199" s="582"/>
      <c r="AP199" s="582"/>
      <c r="AQ199" s="582"/>
      <c r="AR199" s="582"/>
      <c r="AS199" s="582"/>
      <c r="AT199" s="582"/>
      <c r="AU199" s="582"/>
      <c r="AV199" s="582"/>
      <c r="AW199" s="582"/>
      <c r="AX199" s="582"/>
      <c r="AY199" s="582"/>
      <c r="AZ199" s="208"/>
      <c r="BA199" s="628"/>
      <c r="BB199" s="159"/>
      <c r="BC199" s="325"/>
      <c r="BD199" s="295"/>
      <c r="BE199" s="295"/>
      <c r="BF199" s="295"/>
      <c r="BG199" s="326"/>
      <c r="BH199" s="336"/>
      <c r="BI199" s="295"/>
      <c r="BJ199" s="295"/>
      <c r="BK199" s="295"/>
      <c r="BL199" s="326"/>
      <c r="BM199" s="336"/>
      <c r="BN199" s="295"/>
      <c r="BO199" s="295"/>
      <c r="BP199" s="295"/>
      <c r="BQ199" s="326"/>
    </row>
    <row r="200" s="131" customFormat="true" ht="15" customHeight="true" x14ac:dyDescent="0.2">
      <c r="A200" s="1326"/>
      <c r="B200" s="1185"/>
      <c r="C200" s="857"/>
      <c r="D200" s="849"/>
      <c r="E200" s="849"/>
      <c r="F200" s="849"/>
      <c r="G200" s="850"/>
      <c r="H200" s="848"/>
      <c r="I200" s="849"/>
      <c r="J200" s="849"/>
      <c r="K200" s="849"/>
      <c r="L200" s="858"/>
      <c r="M200" s="857"/>
      <c r="N200" s="849"/>
      <c r="O200" s="849"/>
      <c r="P200" s="849"/>
      <c r="Q200" s="858"/>
      <c r="R200" s="582"/>
      <c r="S200" s="582"/>
      <c r="T200" s="582"/>
      <c r="U200" s="582"/>
      <c r="V200" s="582"/>
      <c r="W200" s="582"/>
      <c r="X200" s="582"/>
      <c r="Y200" s="582"/>
      <c r="Z200" s="582"/>
      <c r="AA200" s="582"/>
      <c r="AB200" s="582"/>
      <c r="AC200" s="582"/>
      <c r="AD200" s="582"/>
      <c r="AE200" s="582"/>
      <c r="AF200" s="582"/>
      <c r="AG200" s="582"/>
      <c r="AH200" s="582"/>
      <c r="AI200" s="582"/>
      <c r="AJ200" s="582"/>
      <c r="AK200" s="582"/>
      <c r="AL200" s="582"/>
      <c r="AM200" s="582"/>
      <c r="AN200" s="582"/>
      <c r="AO200" s="582"/>
      <c r="AP200" s="582"/>
      <c r="AQ200" s="582"/>
      <c r="AR200" s="582"/>
      <c r="AS200" s="582"/>
      <c r="AT200" s="582"/>
      <c r="AU200" s="582"/>
      <c r="AV200" s="582"/>
      <c r="AW200" s="582"/>
      <c r="AX200" s="582"/>
      <c r="AY200" s="582"/>
      <c r="AZ200" s="208"/>
      <c r="BA200" s="628"/>
      <c r="BB200" s="159"/>
      <c r="BC200" s="325"/>
      <c r="BD200" s="295"/>
      <c r="BE200" s="295"/>
      <c r="BF200" s="295"/>
      <c r="BG200" s="326"/>
      <c r="BH200" s="336"/>
      <c r="BI200" s="295"/>
      <c r="BJ200" s="295"/>
      <c r="BK200" s="295"/>
      <c r="BL200" s="326"/>
      <c r="BM200" s="336"/>
      <c r="BN200" s="295"/>
      <c r="BO200" s="295"/>
      <c r="BP200" s="295"/>
      <c r="BQ200" s="326"/>
    </row>
    <row r="201" s="131" customFormat="true" ht="15" customHeight="true" x14ac:dyDescent="0.2">
      <c r="A201" s="1326"/>
      <c r="B201" s="1185"/>
      <c r="C201" s="857"/>
      <c r="D201" s="849"/>
      <c r="E201" s="849"/>
      <c r="F201" s="849"/>
      <c r="G201" s="850"/>
      <c r="H201" s="848"/>
      <c r="I201" s="849"/>
      <c r="J201" s="849"/>
      <c r="K201" s="849"/>
      <c r="L201" s="858"/>
      <c r="M201" s="857"/>
      <c r="N201" s="849"/>
      <c r="O201" s="849"/>
      <c r="P201" s="849"/>
      <c r="Q201" s="858"/>
      <c r="R201" s="582"/>
      <c r="S201" s="582"/>
      <c r="T201" s="582"/>
      <c r="U201" s="582"/>
      <c r="V201" s="582"/>
      <c r="W201" s="582"/>
      <c r="X201" s="582"/>
      <c r="Y201" s="582"/>
      <c r="Z201" s="582"/>
      <c r="AA201" s="582"/>
      <c r="AB201" s="582"/>
      <c r="AC201" s="582"/>
      <c r="AD201" s="582"/>
      <c r="AE201" s="582"/>
      <c r="AF201" s="582"/>
      <c r="AG201" s="582"/>
      <c r="AH201" s="582"/>
      <c r="AI201" s="582"/>
      <c r="AJ201" s="582"/>
      <c r="AK201" s="582"/>
      <c r="AL201" s="582"/>
      <c r="AM201" s="582"/>
      <c r="AN201" s="582"/>
      <c r="AO201" s="582"/>
      <c r="AP201" s="582"/>
      <c r="AQ201" s="582"/>
      <c r="AR201" s="582"/>
      <c r="AS201" s="582"/>
      <c r="AT201" s="582"/>
      <c r="AU201" s="582"/>
      <c r="AV201" s="582"/>
      <c r="AW201" s="582"/>
      <c r="AX201" s="582"/>
      <c r="AY201" s="582"/>
      <c r="AZ201" s="208"/>
      <c r="BA201" s="628"/>
      <c r="BB201" s="159"/>
      <c r="BC201" s="325"/>
      <c r="BD201" s="295"/>
      <c r="BE201" s="295"/>
      <c r="BF201" s="295"/>
      <c r="BG201" s="326"/>
      <c r="BH201" s="336"/>
      <c r="BI201" s="295"/>
      <c r="BJ201" s="295"/>
      <c r="BK201" s="295"/>
      <c r="BL201" s="326"/>
      <c r="BM201" s="336"/>
      <c r="BN201" s="295"/>
      <c r="BO201" s="295"/>
      <c r="BP201" s="295"/>
      <c r="BQ201" s="326"/>
    </row>
    <row r="202" s="618" customFormat="true" ht="15" customHeight="true" x14ac:dyDescent="0.2">
      <c r="A202" s="2169"/>
      <c r="B202" s="1327"/>
      <c r="C202" s="1251"/>
      <c r="D202" s="1252"/>
      <c r="E202" s="1252"/>
      <c r="F202" s="1252"/>
      <c r="G202" s="1253"/>
      <c r="H202" s="1254"/>
      <c r="I202" s="1252"/>
      <c r="J202" s="1252"/>
      <c r="K202" s="1252"/>
      <c r="L202" s="1255"/>
      <c r="M202" s="1256"/>
      <c r="N202" s="1252"/>
      <c r="O202" s="1252"/>
      <c r="P202" s="1252"/>
      <c r="Q202" s="1255"/>
      <c r="R202" s="1234"/>
      <c r="S202" s="1234"/>
      <c r="T202" s="1234"/>
      <c r="U202" s="1234"/>
      <c r="V202" s="1234"/>
      <c r="W202" s="1234"/>
      <c r="X202" s="1234"/>
      <c r="Y202" s="1234"/>
      <c r="Z202" s="1234"/>
      <c r="AA202" s="1234"/>
      <c r="AB202" s="1234"/>
      <c r="AC202" s="1234"/>
      <c r="AD202" s="1234"/>
      <c r="AE202" s="1234"/>
      <c r="AF202" s="1234"/>
      <c r="AG202" s="1234"/>
      <c r="AH202" s="1234"/>
      <c r="AI202" s="1234"/>
      <c r="AJ202" s="1234"/>
      <c r="AK202" s="1234"/>
      <c r="AL202" s="1234"/>
      <c r="AM202" s="1234"/>
      <c r="AN202" s="1234"/>
      <c r="AO202" s="1234"/>
      <c r="AP202" s="1234"/>
      <c r="AQ202" s="1234"/>
      <c r="AR202" s="1234"/>
      <c r="AS202" s="1234"/>
      <c r="AT202" s="1234"/>
      <c r="AU202" s="1234"/>
      <c r="AV202" s="1234"/>
      <c r="AW202" s="1234"/>
      <c r="AX202" s="1234"/>
      <c r="AY202" s="1234"/>
      <c r="AZ202" s="617"/>
      <c r="BA202" s="628"/>
      <c r="BB202" s="159"/>
      <c r="BC202" s="325"/>
      <c r="BD202" s="295"/>
      <c r="BE202" s="295"/>
      <c r="BF202" s="295"/>
      <c r="BG202" s="326"/>
      <c r="BH202" s="336"/>
      <c r="BI202" s="295"/>
      <c r="BJ202" s="295"/>
      <c r="BK202" s="295"/>
      <c r="BL202" s="326"/>
      <c r="BM202" s="336"/>
      <c r="BN202" s="295"/>
      <c r="BO202" s="295"/>
      <c r="BP202" s="295"/>
      <c r="BQ202" s="326"/>
    </row>
    <row r="203" s="618" customFormat="true" ht="15" customHeight="true" x14ac:dyDescent="0.2">
      <c r="A203" s="2170"/>
      <c r="B203" s="1328"/>
      <c r="C203" s="1281"/>
      <c r="D203" s="1282"/>
      <c r="E203" s="1282"/>
      <c r="F203" s="1282"/>
      <c r="G203" s="1283"/>
      <c r="H203" s="1284"/>
      <c r="I203" s="1282"/>
      <c r="J203" s="1282"/>
      <c r="K203" s="1282"/>
      <c r="L203" s="1285"/>
      <c r="M203" s="1286"/>
      <c r="N203" s="1282"/>
      <c r="O203" s="1282"/>
      <c r="P203" s="1282"/>
      <c r="Q203" s="1285"/>
      <c r="R203" s="1234"/>
      <c r="S203" s="1234"/>
      <c r="T203" s="1234"/>
      <c r="U203" s="1234"/>
      <c r="V203" s="1234"/>
      <c r="W203" s="1234"/>
      <c r="X203" s="1234"/>
      <c r="Y203" s="1234"/>
      <c r="Z203" s="1234"/>
      <c r="AA203" s="1234"/>
      <c r="AB203" s="1234"/>
      <c r="AC203" s="1234"/>
      <c r="AD203" s="1234"/>
      <c r="AE203" s="1234"/>
      <c r="AF203" s="1234"/>
      <c r="AG203" s="1234"/>
      <c r="AH203" s="1234"/>
      <c r="AI203" s="1234"/>
      <c r="AJ203" s="1234"/>
      <c r="AK203" s="1234"/>
      <c r="AL203" s="1234"/>
      <c r="AM203" s="1234"/>
      <c r="AN203" s="1234"/>
      <c r="AO203" s="1234"/>
      <c r="AP203" s="1234"/>
      <c r="AQ203" s="1234"/>
      <c r="AR203" s="1234"/>
      <c r="AS203" s="1234"/>
      <c r="AT203" s="1234"/>
      <c r="AU203" s="1234"/>
      <c r="AV203" s="1234"/>
      <c r="AW203" s="1234"/>
      <c r="AX203" s="1234"/>
      <c r="AY203" s="1234"/>
      <c r="AZ203" s="617"/>
      <c r="BA203" s="628"/>
      <c r="BB203" s="159"/>
      <c r="BC203" s="325"/>
      <c r="BD203" s="295"/>
      <c r="BE203" s="295"/>
      <c r="BF203" s="295"/>
      <c r="BG203" s="326"/>
      <c r="BH203" s="336"/>
      <c r="BI203" s="295"/>
      <c r="BJ203" s="295"/>
      <c r="BK203" s="295"/>
      <c r="BL203" s="326"/>
      <c r="BM203" s="336"/>
      <c r="BN203" s="295"/>
      <c r="BO203" s="295"/>
      <c r="BP203" s="295"/>
      <c r="BQ203" s="326"/>
    </row>
    <row r="204" s="619" customFormat="true" ht="15" customHeight="true" x14ac:dyDescent="0.2">
      <c r="A204" s="1329"/>
      <c r="B204" s="1186"/>
      <c r="C204" s="926"/>
      <c r="D204" s="927"/>
      <c r="E204" s="927"/>
      <c r="F204" s="927"/>
      <c r="G204" s="928"/>
      <c r="H204" s="929"/>
      <c r="I204" s="927"/>
      <c r="J204" s="927"/>
      <c r="K204" s="927"/>
      <c r="L204" s="930"/>
      <c r="M204" s="926"/>
      <c r="N204" s="927"/>
      <c r="O204" s="927"/>
      <c r="P204" s="927"/>
      <c r="Q204" s="930"/>
      <c r="R204" s="582"/>
      <c r="S204" s="582"/>
      <c r="T204" s="582"/>
      <c r="U204" s="582"/>
      <c r="V204" s="582"/>
      <c r="W204" s="582"/>
      <c r="X204" s="582"/>
      <c r="Y204" s="582"/>
      <c r="Z204" s="582"/>
      <c r="AA204" s="582"/>
      <c r="AB204" s="582"/>
      <c r="AC204" s="582"/>
      <c r="AD204" s="582"/>
      <c r="AE204" s="582"/>
      <c r="AF204" s="582"/>
      <c r="AG204" s="582"/>
      <c r="AH204" s="582"/>
      <c r="AI204" s="582"/>
      <c r="AJ204" s="582"/>
      <c r="AK204" s="582"/>
      <c r="AL204" s="582"/>
      <c r="AM204" s="582"/>
      <c r="AN204" s="582"/>
      <c r="AO204" s="582"/>
      <c r="AP204" s="582"/>
      <c r="AQ204" s="582"/>
      <c r="AR204" s="582"/>
      <c r="AS204" s="582"/>
      <c r="AT204" s="582"/>
      <c r="AU204" s="582"/>
      <c r="AV204" s="582"/>
      <c r="AW204" s="582"/>
      <c r="AX204" s="582"/>
      <c r="AY204" s="582"/>
      <c r="AZ204" s="208"/>
      <c r="BA204" s="628"/>
      <c r="BB204" s="159"/>
      <c r="BC204" s="325"/>
      <c r="BD204" s="295"/>
      <c r="BE204" s="295"/>
      <c r="BF204" s="295"/>
      <c r="BG204" s="326"/>
      <c r="BH204" s="336"/>
      <c r="BI204" s="295"/>
      <c r="BJ204" s="295"/>
      <c r="BK204" s="295"/>
      <c r="BL204" s="326"/>
      <c r="BM204" s="336"/>
      <c r="BN204" s="295"/>
      <c r="BO204" s="295"/>
      <c r="BP204" s="295"/>
      <c r="BQ204" s="326"/>
    </row>
    <row r="205" s="131" customFormat="true" ht="15" customHeight="true" x14ac:dyDescent="0.2">
      <c r="A205" s="1330"/>
      <c r="B205" s="1187"/>
      <c r="C205" s="931"/>
      <c r="D205" s="870"/>
      <c r="E205" s="870"/>
      <c r="F205" s="870"/>
      <c r="G205" s="871"/>
      <c r="H205" s="869"/>
      <c r="I205" s="870"/>
      <c r="J205" s="870"/>
      <c r="K205" s="870"/>
      <c r="L205" s="932"/>
      <c r="M205" s="931"/>
      <c r="N205" s="870"/>
      <c r="O205" s="870"/>
      <c r="P205" s="870"/>
      <c r="Q205" s="932"/>
      <c r="R205" s="582"/>
      <c r="S205" s="582"/>
      <c r="T205" s="582"/>
      <c r="U205" s="582"/>
      <c r="V205" s="582"/>
      <c r="W205" s="582"/>
      <c r="X205" s="582"/>
      <c r="Y205" s="582"/>
      <c r="Z205" s="582"/>
      <c r="AA205" s="582"/>
      <c r="AB205" s="582"/>
      <c r="AC205" s="582"/>
      <c r="AD205" s="582"/>
      <c r="AE205" s="582"/>
      <c r="AF205" s="582"/>
      <c r="AG205" s="582"/>
      <c r="AH205" s="582"/>
      <c r="AI205" s="582"/>
      <c r="AJ205" s="582"/>
      <c r="AK205" s="582"/>
      <c r="AL205" s="582"/>
      <c r="AM205" s="582"/>
      <c r="AN205" s="582"/>
      <c r="AO205" s="582"/>
      <c r="AP205" s="582"/>
      <c r="AQ205" s="582"/>
      <c r="AR205" s="582"/>
      <c r="AS205" s="582"/>
      <c r="AT205" s="582"/>
      <c r="AU205" s="582"/>
      <c r="AV205" s="582"/>
      <c r="AW205" s="582"/>
      <c r="AX205" s="582"/>
      <c r="AY205" s="582"/>
      <c r="AZ205" s="208"/>
      <c r="BA205" s="628"/>
      <c r="BB205" s="159"/>
      <c r="BC205" s="343"/>
      <c r="BD205" s="341"/>
      <c r="BE205" s="341"/>
      <c r="BF205" s="341"/>
      <c r="BG205" s="342"/>
      <c r="BH205" s="340"/>
      <c r="BI205" s="341"/>
      <c r="BJ205" s="341"/>
      <c r="BK205" s="341"/>
      <c r="BL205" s="342"/>
      <c r="BM205" s="340"/>
      <c r="BN205" s="341"/>
      <c r="BO205" s="341"/>
      <c r="BP205" s="341"/>
      <c r="BQ205" s="342"/>
    </row>
    <row r="206" s="131" customFormat="true" ht="250.15" customHeight="true" x14ac:dyDescent="0.2">
      <c r="B206" s="133"/>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1990" t="str">
        <f>A1026</f>
        <v>Mexico</v>
      </c>
      <c r="B208" s="1991"/>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t="str">
        <f>A1034</f>
        <v>2012</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435" t="s">
        <v>110</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95</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436" t="s">
        <v>96</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132</v>
      </c>
      <c r="B215" s="213" t="str">
        <f>A1025</f>
        <v>ENG12</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636"/>
      <c r="B216" s="634"/>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636"/>
      <c r="B217" s="635"/>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636"/>
      <c r="B218" s="634"/>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637"/>
      <c r="B219" s="638"/>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613" customFormat="true" ht="15" customHeight="true" x14ac:dyDescent="0.2">
      <c r="A220" s="114" t="s">
        <v>85</v>
      </c>
      <c r="B220" s="198"/>
      <c r="C220" s="2032" t="s">
        <v>113</v>
      </c>
      <c r="D220" s="2033"/>
      <c r="E220" s="2033"/>
      <c r="F220" s="2033"/>
      <c r="G220" s="2034"/>
      <c r="H220" s="2147" t="s">
        <v>38</v>
      </c>
      <c r="I220" s="2148"/>
      <c r="J220" s="2148"/>
      <c r="K220" s="2148"/>
      <c r="L220" s="2149"/>
      <c r="M220" s="2186" t="s">
        <v>37</v>
      </c>
      <c r="N220" s="2187"/>
      <c r="O220" s="2187"/>
      <c r="P220" s="2187"/>
      <c r="Q220" s="2188"/>
      <c r="R220" s="1234"/>
      <c r="S220" s="1234"/>
      <c r="T220" s="1234"/>
      <c r="U220" s="1234"/>
      <c r="V220" s="1234"/>
      <c r="W220" s="1234"/>
      <c r="X220" s="1234"/>
      <c r="Y220" s="1234"/>
      <c r="Z220" s="1234"/>
      <c r="AA220" s="1234"/>
      <c r="AB220" s="1234"/>
      <c r="AC220" s="1234"/>
      <c r="AD220" s="1234"/>
      <c r="AE220" s="1234"/>
      <c r="AF220" s="1234"/>
      <c r="AG220" s="1234"/>
      <c r="AH220" s="1234"/>
      <c r="AI220" s="1234"/>
      <c r="AJ220" s="1234"/>
      <c r="AK220" s="1234"/>
      <c r="AL220" s="1234"/>
      <c r="AM220" s="1234"/>
      <c r="AN220" s="1234"/>
      <c r="AO220" s="1234"/>
      <c r="AP220" s="1234"/>
      <c r="AQ220" s="1234"/>
      <c r="AR220" s="1234"/>
      <c r="AS220" s="1234"/>
      <c r="AT220" s="1234"/>
      <c r="AU220" s="1234"/>
      <c r="AV220" s="1234"/>
      <c r="AW220" s="1234"/>
      <c r="AX220" s="1234"/>
      <c r="AY220" s="1234"/>
      <c r="BA220" s="209" t="s">
        <v>127</v>
      </c>
      <c r="BB220" s="114" t="s">
        <v>85</v>
      </c>
      <c r="BC220" s="2122" t="s">
        <v>113</v>
      </c>
      <c r="BD220" s="2123"/>
      <c r="BE220" s="2123"/>
      <c r="BF220" s="2123"/>
      <c r="BG220" s="2124"/>
      <c r="BH220" s="2125" t="s">
        <v>38</v>
      </c>
      <c r="BI220" s="2123"/>
      <c r="BJ220" s="2123"/>
      <c r="BK220" s="2123"/>
      <c r="BL220" s="2124"/>
      <c r="BM220" s="2125" t="s">
        <v>37</v>
      </c>
      <c r="BN220" s="2123"/>
      <c r="BO220" s="2123"/>
      <c r="BP220" s="2123"/>
      <c r="BQ220" s="2126"/>
    </row>
    <row r="221" s="613" customFormat="true" ht="12.75" x14ac:dyDescent="0.2">
      <c r="A221" s="182" t="s">
        <v>86</v>
      </c>
      <c r="B221" s="239"/>
      <c r="C221" s="277" t="s">
        <v>0</v>
      </c>
      <c r="D221" s="278" t="s">
        <v>1</v>
      </c>
      <c r="E221" s="278" t="s">
        <v>2</v>
      </c>
      <c r="F221" s="278" t="s">
        <v>3</v>
      </c>
      <c r="G221" s="279" t="s">
        <v>4</v>
      </c>
      <c r="H221" s="1168" t="s">
        <v>0</v>
      </c>
      <c r="I221" s="1141" t="s">
        <v>1</v>
      </c>
      <c r="J221" s="1141" t="s">
        <v>2</v>
      </c>
      <c r="K221" s="1141" t="s">
        <v>3</v>
      </c>
      <c r="L221" s="1142" t="s">
        <v>4</v>
      </c>
      <c r="M221" s="1159" t="s">
        <v>0</v>
      </c>
      <c r="N221" s="1141" t="s">
        <v>1</v>
      </c>
      <c r="O221" s="1141" t="s">
        <v>2</v>
      </c>
      <c r="P221" s="1141" t="s">
        <v>3</v>
      </c>
      <c r="Q221" s="1142" t="s">
        <v>4</v>
      </c>
      <c r="R221" s="1234"/>
      <c r="S221" s="1234"/>
      <c r="T221" s="1234"/>
      <c r="U221" s="1234"/>
      <c r="V221" s="1234"/>
      <c r="W221" s="1234"/>
      <c r="X221" s="1234"/>
      <c r="Y221" s="1234"/>
      <c r="Z221" s="1234"/>
      <c r="AA221" s="1234"/>
      <c r="AB221" s="1234"/>
      <c r="AC221" s="1234"/>
      <c r="AD221" s="1234"/>
      <c r="AE221" s="1234"/>
      <c r="AF221" s="1234"/>
      <c r="AG221" s="1234"/>
      <c r="AH221" s="1234"/>
      <c r="AI221" s="1234"/>
      <c r="AJ221" s="1234"/>
      <c r="AK221" s="1234"/>
      <c r="AL221" s="1234"/>
      <c r="AM221" s="1234"/>
      <c r="AN221" s="1234"/>
      <c r="AO221" s="1234"/>
      <c r="AP221" s="1234"/>
      <c r="AQ221" s="1234"/>
      <c r="AR221" s="1234"/>
      <c r="AS221" s="1234"/>
      <c r="AT221" s="1234"/>
      <c r="AU221" s="1234"/>
      <c r="AV221" s="1234"/>
      <c r="AW221" s="1234"/>
      <c r="AX221" s="1234"/>
      <c r="AY221" s="1234"/>
      <c r="BA221" s="194" t="s">
        <v>116</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row>
    <row r="222" s="613" customFormat="true" ht="15" customHeight="true" x14ac:dyDescent="0.2">
      <c r="A222" s="2189" t="s">
        <v>36</v>
      </c>
      <c r="B222" s="1331" t="s">
        <v>15</v>
      </c>
      <c r="C222" s="1345" t="s">
        <v>35</v>
      </c>
      <c r="D222" s="1354" t="s">
        <v>35</v>
      </c>
      <c r="E222" s="1354" t="s">
        <v>35</v>
      </c>
      <c r="F222" s="1354" t="s">
        <v>35</v>
      </c>
      <c r="G222" s="1363" t="s">
        <v>35</v>
      </c>
      <c r="H222" s="1372" t="s">
        <v>35</v>
      </c>
      <c r="I222" s="1354" t="s">
        <v>35</v>
      </c>
      <c r="J222" s="1354" t="s">
        <v>35</v>
      </c>
      <c r="K222" s="1354" t="s">
        <v>35</v>
      </c>
      <c r="L222" s="1381" t="s">
        <v>35</v>
      </c>
      <c r="M222" s="1386" t="s">
        <v>35</v>
      </c>
      <c r="N222" s="1354" t="s">
        <v>35</v>
      </c>
      <c r="O222" s="1354" t="s">
        <v>35</v>
      </c>
      <c r="P222" s="1354" t="s">
        <v>35</v>
      </c>
      <c r="Q222" s="1381" t="s">
        <v>35</v>
      </c>
      <c r="R222" s="1234"/>
      <c r="S222" s="1234"/>
      <c r="T222" s="1234"/>
      <c r="U222" s="1234"/>
      <c r="V222" s="1234"/>
      <c r="W222" s="1234"/>
      <c r="X222" s="1234"/>
      <c r="Y222" s="1234"/>
      <c r="Z222" s="1234"/>
      <c r="AA222" s="1234"/>
      <c r="AB222" s="1234"/>
      <c r="AC222" s="1234"/>
      <c r="AD222" s="1234"/>
      <c r="AE222" s="1234"/>
      <c r="AF222" s="1234"/>
      <c r="AG222" s="1234"/>
      <c r="AH222" s="1234"/>
      <c r="AI222" s="1234"/>
      <c r="AJ222" s="1234"/>
      <c r="AK222" s="1234"/>
      <c r="AL222" s="1234"/>
      <c r="AM222" s="1234"/>
      <c r="AN222" s="1234"/>
      <c r="AO222" s="1234"/>
      <c r="AP222" s="1234"/>
      <c r="AQ222" s="1234"/>
      <c r="AR222" s="1234"/>
      <c r="AS222" s="1234"/>
      <c r="AT222" s="1234"/>
      <c r="AU222" s="1234"/>
      <c r="AV222" s="1234"/>
      <c r="AW222" s="1234"/>
      <c r="AX222" s="1234"/>
      <c r="AY222" s="1234"/>
      <c r="BA222" s="2127" t="s">
        <v>36</v>
      </c>
      <c r="BB222" s="160" t="s">
        <v>15</v>
      </c>
      <c r="BC222" s="1063" t="s">
        <v>35</v>
      </c>
      <c r="BD222" s="1082" t="s">
        <v>35</v>
      </c>
      <c r="BE222" s="1082" t="s">
        <v>35</v>
      </c>
      <c r="BF222" s="1082" t="s">
        <v>35</v>
      </c>
      <c r="BG222" s="1102" t="s">
        <v>35</v>
      </c>
      <c r="BH222" s="1122" t="s">
        <v>35</v>
      </c>
      <c r="BI222" s="1082" t="s">
        <v>35</v>
      </c>
      <c r="BJ222" s="1082" t="s">
        <v>35</v>
      </c>
      <c r="BK222" s="1082" t="s">
        <v>35</v>
      </c>
      <c r="BL222" s="1102" t="s">
        <v>35</v>
      </c>
      <c r="BM222" s="1122" t="s">
        <v>35</v>
      </c>
      <c r="BN222" s="1082" t="s">
        <v>35</v>
      </c>
      <c r="BO222" s="1082" t="s">
        <v>35</v>
      </c>
      <c r="BP222" s="1082" t="s">
        <v>35</v>
      </c>
      <c r="BQ222" s="1102" t="s">
        <v>35</v>
      </c>
    </row>
    <row r="223" s="613" customFormat="true" ht="15" customHeight="true" x14ac:dyDescent="0.2">
      <c r="A223" s="2190"/>
      <c r="B223" s="1332" t="s">
        <v>16</v>
      </c>
      <c r="C223" s="1346" t="s">
        <v>35</v>
      </c>
      <c r="D223" s="1355" t="s">
        <v>35</v>
      </c>
      <c r="E223" s="1355" t="s">
        <v>35</v>
      </c>
      <c r="F223" s="1355" t="s">
        <v>35</v>
      </c>
      <c r="G223" s="1364" t="s">
        <v>35</v>
      </c>
      <c r="H223" s="1373" t="s">
        <v>35</v>
      </c>
      <c r="I223" s="1355" t="s">
        <v>35</v>
      </c>
      <c r="J223" s="1355" t="s">
        <v>35</v>
      </c>
      <c r="K223" s="1355" t="s">
        <v>35</v>
      </c>
      <c r="L223" s="1382" t="s">
        <v>35</v>
      </c>
      <c r="M223" s="1387" t="s">
        <v>35</v>
      </c>
      <c r="N223" s="1355" t="s">
        <v>35</v>
      </c>
      <c r="O223" s="1355" t="s">
        <v>35</v>
      </c>
      <c r="P223" s="1355" t="s">
        <v>35</v>
      </c>
      <c r="Q223" s="1382" t="s">
        <v>35</v>
      </c>
      <c r="R223" s="1234"/>
      <c r="S223" s="1234"/>
      <c r="T223" s="1234"/>
      <c r="U223" s="1234"/>
      <c r="V223" s="1234"/>
      <c r="W223" s="1234"/>
      <c r="X223" s="1234"/>
      <c r="Y223" s="1234"/>
      <c r="Z223" s="1234"/>
      <c r="AA223" s="1234"/>
      <c r="AB223" s="1234"/>
      <c r="AC223" s="1234"/>
      <c r="AD223" s="1234"/>
      <c r="AE223" s="1234"/>
      <c r="AF223" s="1234"/>
      <c r="AG223" s="1234"/>
      <c r="AH223" s="1234"/>
      <c r="AI223" s="1234"/>
      <c r="AJ223" s="1234"/>
      <c r="AK223" s="1234"/>
      <c r="AL223" s="1234"/>
      <c r="AM223" s="1234"/>
      <c r="AN223" s="1234"/>
      <c r="AO223" s="1234"/>
      <c r="AP223" s="1234"/>
      <c r="AQ223" s="1234"/>
      <c r="AR223" s="1234"/>
      <c r="AS223" s="1234"/>
      <c r="AT223" s="1234"/>
      <c r="AU223" s="1234"/>
      <c r="AV223" s="1234"/>
      <c r="AW223" s="1234"/>
      <c r="AX223" s="1234"/>
      <c r="AY223" s="1234"/>
      <c r="BA223" s="2128"/>
      <c r="BB223" s="161" t="s">
        <v>16</v>
      </c>
      <c r="BC223" s="1064" t="s">
        <v>35</v>
      </c>
      <c r="BD223" s="1083" t="s">
        <v>35</v>
      </c>
      <c r="BE223" s="1083" t="s">
        <v>35</v>
      </c>
      <c r="BF223" s="1083" t="s">
        <v>35</v>
      </c>
      <c r="BG223" s="1103" t="s">
        <v>35</v>
      </c>
      <c r="BH223" s="1123" t="s">
        <v>35</v>
      </c>
      <c r="BI223" s="1083" t="s">
        <v>35</v>
      </c>
      <c r="BJ223" s="1083" t="s">
        <v>35</v>
      </c>
      <c r="BK223" s="1083" t="s">
        <v>35</v>
      </c>
      <c r="BL223" s="1103" t="s">
        <v>35</v>
      </c>
      <c r="BM223" s="1123" t="s">
        <v>35</v>
      </c>
      <c r="BN223" s="1083" t="s">
        <v>35</v>
      </c>
      <c r="BO223" s="1083" t="s">
        <v>35</v>
      </c>
      <c r="BP223" s="1083" t="s">
        <v>35</v>
      </c>
      <c r="BQ223" s="1103" t="s">
        <v>35</v>
      </c>
    </row>
    <row r="224" s="613" customFormat="true" ht="15" customHeight="true" x14ac:dyDescent="0.2">
      <c r="A224" s="2191"/>
      <c r="B224" s="1333" t="s">
        <v>20</v>
      </c>
      <c r="C224" s="1347" t="s">
        <v>35</v>
      </c>
      <c r="D224" s="1356" t="s">
        <v>35</v>
      </c>
      <c r="E224" s="1356" t="s">
        <v>35</v>
      </c>
      <c r="F224" s="1356" t="s">
        <v>35</v>
      </c>
      <c r="G224" s="1365" t="s">
        <v>35</v>
      </c>
      <c r="H224" s="1374" t="s">
        <v>35</v>
      </c>
      <c r="I224" s="1356" t="s">
        <v>35</v>
      </c>
      <c r="J224" s="1356" t="s">
        <v>35</v>
      </c>
      <c r="K224" s="1356" t="s">
        <v>35</v>
      </c>
      <c r="L224" s="1383" t="s">
        <v>35</v>
      </c>
      <c r="M224" s="1388" t="s">
        <v>35</v>
      </c>
      <c r="N224" s="1356" t="s">
        <v>35</v>
      </c>
      <c r="O224" s="1356" t="s">
        <v>35</v>
      </c>
      <c r="P224" s="1356" t="s">
        <v>35</v>
      </c>
      <c r="Q224" s="1383" t="s">
        <v>35</v>
      </c>
      <c r="R224" s="1234"/>
      <c r="S224" s="1234"/>
      <c r="T224" s="1234"/>
      <c r="U224" s="1234"/>
      <c r="V224" s="1234"/>
      <c r="W224" s="1234"/>
      <c r="X224" s="1234"/>
      <c r="Y224" s="1234"/>
      <c r="Z224" s="1234"/>
      <c r="AA224" s="1234"/>
      <c r="AB224" s="1234"/>
      <c r="AC224" s="1234"/>
      <c r="AD224" s="1234"/>
      <c r="AE224" s="1234"/>
      <c r="AF224" s="1234"/>
      <c r="AG224" s="1234"/>
      <c r="AH224" s="1234"/>
      <c r="AI224" s="1234"/>
      <c r="AJ224" s="1234"/>
      <c r="AK224" s="1234"/>
      <c r="AL224" s="1234"/>
      <c r="AM224" s="1234"/>
      <c r="AN224" s="1234"/>
      <c r="AO224" s="1234"/>
      <c r="AP224" s="1234"/>
      <c r="AQ224" s="1234"/>
      <c r="AR224" s="1234"/>
      <c r="AS224" s="1234"/>
      <c r="AT224" s="1234"/>
      <c r="AU224" s="1234"/>
      <c r="AV224" s="1234"/>
      <c r="AW224" s="1234"/>
      <c r="AX224" s="1234"/>
      <c r="AY224" s="1234"/>
      <c r="BA224" s="2128"/>
      <c r="BB224" s="161" t="s">
        <v>20</v>
      </c>
      <c r="BC224" s="1064" t="s">
        <v>35</v>
      </c>
      <c r="BD224" s="1083" t="s">
        <v>35</v>
      </c>
      <c r="BE224" s="1083" t="s">
        <v>35</v>
      </c>
      <c r="BF224" s="1083" t="s">
        <v>35</v>
      </c>
      <c r="BG224" s="1103" t="s">
        <v>35</v>
      </c>
      <c r="BH224" s="1123" t="s">
        <v>35</v>
      </c>
      <c r="BI224" s="1083" t="s">
        <v>35</v>
      </c>
      <c r="BJ224" s="1083" t="s">
        <v>35</v>
      </c>
      <c r="BK224" s="1083" t="s">
        <v>35</v>
      </c>
      <c r="BL224" s="1103" t="s">
        <v>35</v>
      </c>
      <c r="BM224" s="1123" t="s">
        <v>35</v>
      </c>
      <c r="BN224" s="1083" t="s">
        <v>35</v>
      </c>
      <c r="BO224" s="1083" t="s">
        <v>35</v>
      </c>
      <c r="BP224" s="1083" t="s">
        <v>35</v>
      </c>
      <c r="BQ224" s="1103" t="s">
        <v>35</v>
      </c>
    </row>
    <row r="225" s="613" customFormat="true" ht="15" customHeight="true" x14ac:dyDescent="0.2">
      <c r="A225" s="953"/>
      <c r="B225" s="787"/>
      <c r="C225" s="894"/>
      <c r="D225" s="801"/>
      <c r="E225" s="801"/>
      <c r="F225" s="801"/>
      <c r="G225" s="802"/>
      <c r="H225" s="800"/>
      <c r="I225" s="801"/>
      <c r="J225" s="801"/>
      <c r="K225" s="801"/>
      <c r="L225" s="895"/>
      <c r="M225" s="894"/>
      <c r="N225" s="801"/>
      <c r="O225" s="801"/>
      <c r="P225" s="801"/>
      <c r="Q225" s="895"/>
      <c r="R225" s="1234"/>
      <c r="S225" s="1234"/>
      <c r="T225" s="1234"/>
      <c r="U225" s="1234"/>
      <c r="V225" s="1234"/>
      <c r="W225" s="1234"/>
      <c r="X225" s="1234"/>
      <c r="Y225" s="1234"/>
      <c r="Z225" s="1234"/>
      <c r="AA225" s="1234"/>
      <c r="AB225" s="1234"/>
      <c r="AC225" s="1234"/>
      <c r="AD225" s="1234"/>
      <c r="AE225" s="1234"/>
      <c r="AF225" s="1234"/>
      <c r="AG225" s="1234"/>
      <c r="AH225" s="1234"/>
      <c r="AI225" s="1234"/>
      <c r="AJ225" s="1234"/>
      <c r="AK225" s="1234"/>
      <c r="AL225" s="1234"/>
      <c r="AM225" s="1234"/>
      <c r="AN225" s="1234"/>
      <c r="AO225" s="1234"/>
      <c r="AP225" s="1234"/>
      <c r="AQ225" s="1234"/>
      <c r="AR225" s="1234"/>
      <c r="AS225" s="1234"/>
      <c r="AT225" s="1234"/>
      <c r="AU225" s="1234"/>
      <c r="AV225" s="1234"/>
      <c r="AW225" s="1234"/>
      <c r="AX225" s="1234"/>
      <c r="AY225" s="1234"/>
      <c r="BA225" s="2128" t="s">
        <v>69</v>
      </c>
      <c r="BB225" s="161" t="s">
        <v>70</v>
      </c>
      <c r="BC225" s="1064" t="s">
        <v>35</v>
      </c>
      <c r="BD225" s="1083" t="s">
        <v>35</v>
      </c>
      <c r="BE225" s="1083" t="s">
        <v>35</v>
      </c>
      <c r="BF225" s="1083" t="s">
        <v>35</v>
      </c>
      <c r="BG225" s="1103" t="s">
        <v>35</v>
      </c>
      <c r="BH225" s="1123" t="s">
        <v>35</v>
      </c>
      <c r="BI225" s="1083" t="s">
        <v>35</v>
      </c>
      <c r="BJ225" s="1083" t="s">
        <v>35</v>
      </c>
      <c r="BK225" s="1083" t="s">
        <v>35</v>
      </c>
      <c r="BL225" s="1103" t="s">
        <v>35</v>
      </c>
      <c r="BM225" s="1123" t="s">
        <v>35</v>
      </c>
      <c r="BN225" s="1083" t="s">
        <v>35</v>
      </c>
      <c r="BO225" s="1083" t="s">
        <v>35</v>
      </c>
      <c r="BP225" s="1083" t="s">
        <v>35</v>
      </c>
      <c r="BQ225" s="1103" t="s">
        <v>35</v>
      </c>
    </row>
    <row r="226" s="613" customFormat="true" ht="15" customHeight="true" x14ac:dyDescent="0.2">
      <c r="A226" s="1176"/>
      <c r="B226" s="1334"/>
      <c r="C226" s="1146"/>
      <c r="D226" s="1147"/>
      <c r="E226" s="1147"/>
      <c r="F226" s="1147"/>
      <c r="G226" s="1172"/>
      <c r="H226" s="1169"/>
      <c r="I226" s="1147"/>
      <c r="J226" s="1147"/>
      <c r="K226" s="1147"/>
      <c r="L226" s="1151"/>
      <c r="M226" s="1160"/>
      <c r="N226" s="1147"/>
      <c r="O226" s="1147"/>
      <c r="P226" s="1147"/>
      <c r="Q226" s="1151"/>
      <c r="R226" s="1234"/>
      <c r="S226" s="1234"/>
      <c r="T226" s="1234"/>
      <c r="U226" s="1234"/>
      <c r="V226" s="1234"/>
      <c r="W226" s="1234"/>
      <c r="X226" s="1234"/>
      <c r="Y226" s="1234"/>
      <c r="Z226" s="1234"/>
      <c r="AA226" s="1234"/>
      <c r="AB226" s="1234"/>
      <c r="AC226" s="1234"/>
      <c r="AD226" s="1234"/>
      <c r="AE226" s="1234"/>
      <c r="AF226" s="1234"/>
      <c r="AG226" s="1234"/>
      <c r="AH226" s="1234"/>
      <c r="AI226" s="1234"/>
      <c r="AJ226" s="1234"/>
      <c r="AK226" s="1234"/>
      <c r="AL226" s="1234"/>
      <c r="AM226" s="1234"/>
      <c r="AN226" s="1234"/>
      <c r="AO226" s="1234"/>
      <c r="AP226" s="1234"/>
      <c r="AQ226" s="1234"/>
      <c r="AR226" s="1234"/>
      <c r="AS226" s="1234"/>
      <c r="AT226" s="1234"/>
      <c r="AU226" s="1234"/>
      <c r="AV226" s="1234"/>
      <c r="AW226" s="1234"/>
      <c r="AX226" s="1234"/>
      <c r="AY226" s="1234"/>
      <c r="BA226" s="2128"/>
      <c r="BB226" s="161" t="s">
        <v>71</v>
      </c>
      <c r="BC226" s="1064" t="s">
        <v>35</v>
      </c>
      <c r="BD226" s="1083" t="s">
        <v>35</v>
      </c>
      <c r="BE226" s="1083" t="s">
        <v>35</v>
      </c>
      <c r="BF226" s="1083" t="s">
        <v>35</v>
      </c>
      <c r="BG226" s="1103" t="s">
        <v>35</v>
      </c>
      <c r="BH226" s="1123" t="s">
        <v>35</v>
      </c>
      <c r="BI226" s="1083" t="s">
        <v>35</v>
      </c>
      <c r="BJ226" s="1083" t="s">
        <v>35</v>
      </c>
      <c r="BK226" s="1083" t="s">
        <v>35</v>
      </c>
      <c r="BL226" s="1103" t="s">
        <v>35</v>
      </c>
      <c r="BM226" s="1123" t="s">
        <v>35</v>
      </c>
      <c r="BN226" s="1083" t="s">
        <v>35</v>
      </c>
      <c r="BO226" s="1083" t="s">
        <v>35</v>
      </c>
      <c r="BP226" s="1083" t="s">
        <v>35</v>
      </c>
      <c r="BQ226" s="1103" t="s">
        <v>35</v>
      </c>
    </row>
    <row r="227" s="613" customFormat="true" ht="15" customHeight="true" x14ac:dyDescent="0.2">
      <c r="A227" s="1177"/>
      <c r="B227" s="1335"/>
      <c r="C227" s="1148"/>
      <c r="D227" s="1149"/>
      <c r="E227" s="1149"/>
      <c r="F227" s="1149"/>
      <c r="G227" s="1173"/>
      <c r="H227" s="1170"/>
      <c r="I227" s="1149"/>
      <c r="J227" s="1149"/>
      <c r="K227" s="1149"/>
      <c r="L227" s="1152"/>
      <c r="M227" s="1161"/>
      <c r="N227" s="1149"/>
      <c r="O227" s="1149"/>
      <c r="P227" s="1149"/>
      <c r="Q227" s="1152"/>
      <c r="R227" s="1234"/>
      <c r="S227" s="1234"/>
      <c r="T227" s="1234"/>
      <c r="U227" s="1234"/>
      <c r="V227" s="1234"/>
      <c r="W227" s="1234"/>
      <c r="X227" s="1234"/>
      <c r="Y227" s="1234"/>
      <c r="Z227" s="1234"/>
      <c r="AA227" s="1234"/>
      <c r="AB227" s="1234"/>
      <c r="AC227" s="1234"/>
      <c r="AD227" s="1234"/>
      <c r="AE227" s="1234"/>
      <c r="AF227" s="1234"/>
      <c r="AG227" s="1234"/>
      <c r="AH227" s="1234"/>
      <c r="AI227" s="1234"/>
      <c r="AJ227" s="1234"/>
      <c r="AK227" s="1234"/>
      <c r="AL227" s="1234"/>
      <c r="AM227" s="1234"/>
      <c r="AN227" s="1234"/>
      <c r="AO227" s="1234"/>
      <c r="AP227" s="1234"/>
      <c r="AQ227" s="1234"/>
      <c r="AR227" s="1234"/>
      <c r="AS227" s="1234"/>
      <c r="AT227" s="1234"/>
      <c r="AU227" s="1234"/>
      <c r="AV227" s="1234"/>
      <c r="AW227" s="1234"/>
      <c r="AX227" s="1234"/>
      <c r="AY227" s="1234"/>
      <c r="BA227" s="2128" t="s">
        <v>93</v>
      </c>
      <c r="BB227" s="161" t="s">
        <v>61</v>
      </c>
      <c r="BC227" s="1064" t="s">
        <v>35</v>
      </c>
      <c r="BD227" s="1083" t="s">
        <v>35</v>
      </c>
      <c r="BE227" s="1083" t="s">
        <v>35</v>
      </c>
      <c r="BF227" s="1083" t="s">
        <v>35</v>
      </c>
      <c r="BG227" s="1103" t="s">
        <v>35</v>
      </c>
      <c r="BH227" s="1123" t="s">
        <v>35</v>
      </c>
      <c r="BI227" s="1083" t="s">
        <v>35</v>
      </c>
      <c r="BJ227" s="1083" t="s">
        <v>35</v>
      </c>
      <c r="BK227" s="1083" t="s">
        <v>35</v>
      </c>
      <c r="BL227" s="1103" t="s">
        <v>35</v>
      </c>
      <c r="BM227" s="1123" t="s">
        <v>35</v>
      </c>
      <c r="BN227" s="1083" t="s">
        <v>35</v>
      </c>
      <c r="BO227" s="1083" t="s">
        <v>35</v>
      </c>
      <c r="BP227" s="1083" t="s">
        <v>35</v>
      </c>
      <c r="BQ227" s="1103" t="s">
        <v>35</v>
      </c>
    </row>
    <row r="228" s="613" customFormat="true" ht="15" customHeight="true" x14ac:dyDescent="0.2">
      <c r="A228" s="1178"/>
      <c r="B228" s="1336"/>
      <c r="C228" s="1287"/>
      <c r="D228" s="1288"/>
      <c r="E228" s="1288"/>
      <c r="F228" s="1288"/>
      <c r="G228" s="1289"/>
      <c r="H228" s="1290"/>
      <c r="I228" s="1288"/>
      <c r="J228" s="1288"/>
      <c r="K228" s="1288"/>
      <c r="L228" s="1291"/>
      <c r="M228" s="1292"/>
      <c r="N228" s="1288"/>
      <c r="O228" s="1288"/>
      <c r="P228" s="1288"/>
      <c r="Q228" s="1291"/>
      <c r="R228" s="1234"/>
      <c r="S228" s="1234"/>
      <c r="T228" s="1234"/>
      <c r="U228" s="1234"/>
      <c r="V228" s="1234"/>
      <c r="W228" s="1234"/>
      <c r="X228" s="1234"/>
      <c r="Y228" s="1234"/>
      <c r="Z228" s="1234"/>
      <c r="AA228" s="1234"/>
      <c r="AB228" s="1234"/>
      <c r="AC228" s="1234"/>
      <c r="AD228" s="1234"/>
      <c r="AE228" s="1234"/>
      <c r="AF228" s="1234"/>
      <c r="AG228" s="1234"/>
      <c r="AH228" s="1234"/>
      <c r="AI228" s="1234"/>
      <c r="AJ228" s="1234"/>
      <c r="AK228" s="1234"/>
      <c r="AL228" s="1234"/>
      <c r="AM228" s="1234"/>
      <c r="AN228" s="1234"/>
      <c r="AO228" s="1234"/>
      <c r="AP228" s="1234"/>
      <c r="AQ228" s="1234"/>
      <c r="AR228" s="1234"/>
      <c r="AS228" s="1234"/>
      <c r="AT228" s="1234"/>
      <c r="AU228" s="1234"/>
      <c r="AV228" s="1234"/>
      <c r="AW228" s="1234"/>
      <c r="AX228" s="1234"/>
      <c r="AY228" s="1234"/>
      <c r="BA228" s="2128"/>
      <c r="BB228" s="161" t="s">
        <v>90</v>
      </c>
      <c r="BC228" s="1064" t="s">
        <v>35</v>
      </c>
      <c r="BD228" s="1083" t="s">
        <v>35</v>
      </c>
      <c r="BE228" s="1083" t="s">
        <v>35</v>
      </c>
      <c r="BF228" s="1083" t="s">
        <v>35</v>
      </c>
      <c r="BG228" s="1103" t="s">
        <v>35</v>
      </c>
      <c r="BH228" s="1123" t="s">
        <v>35</v>
      </c>
      <c r="BI228" s="1083" t="s">
        <v>35</v>
      </c>
      <c r="BJ228" s="1083" t="s">
        <v>35</v>
      </c>
      <c r="BK228" s="1083" t="s">
        <v>35</v>
      </c>
      <c r="BL228" s="1103" t="s">
        <v>35</v>
      </c>
      <c r="BM228" s="1123" t="s">
        <v>35</v>
      </c>
      <c r="BN228" s="1083" t="s">
        <v>35</v>
      </c>
      <c r="BO228" s="1083" t="s">
        <v>35</v>
      </c>
      <c r="BP228" s="1083" t="s">
        <v>35</v>
      </c>
      <c r="BQ228" s="1103" t="s">
        <v>35</v>
      </c>
    </row>
    <row r="229" s="613" customFormat="true" ht="15" customHeight="true" x14ac:dyDescent="0.2">
      <c r="A229" s="1179"/>
      <c r="B229" s="1337"/>
      <c r="C229" s="1293"/>
      <c r="D229" s="1294"/>
      <c r="E229" s="1294"/>
      <c r="F229" s="1294"/>
      <c r="G229" s="1295"/>
      <c r="H229" s="1296"/>
      <c r="I229" s="1294"/>
      <c r="J229" s="1294"/>
      <c r="K229" s="1294"/>
      <c r="L229" s="1297"/>
      <c r="M229" s="1298"/>
      <c r="N229" s="1294"/>
      <c r="O229" s="1294"/>
      <c r="P229" s="1294"/>
      <c r="Q229" s="1297"/>
      <c r="R229" s="1234"/>
      <c r="S229" s="1234"/>
      <c r="T229" s="1234"/>
      <c r="U229" s="1234"/>
      <c r="V229" s="1234"/>
      <c r="W229" s="1234"/>
      <c r="X229" s="1234"/>
      <c r="Y229" s="1234"/>
      <c r="Z229" s="1234"/>
      <c r="AA229" s="1234"/>
      <c r="AB229" s="1234"/>
      <c r="AC229" s="1234"/>
      <c r="AD229" s="1234"/>
      <c r="AE229" s="1234"/>
      <c r="AF229" s="1234"/>
      <c r="AG229" s="1234"/>
      <c r="AH229" s="1234"/>
      <c r="AI229" s="1234"/>
      <c r="AJ229" s="1234"/>
      <c r="AK229" s="1234"/>
      <c r="AL229" s="1234"/>
      <c r="AM229" s="1234"/>
      <c r="AN229" s="1234"/>
      <c r="AO229" s="1234"/>
      <c r="AP229" s="1234"/>
      <c r="AQ229" s="1234"/>
      <c r="AR229" s="1234"/>
      <c r="AS229" s="1234"/>
      <c r="AT229" s="1234"/>
      <c r="AU229" s="1234"/>
      <c r="AV229" s="1234"/>
      <c r="AW229" s="1234"/>
      <c r="AX229" s="1234"/>
      <c r="AY229" s="1234"/>
      <c r="BA229" s="2128"/>
      <c r="BB229" s="161" t="s">
        <v>91</v>
      </c>
      <c r="BC229" s="1064" t="s">
        <v>35</v>
      </c>
      <c r="BD229" s="1083" t="s">
        <v>35</v>
      </c>
      <c r="BE229" s="1083" t="s">
        <v>35</v>
      </c>
      <c r="BF229" s="1083" t="s">
        <v>35</v>
      </c>
      <c r="BG229" s="1103" t="s">
        <v>35</v>
      </c>
      <c r="BH229" s="1123" t="s">
        <v>35</v>
      </c>
      <c r="BI229" s="1083" t="s">
        <v>35</v>
      </c>
      <c r="BJ229" s="1083" t="s">
        <v>35</v>
      </c>
      <c r="BK229" s="1083" t="s">
        <v>35</v>
      </c>
      <c r="BL229" s="1103" t="s">
        <v>35</v>
      </c>
      <c r="BM229" s="1123" t="s">
        <v>35</v>
      </c>
      <c r="BN229" s="1083" t="s">
        <v>35</v>
      </c>
      <c r="BO229" s="1083" t="s">
        <v>35</v>
      </c>
      <c r="BP229" s="1083" t="s">
        <v>35</v>
      </c>
      <c r="BQ229" s="1103" t="s">
        <v>35</v>
      </c>
    </row>
    <row r="230" s="613" customFormat="true" ht="15" customHeight="true" x14ac:dyDescent="0.2">
      <c r="A230" s="1180"/>
      <c r="B230" s="1338"/>
      <c r="C230" s="1299"/>
      <c r="D230" s="1300"/>
      <c r="E230" s="1300"/>
      <c r="F230" s="1300"/>
      <c r="G230" s="1301"/>
      <c r="H230" s="1302"/>
      <c r="I230" s="1300"/>
      <c r="J230" s="1300"/>
      <c r="K230" s="1300"/>
      <c r="L230" s="1303"/>
      <c r="M230" s="1304"/>
      <c r="N230" s="1300"/>
      <c r="O230" s="1300"/>
      <c r="P230" s="1300"/>
      <c r="Q230" s="1303"/>
      <c r="R230" s="1234"/>
      <c r="S230" s="1234"/>
      <c r="T230" s="1234"/>
      <c r="U230" s="1234"/>
      <c r="V230" s="1234"/>
      <c r="W230" s="1234"/>
      <c r="X230" s="1234"/>
      <c r="Y230" s="1234"/>
      <c r="Z230" s="1234"/>
      <c r="AA230" s="1234"/>
      <c r="AB230" s="1234"/>
      <c r="AC230" s="1234"/>
      <c r="AD230" s="1234"/>
      <c r="AE230" s="1234"/>
      <c r="AF230" s="1234"/>
      <c r="AG230" s="1234"/>
      <c r="AH230" s="1234"/>
      <c r="AI230" s="1234"/>
      <c r="AJ230" s="1234"/>
      <c r="AK230" s="1234"/>
      <c r="AL230" s="1234"/>
      <c r="AM230" s="1234"/>
      <c r="AN230" s="1234"/>
      <c r="AO230" s="1234"/>
      <c r="AP230" s="1234"/>
      <c r="AQ230" s="1234"/>
      <c r="AR230" s="1234"/>
      <c r="AS230" s="1234"/>
      <c r="AT230" s="1234"/>
      <c r="AU230" s="1234"/>
      <c r="AV230" s="1234"/>
      <c r="AW230" s="1234"/>
      <c r="AX230" s="1234"/>
      <c r="AY230" s="1234"/>
      <c r="BA230" s="2128"/>
      <c r="BB230" s="161" t="s">
        <v>92</v>
      </c>
      <c r="BC230" s="1064" t="s">
        <v>35</v>
      </c>
      <c r="BD230" s="1083" t="s">
        <v>35</v>
      </c>
      <c r="BE230" s="1083" t="s">
        <v>35</v>
      </c>
      <c r="BF230" s="1083" t="s">
        <v>35</v>
      </c>
      <c r="BG230" s="1103" t="s">
        <v>35</v>
      </c>
      <c r="BH230" s="1123" t="s">
        <v>35</v>
      </c>
      <c r="BI230" s="1083" t="s">
        <v>35</v>
      </c>
      <c r="BJ230" s="1083" t="s">
        <v>35</v>
      </c>
      <c r="BK230" s="1083" t="s">
        <v>35</v>
      </c>
      <c r="BL230" s="1103" t="s">
        <v>35</v>
      </c>
      <c r="BM230" s="1123" t="s">
        <v>35</v>
      </c>
      <c r="BN230" s="1083" t="s">
        <v>35</v>
      </c>
      <c r="BO230" s="1083" t="s">
        <v>35</v>
      </c>
      <c r="BP230" s="1083" t="s">
        <v>35</v>
      </c>
      <c r="BQ230" s="1103" t="s">
        <v>35</v>
      </c>
    </row>
    <row r="231" s="613" customFormat="true" ht="15" customHeight="true" x14ac:dyDescent="0.2">
      <c r="A231" s="954"/>
      <c r="B231" s="788"/>
      <c r="C231" s="894"/>
      <c r="D231" s="801"/>
      <c r="E231" s="801"/>
      <c r="F231" s="801"/>
      <c r="G231" s="802"/>
      <c r="H231" s="800"/>
      <c r="I231" s="801"/>
      <c r="J231" s="801"/>
      <c r="K231" s="801"/>
      <c r="L231" s="895"/>
      <c r="M231" s="894"/>
      <c r="N231" s="801"/>
      <c r="O231" s="801"/>
      <c r="P231" s="801"/>
      <c r="Q231" s="895"/>
      <c r="R231" s="1234"/>
      <c r="S231" s="1234"/>
      <c r="T231" s="1234"/>
      <c r="U231" s="1234"/>
      <c r="V231" s="1234"/>
      <c r="W231" s="1234"/>
      <c r="X231" s="1234"/>
      <c r="Y231" s="1234"/>
      <c r="Z231" s="1234"/>
      <c r="AA231" s="1234"/>
      <c r="AB231" s="1234"/>
      <c r="AC231" s="1234"/>
      <c r="AD231" s="1234"/>
      <c r="AE231" s="1234"/>
      <c r="AF231" s="1234"/>
      <c r="AG231" s="1234"/>
      <c r="AH231" s="1234"/>
      <c r="AI231" s="1234"/>
      <c r="AJ231" s="1234"/>
      <c r="AK231" s="1234"/>
      <c r="AL231" s="1234"/>
      <c r="AM231" s="1234"/>
      <c r="AN231" s="1234"/>
      <c r="AO231" s="1234"/>
      <c r="AP231" s="1234"/>
      <c r="AQ231" s="1234"/>
      <c r="AR231" s="1234"/>
      <c r="AS231" s="1234"/>
      <c r="AT231" s="1234"/>
      <c r="AU231" s="1234"/>
      <c r="AV231" s="1234"/>
      <c r="AW231" s="1234"/>
      <c r="AX231" s="1234"/>
      <c r="AY231" s="1234"/>
      <c r="BA231" s="632"/>
      <c r="BB231" s="161"/>
      <c r="BC231" s="329"/>
      <c r="BD231" s="296"/>
      <c r="BE231" s="296"/>
      <c r="BF231" s="296"/>
      <c r="BG231" s="330"/>
      <c r="BH231" s="338"/>
      <c r="BI231" s="296"/>
      <c r="BJ231" s="296"/>
      <c r="BK231" s="296"/>
      <c r="BL231" s="330"/>
      <c r="BM231" s="338"/>
      <c r="BN231" s="296"/>
      <c r="BO231" s="296"/>
      <c r="BP231" s="296"/>
      <c r="BQ231" s="330"/>
    </row>
    <row r="232" s="613" customFormat="true" ht="15" customHeight="true" x14ac:dyDescent="0.2">
      <c r="A232" s="954"/>
      <c r="B232" s="788"/>
      <c r="C232" s="894"/>
      <c r="D232" s="801"/>
      <c r="E232" s="801"/>
      <c r="F232" s="801"/>
      <c r="G232" s="802"/>
      <c r="H232" s="800"/>
      <c r="I232" s="801"/>
      <c r="J232" s="801"/>
      <c r="K232" s="801"/>
      <c r="L232" s="895"/>
      <c r="M232" s="894"/>
      <c r="N232" s="801"/>
      <c r="O232" s="801"/>
      <c r="P232" s="801"/>
      <c r="Q232" s="895"/>
      <c r="R232" s="1234"/>
      <c r="S232" s="1234"/>
      <c r="T232" s="1234"/>
      <c r="U232" s="1234"/>
      <c r="V232" s="1234"/>
      <c r="W232" s="1234"/>
      <c r="X232" s="1234"/>
      <c r="Y232" s="1234"/>
      <c r="Z232" s="1234"/>
      <c r="AA232" s="1234"/>
      <c r="AB232" s="1234"/>
      <c r="AC232" s="1234"/>
      <c r="AD232" s="1234"/>
      <c r="AE232" s="1234"/>
      <c r="AF232" s="1234"/>
      <c r="AG232" s="1234"/>
      <c r="AH232" s="1234"/>
      <c r="AI232" s="1234"/>
      <c r="AJ232" s="1234"/>
      <c r="AK232" s="1234"/>
      <c r="AL232" s="1234"/>
      <c r="AM232" s="1234"/>
      <c r="AN232" s="1234"/>
      <c r="AO232" s="1234"/>
      <c r="AP232" s="1234"/>
      <c r="AQ232" s="1234"/>
      <c r="AR232" s="1234"/>
      <c r="AS232" s="1234"/>
      <c r="AT232" s="1234"/>
      <c r="AU232" s="1234"/>
      <c r="AV232" s="1234"/>
      <c r="AW232" s="1234"/>
      <c r="AX232" s="1234"/>
      <c r="AY232" s="1234"/>
      <c r="BA232" s="434"/>
      <c r="BB232" s="161"/>
      <c r="BC232" s="329"/>
      <c r="BD232" s="296"/>
      <c r="BE232" s="296"/>
      <c r="BF232" s="296"/>
      <c r="BG232" s="330"/>
      <c r="BH232" s="338"/>
      <c r="BI232" s="296"/>
      <c r="BJ232" s="296"/>
      <c r="BK232" s="296"/>
      <c r="BL232" s="330"/>
      <c r="BM232" s="338"/>
      <c r="BN232" s="296"/>
      <c r="BO232" s="296"/>
      <c r="BP232" s="296"/>
      <c r="BQ232" s="330"/>
    </row>
    <row r="233" s="613" customFormat="true" ht="15" customHeight="true" x14ac:dyDescent="0.2">
      <c r="A233" s="954"/>
      <c r="B233" s="788"/>
      <c r="C233" s="894"/>
      <c r="D233" s="801"/>
      <c r="E233" s="801"/>
      <c r="F233" s="801"/>
      <c r="G233" s="802"/>
      <c r="H233" s="800"/>
      <c r="I233" s="801"/>
      <c r="J233" s="801"/>
      <c r="K233" s="801"/>
      <c r="L233" s="895"/>
      <c r="M233" s="894"/>
      <c r="N233" s="801"/>
      <c r="O233" s="801"/>
      <c r="P233" s="801"/>
      <c r="Q233" s="895"/>
      <c r="R233" s="1234"/>
      <c r="S233" s="1234"/>
      <c r="T233" s="1234"/>
      <c r="U233" s="1234"/>
      <c r="V233" s="1234"/>
      <c r="W233" s="1234"/>
      <c r="X233" s="1234"/>
      <c r="Y233" s="1234"/>
      <c r="Z233" s="1234"/>
      <c r="AA233" s="1234"/>
      <c r="AB233" s="1234"/>
      <c r="AC233" s="1234"/>
      <c r="AD233" s="1234"/>
      <c r="AE233" s="1234"/>
      <c r="AF233" s="1234"/>
      <c r="AG233" s="1234"/>
      <c r="AH233" s="1234"/>
      <c r="AI233" s="1234"/>
      <c r="AJ233" s="1234"/>
      <c r="AK233" s="1234"/>
      <c r="AL233" s="1234"/>
      <c r="AM233" s="1234"/>
      <c r="AN233" s="1234"/>
      <c r="AO233" s="1234"/>
      <c r="AP233" s="1234"/>
      <c r="AQ233" s="1234"/>
      <c r="AR233" s="1234"/>
      <c r="AS233" s="1234"/>
      <c r="AT233" s="1234"/>
      <c r="AU233" s="1234"/>
      <c r="AV233" s="1234"/>
      <c r="AW233" s="1234"/>
      <c r="AX233" s="1234"/>
      <c r="AY233" s="1234"/>
      <c r="BA233" s="434"/>
      <c r="BB233" s="161"/>
      <c r="BC233" s="329"/>
      <c r="BD233" s="296"/>
      <c r="BE233" s="296"/>
      <c r="BF233" s="296"/>
      <c r="BG233" s="330"/>
      <c r="BH233" s="338"/>
      <c r="BI233" s="296"/>
      <c r="BJ233" s="296"/>
      <c r="BK233" s="296"/>
      <c r="BL233" s="330"/>
      <c r="BM233" s="338"/>
      <c r="BN233" s="296"/>
      <c r="BO233" s="296"/>
      <c r="BP233" s="296"/>
      <c r="BQ233" s="330"/>
    </row>
    <row r="234" s="613" customFormat="true" ht="15" customHeight="true" x14ac:dyDescent="0.2">
      <c r="A234" s="954"/>
      <c r="B234" s="788"/>
      <c r="C234" s="894"/>
      <c r="D234" s="801"/>
      <c r="E234" s="801"/>
      <c r="F234" s="801"/>
      <c r="G234" s="802"/>
      <c r="H234" s="800"/>
      <c r="I234" s="801"/>
      <c r="J234" s="801"/>
      <c r="K234" s="801"/>
      <c r="L234" s="895"/>
      <c r="M234" s="894"/>
      <c r="N234" s="801"/>
      <c r="O234" s="801"/>
      <c r="P234" s="801"/>
      <c r="Q234" s="895"/>
      <c r="R234" s="1234"/>
      <c r="S234" s="1234"/>
      <c r="T234" s="1234"/>
      <c r="U234" s="1234"/>
      <c r="V234" s="1234"/>
      <c r="W234" s="1234"/>
      <c r="X234" s="1234"/>
      <c r="Y234" s="1234"/>
      <c r="Z234" s="1234"/>
      <c r="AA234" s="1234"/>
      <c r="AB234" s="1234"/>
      <c r="AC234" s="1234"/>
      <c r="AD234" s="1234"/>
      <c r="AE234" s="1234"/>
      <c r="AF234" s="1234"/>
      <c r="AG234" s="1234"/>
      <c r="AH234" s="1234"/>
      <c r="AI234" s="1234"/>
      <c r="AJ234" s="1234"/>
      <c r="AK234" s="1234"/>
      <c r="AL234" s="1234"/>
      <c r="AM234" s="1234"/>
      <c r="AN234" s="1234"/>
      <c r="AO234" s="1234"/>
      <c r="AP234" s="1234"/>
      <c r="AQ234" s="1234"/>
      <c r="AR234" s="1234"/>
      <c r="AS234" s="1234"/>
      <c r="AT234" s="1234"/>
      <c r="AU234" s="1234"/>
      <c r="AV234" s="1234"/>
      <c r="AW234" s="1234"/>
      <c r="AX234" s="1234"/>
      <c r="AY234" s="1234"/>
      <c r="BA234" s="434"/>
      <c r="BB234" s="161"/>
      <c r="BC234" s="329"/>
      <c r="BD234" s="296"/>
      <c r="BE234" s="296"/>
      <c r="BF234" s="296"/>
      <c r="BG234" s="330"/>
      <c r="BH234" s="338"/>
      <c r="BI234" s="296"/>
      <c r="BJ234" s="296"/>
      <c r="BK234" s="296"/>
      <c r="BL234" s="330"/>
      <c r="BM234" s="338"/>
      <c r="BN234" s="296"/>
      <c r="BO234" s="296"/>
      <c r="BP234" s="296"/>
      <c r="BQ234" s="330"/>
    </row>
    <row r="235" s="613" customFormat="true" ht="15" customHeight="true" x14ac:dyDescent="0.2">
      <c r="A235" s="954"/>
      <c r="B235" s="788"/>
      <c r="C235" s="894"/>
      <c r="D235" s="801"/>
      <c r="E235" s="801"/>
      <c r="F235" s="801"/>
      <c r="G235" s="802"/>
      <c r="H235" s="800"/>
      <c r="I235" s="801"/>
      <c r="J235" s="801"/>
      <c r="K235" s="801"/>
      <c r="L235" s="895"/>
      <c r="M235" s="894"/>
      <c r="N235" s="801"/>
      <c r="O235" s="801"/>
      <c r="P235" s="801"/>
      <c r="Q235" s="895"/>
      <c r="R235" s="1234"/>
      <c r="S235" s="1234"/>
      <c r="T235" s="1234"/>
      <c r="U235" s="1234"/>
      <c r="V235" s="1234"/>
      <c r="W235" s="1234"/>
      <c r="X235" s="1234"/>
      <c r="Y235" s="1234"/>
      <c r="Z235" s="1234"/>
      <c r="AA235" s="1234"/>
      <c r="AB235" s="1234"/>
      <c r="AC235" s="1234"/>
      <c r="AD235" s="1234"/>
      <c r="AE235" s="1234"/>
      <c r="AF235" s="1234"/>
      <c r="AG235" s="1234"/>
      <c r="AH235" s="1234"/>
      <c r="AI235" s="1234"/>
      <c r="AJ235" s="1234"/>
      <c r="AK235" s="1234"/>
      <c r="AL235" s="1234"/>
      <c r="AM235" s="1234"/>
      <c r="AN235" s="1234"/>
      <c r="AO235" s="1234"/>
      <c r="AP235" s="1234"/>
      <c r="AQ235" s="1234"/>
      <c r="AR235" s="1234"/>
      <c r="AS235" s="1234"/>
      <c r="AT235" s="1234"/>
      <c r="AU235" s="1234"/>
      <c r="AV235" s="1234"/>
      <c r="AW235" s="1234"/>
      <c r="AX235" s="1234"/>
      <c r="AY235" s="1234"/>
      <c r="BA235" s="434"/>
      <c r="BB235" s="161"/>
      <c r="BC235" s="329"/>
      <c r="BD235" s="296"/>
      <c r="BE235" s="296"/>
      <c r="BF235" s="296"/>
      <c r="BG235" s="330"/>
      <c r="BH235" s="338"/>
      <c r="BI235" s="296"/>
      <c r="BJ235" s="296"/>
      <c r="BK235" s="296"/>
      <c r="BL235" s="330"/>
      <c r="BM235" s="338"/>
      <c r="BN235" s="296"/>
      <c r="BO235" s="296"/>
      <c r="BP235" s="296"/>
      <c r="BQ235" s="330"/>
    </row>
    <row r="236" s="613" customFormat="true" ht="15" customHeight="true" x14ac:dyDescent="0.2">
      <c r="A236" s="954"/>
      <c r="B236" s="788"/>
      <c r="C236" s="894"/>
      <c r="D236" s="801"/>
      <c r="E236" s="801"/>
      <c r="F236" s="801"/>
      <c r="G236" s="802"/>
      <c r="H236" s="800"/>
      <c r="I236" s="801"/>
      <c r="J236" s="801"/>
      <c r="K236" s="801"/>
      <c r="L236" s="895"/>
      <c r="M236" s="894"/>
      <c r="N236" s="801"/>
      <c r="O236" s="801"/>
      <c r="P236" s="801"/>
      <c r="Q236" s="895"/>
      <c r="R236" s="1234"/>
      <c r="S236" s="1234"/>
      <c r="T236" s="1234"/>
      <c r="U236" s="1234"/>
      <c r="V236" s="1234"/>
      <c r="W236" s="1234"/>
      <c r="X236" s="1234"/>
      <c r="Y236" s="1234"/>
      <c r="Z236" s="1234"/>
      <c r="AA236" s="1234"/>
      <c r="AB236" s="1234"/>
      <c r="AC236" s="1234"/>
      <c r="AD236" s="1234"/>
      <c r="AE236" s="1234"/>
      <c r="AF236" s="1234"/>
      <c r="AG236" s="1234"/>
      <c r="AH236" s="1234"/>
      <c r="AI236" s="1234"/>
      <c r="AJ236" s="1234"/>
      <c r="AK236" s="1234"/>
      <c r="AL236" s="1234"/>
      <c r="AM236" s="1234"/>
      <c r="AN236" s="1234"/>
      <c r="AO236" s="1234"/>
      <c r="AP236" s="1234"/>
      <c r="AQ236" s="1234"/>
      <c r="AR236" s="1234"/>
      <c r="AS236" s="1234"/>
      <c r="AT236" s="1234"/>
      <c r="AU236" s="1234"/>
      <c r="AV236" s="1234"/>
      <c r="AW236" s="1234"/>
      <c r="AX236" s="1234"/>
      <c r="AY236" s="1234"/>
      <c r="BA236" s="434"/>
      <c r="BB236" s="161"/>
      <c r="BC236" s="329"/>
      <c r="BD236" s="296"/>
      <c r="BE236" s="296"/>
      <c r="BF236" s="296"/>
      <c r="BG236" s="330"/>
      <c r="BH236" s="338"/>
      <c r="BI236" s="296"/>
      <c r="BJ236" s="296"/>
      <c r="BK236" s="296"/>
      <c r="BL236" s="330"/>
      <c r="BM236" s="338"/>
      <c r="BN236" s="296"/>
      <c r="BO236" s="296"/>
      <c r="BP236" s="296"/>
      <c r="BQ236" s="330"/>
    </row>
    <row r="237" s="613" customFormat="true" ht="15" customHeight="true" x14ac:dyDescent="0.2">
      <c r="A237" s="954"/>
      <c r="B237" s="788"/>
      <c r="C237" s="894"/>
      <c r="D237" s="801"/>
      <c r="E237" s="801"/>
      <c r="F237" s="801"/>
      <c r="G237" s="802"/>
      <c r="H237" s="800"/>
      <c r="I237" s="801"/>
      <c r="J237" s="801"/>
      <c r="K237" s="801"/>
      <c r="L237" s="895"/>
      <c r="M237" s="894"/>
      <c r="N237" s="801"/>
      <c r="O237" s="801"/>
      <c r="P237" s="801"/>
      <c r="Q237" s="895"/>
      <c r="R237" s="1234"/>
      <c r="S237" s="1234"/>
      <c r="T237" s="1234"/>
      <c r="U237" s="1234"/>
      <c r="V237" s="1234"/>
      <c r="W237" s="1234"/>
      <c r="X237" s="1234"/>
      <c r="Y237" s="1234"/>
      <c r="Z237" s="1234"/>
      <c r="AA237" s="1234"/>
      <c r="AB237" s="1234"/>
      <c r="AC237" s="1234"/>
      <c r="AD237" s="1234"/>
      <c r="AE237" s="1234"/>
      <c r="AF237" s="1234"/>
      <c r="AG237" s="1234"/>
      <c r="AH237" s="1234"/>
      <c r="AI237" s="1234"/>
      <c r="AJ237" s="1234"/>
      <c r="AK237" s="1234"/>
      <c r="AL237" s="1234"/>
      <c r="AM237" s="1234"/>
      <c r="AN237" s="1234"/>
      <c r="AO237" s="1234"/>
      <c r="AP237" s="1234"/>
      <c r="AQ237" s="1234"/>
      <c r="AR237" s="1234"/>
      <c r="AS237" s="1234"/>
      <c r="AT237" s="1234"/>
      <c r="AU237" s="1234"/>
      <c r="AV237" s="1234"/>
      <c r="AW237" s="1234"/>
      <c r="AX237" s="1234"/>
      <c r="AY237" s="1234"/>
      <c r="BA237" s="434"/>
      <c r="BB237" s="161"/>
      <c r="BC237" s="329"/>
      <c r="BD237" s="296"/>
      <c r="BE237" s="296"/>
      <c r="BF237" s="296"/>
      <c r="BG237" s="330"/>
      <c r="BH237" s="338"/>
      <c r="BI237" s="296"/>
      <c r="BJ237" s="296"/>
      <c r="BK237" s="296"/>
      <c r="BL237" s="330"/>
      <c r="BM237" s="338"/>
      <c r="BN237" s="296"/>
      <c r="BO237" s="296"/>
      <c r="BP237" s="296"/>
      <c r="BQ237" s="330"/>
    </row>
    <row r="238" s="613" customFormat="true" ht="15" customHeight="true" x14ac:dyDescent="0.2">
      <c r="A238" s="954"/>
      <c r="B238" s="788"/>
      <c r="C238" s="894"/>
      <c r="D238" s="801"/>
      <c r="E238" s="801"/>
      <c r="F238" s="801"/>
      <c r="G238" s="802"/>
      <c r="H238" s="800"/>
      <c r="I238" s="801"/>
      <c r="J238" s="801"/>
      <c r="K238" s="801"/>
      <c r="L238" s="895"/>
      <c r="M238" s="894"/>
      <c r="N238" s="801"/>
      <c r="O238" s="801"/>
      <c r="P238" s="801"/>
      <c r="Q238" s="895"/>
      <c r="R238" s="1234"/>
      <c r="S238" s="1234"/>
      <c r="T238" s="1234"/>
      <c r="U238" s="1234"/>
      <c r="V238" s="1234"/>
      <c r="W238" s="1234"/>
      <c r="X238" s="1234"/>
      <c r="Y238" s="1234"/>
      <c r="Z238" s="1234"/>
      <c r="AA238" s="1234"/>
      <c r="AB238" s="1234"/>
      <c r="AC238" s="1234"/>
      <c r="AD238" s="1234"/>
      <c r="AE238" s="1234"/>
      <c r="AF238" s="1234"/>
      <c r="AG238" s="1234"/>
      <c r="AH238" s="1234"/>
      <c r="AI238" s="1234"/>
      <c r="AJ238" s="1234"/>
      <c r="AK238" s="1234"/>
      <c r="AL238" s="1234"/>
      <c r="AM238" s="1234"/>
      <c r="AN238" s="1234"/>
      <c r="AO238" s="1234"/>
      <c r="AP238" s="1234"/>
      <c r="AQ238" s="1234"/>
      <c r="AR238" s="1234"/>
      <c r="AS238" s="1234"/>
      <c r="AT238" s="1234"/>
      <c r="AU238" s="1234"/>
      <c r="AV238" s="1234"/>
      <c r="AW238" s="1234"/>
      <c r="AX238" s="1234"/>
      <c r="AY238" s="1234"/>
      <c r="BA238" s="434"/>
      <c r="BB238" s="161"/>
      <c r="BC238" s="329"/>
      <c r="BD238" s="296"/>
      <c r="BE238" s="296"/>
      <c r="BF238" s="296"/>
      <c r="BG238" s="330"/>
      <c r="BH238" s="338"/>
      <c r="BI238" s="296"/>
      <c r="BJ238" s="296"/>
      <c r="BK238" s="296"/>
      <c r="BL238" s="330"/>
      <c r="BM238" s="338"/>
      <c r="BN238" s="296"/>
      <c r="BO238" s="296"/>
      <c r="BP238" s="296"/>
      <c r="BQ238" s="330"/>
    </row>
    <row r="239" s="613" customFormat="true" ht="15" customHeight="true" x14ac:dyDescent="0.2">
      <c r="A239" s="954"/>
      <c r="B239" s="788"/>
      <c r="C239" s="894"/>
      <c r="D239" s="801"/>
      <c r="E239" s="801"/>
      <c r="F239" s="801"/>
      <c r="G239" s="802"/>
      <c r="H239" s="800"/>
      <c r="I239" s="801"/>
      <c r="J239" s="801"/>
      <c r="K239" s="801"/>
      <c r="L239" s="895"/>
      <c r="M239" s="894"/>
      <c r="N239" s="801"/>
      <c r="O239" s="801"/>
      <c r="P239" s="801"/>
      <c r="Q239" s="895"/>
      <c r="R239" s="1234"/>
      <c r="S239" s="1234"/>
      <c r="T239" s="1234"/>
      <c r="U239" s="1234"/>
      <c r="V239" s="1234"/>
      <c r="W239" s="1234"/>
      <c r="X239" s="1234"/>
      <c r="Y239" s="1234"/>
      <c r="Z239" s="1234"/>
      <c r="AA239" s="1234"/>
      <c r="AB239" s="1234"/>
      <c r="AC239" s="1234"/>
      <c r="AD239" s="1234"/>
      <c r="AE239" s="1234"/>
      <c r="AF239" s="1234"/>
      <c r="AG239" s="1234"/>
      <c r="AH239" s="1234"/>
      <c r="AI239" s="1234"/>
      <c r="AJ239" s="1234"/>
      <c r="AK239" s="1234"/>
      <c r="AL239" s="1234"/>
      <c r="AM239" s="1234"/>
      <c r="AN239" s="1234"/>
      <c r="AO239" s="1234"/>
      <c r="AP239" s="1234"/>
      <c r="AQ239" s="1234"/>
      <c r="AR239" s="1234"/>
      <c r="AS239" s="1234"/>
      <c r="AT239" s="1234"/>
      <c r="AU239" s="1234"/>
      <c r="AV239" s="1234"/>
      <c r="AW239" s="1234"/>
      <c r="AX239" s="1234"/>
      <c r="AY239" s="1234"/>
      <c r="BA239" s="434"/>
      <c r="BB239" s="161"/>
      <c r="BC239" s="329"/>
      <c r="BD239" s="296"/>
      <c r="BE239" s="296"/>
      <c r="BF239" s="296"/>
      <c r="BG239" s="330"/>
      <c r="BH239" s="338"/>
      <c r="BI239" s="296"/>
      <c r="BJ239" s="296"/>
      <c r="BK239" s="296"/>
      <c r="BL239" s="330"/>
      <c r="BM239" s="338"/>
      <c r="BN239" s="296"/>
      <c r="BO239" s="296"/>
      <c r="BP239" s="296"/>
      <c r="BQ239" s="330"/>
    </row>
    <row r="240" s="613" customFormat="true" ht="15" customHeight="true" x14ac:dyDescent="0.2">
      <c r="A240" s="954"/>
      <c r="B240" s="788"/>
      <c r="C240" s="894"/>
      <c r="D240" s="801"/>
      <c r="E240" s="801"/>
      <c r="F240" s="801"/>
      <c r="G240" s="802"/>
      <c r="H240" s="800"/>
      <c r="I240" s="801"/>
      <c r="J240" s="801"/>
      <c r="K240" s="801"/>
      <c r="L240" s="895"/>
      <c r="M240" s="894"/>
      <c r="N240" s="801"/>
      <c r="O240" s="801"/>
      <c r="P240" s="801"/>
      <c r="Q240" s="895"/>
      <c r="R240" s="1234"/>
      <c r="S240" s="1234"/>
      <c r="T240" s="1234"/>
      <c r="U240" s="1234"/>
      <c r="V240" s="1234"/>
      <c r="W240" s="1234"/>
      <c r="X240" s="1234"/>
      <c r="Y240" s="1234"/>
      <c r="Z240" s="1234"/>
      <c r="AA240" s="1234"/>
      <c r="AB240" s="1234"/>
      <c r="AC240" s="1234"/>
      <c r="AD240" s="1234"/>
      <c r="AE240" s="1234"/>
      <c r="AF240" s="1234"/>
      <c r="AG240" s="1234"/>
      <c r="AH240" s="1234"/>
      <c r="AI240" s="1234"/>
      <c r="AJ240" s="1234"/>
      <c r="AK240" s="1234"/>
      <c r="AL240" s="1234"/>
      <c r="AM240" s="1234"/>
      <c r="AN240" s="1234"/>
      <c r="AO240" s="1234"/>
      <c r="AP240" s="1234"/>
      <c r="AQ240" s="1234"/>
      <c r="AR240" s="1234"/>
      <c r="AS240" s="1234"/>
      <c r="AT240" s="1234"/>
      <c r="AU240" s="1234"/>
      <c r="AV240" s="1234"/>
      <c r="AW240" s="1234"/>
      <c r="AX240" s="1234"/>
      <c r="AY240" s="1234"/>
      <c r="BA240" s="434"/>
      <c r="BB240" s="161"/>
      <c r="BC240" s="329"/>
      <c r="BD240" s="296"/>
      <c r="BE240" s="296"/>
      <c r="BF240" s="296"/>
      <c r="BG240" s="330"/>
      <c r="BH240" s="338"/>
      <c r="BI240" s="296"/>
      <c r="BJ240" s="296"/>
      <c r="BK240" s="296"/>
      <c r="BL240" s="330"/>
      <c r="BM240" s="338"/>
      <c r="BN240" s="296"/>
      <c r="BO240" s="296"/>
      <c r="BP240" s="296"/>
      <c r="BQ240" s="330"/>
    </row>
    <row r="241" s="613" customFormat="true" ht="15" customHeight="true" x14ac:dyDescent="0.2">
      <c r="A241" s="954"/>
      <c r="B241" s="788"/>
      <c r="C241" s="894"/>
      <c r="D241" s="801"/>
      <c r="E241" s="801"/>
      <c r="F241" s="801"/>
      <c r="G241" s="802"/>
      <c r="H241" s="800"/>
      <c r="I241" s="801"/>
      <c r="J241" s="801"/>
      <c r="K241" s="801"/>
      <c r="L241" s="895"/>
      <c r="M241" s="894"/>
      <c r="N241" s="801"/>
      <c r="O241" s="801"/>
      <c r="P241" s="801"/>
      <c r="Q241" s="895"/>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BA241" s="434"/>
      <c r="BB241" s="161"/>
      <c r="BC241" s="329"/>
      <c r="BD241" s="296"/>
      <c r="BE241" s="296"/>
      <c r="BF241" s="296"/>
      <c r="BG241" s="330"/>
      <c r="BH241" s="338"/>
      <c r="BI241" s="296"/>
      <c r="BJ241" s="296"/>
      <c r="BK241" s="296"/>
      <c r="BL241" s="330"/>
      <c r="BM241" s="338"/>
      <c r="BN241" s="296"/>
      <c r="BO241" s="296"/>
      <c r="BP241" s="296"/>
      <c r="BQ241" s="330"/>
    </row>
    <row r="242" s="613" customFormat="true" ht="15" customHeight="true" x14ac:dyDescent="0.2">
      <c r="A242" s="954"/>
      <c r="B242" s="788"/>
      <c r="C242" s="894"/>
      <c r="D242" s="801"/>
      <c r="E242" s="801"/>
      <c r="F242" s="801"/>
      <c r="G242" s="802"/>
      <c r="H242" s="800"/>
      <c r="I242" s="801"/>
      <c r="J242" s="801"/>
      <c r="K242" s="801"/>
      <c r="L242" s="895"/>
      <c r="M242" s="894"/>
      <c r="N242" s="801"/>
      <c r="O242" s="801"/>
      <c r="P242" s="801"/>
      <c r="Q242" s="895"/>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BA242" s="434"/>
      <c r="BB242" s="161"/>
      <c r="BC242" s="329"/>
      <c r="BD242" s="296"/>
      <c r="BE242" s="296"/>
      <c r="BF242" s="296"/>
      <c r="BG242" s="330"/>
      <c r="BH242" s="338"/>
      <c r="BI242" s="296"/>
      <c r="BJ242" s="296"/>
      <c r="BK242" s="296"/>
      <c r="BL242" s="330"/>
      <c r="BM242" s="338"/>
      <c r="BN242" s="296"/>
      <c r="BO242" s="296"/>
      <c r="BP242" s="296"/>
      <c r="BQ242" s="330"/>
    </row>
    <row r="243" s="613" customFormat="true" ht="15" customHeight="true" x14ac:dyDescent="0.2">
      <c r="A243" s="954"/>
      <c r="B243" s="788"/>
      <c r="C243" s="894"/>
      <c r="D243" s="801"/>
      <c r="E243" s="801"/>
      <c r="F243" s="801"/>
      <c r="G243" s="802"/>
      <c r="H243" s="800"/>
      <c r="I243" s="801"/>
      <c r="J243" s="801"/>
      <c r="K243" s="801"/>
      <c r="L243" s="895"/>
      <c r="M243" s="894"/>
      <c r="N243" s="801"/>
      <c r="O243" s="801"/>
      <c r="P243" s="801"/>
      <c r="Q243" s="895"/>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BA243" s="434"/>
      <c r="BB243" s="161"/>
      <c r="BC243" s="329"/>
      <c r="BD243" s="296"/>
      <c r="BE243" s="296"/>
      <c r="BF243" s="296"/>
      <c r="BG243" s="330"/>
      <c r="BH243" s="338"/>
      <c r="BI243" s="296"/>
      <c r="BJ243" s="296"/>
      <c r="BK243" s="296"/>
      <c r="BL243" s="330"/>
      <c r="BM243" s="338"/>
      <c r="BN243" s="296"/>
      <c r="BO243" s="296"/>
      <c r="BP243" s="296"/>
      <c r="BQ243" s="330"/>
    </row>
    <row r="244" s="613" customFormat="true" ht="15" customHeight="true" x14ac:dyDescent="0.2">
      <c r="A244" s="954"/>
      <c r="B244" s="788"/>
      <c r="C244" s="894"/>
      <c r="D244" s="801"/>
      <c r="E244" s="801"/>
      <c r="F244" s="801"/>
      <c r="G244" s="802"/>
      <c r="H244" s="800"/>
      <c r="I244" s="801"/>
      <c r="J244" s="801"/>
      <c r="K244" s="801"/>
      <c r="L244" s="895"/>
      <c r="M244" s="894"/>
      <c r="N244" s="801"/>
      <c r="O244" s="801"/>
      <c r="P244" s="801"/>
      <c r="Q244" s="895"/>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BA244" s="434"/>
      <c r="BB244" s="161"/>
      <c r="BC244" s="329"/>
      <c r="BD244" s="296"/>
      <c r="BE244" s="296"/>
      <c r="BF244" s="296"/>
      <c r="BG244" s="330"/>
      <c r="BH244" s="338"/>
      <c r="BI244" s="296"/>
      <c r="BJ244" s="296"/>
      <c r="BK244" s="296"/>
      <c r="BL244" s="330"/>
      <c r="BM244" s="338"/>
      <c r="BN244" s="296"/>
      <c r="BO244" s="296"/>
      <c r="BP244" s="296"/>
      <c r="BQ244" s="330"/>
    </row>
    <row r="245" s="613" customFormat="true" ht="15" customHeight="true" x14ac:dyDescent="0.2">
      <c r="A245" s="954"/>
      <c r="B245" s="788"/>
      <c r="C245" s="894"/>
      <c r="D245" s="801"/>
      <c r="E245" s="801"/>
      <c r="F245" s="801"/>
      <c r="G245" s="802"/>
      <c r="H245" s="800"/>
      <c r="I245" s="801"/>
      <c r="J245" s="801"/>
      <c r="K245" s="801"/>
      <c r="L245" s="895"/>
      <c r="M245" s="894"/>
      <c r="N245" s="801"/>
      <c r="O245" s="801"/>
      <c r="P245" s="801"/>
      <c r="Q245" s="8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BA245" s="434"/>
      <c r="BB245" s="161"/>
      <c r="BC245" s="329"/>
      <c r="BD245" s="296"/>
      <c r="BE245" s="296"/>
      <c r="BF245" s="296"/>
      <c r="BG245" s="330"/>
      <c r="BH245" s="338"/>
      <c r="BI245" s="296"/>
      <c r="BJ245" s="296"/>
      <c r="BK245" s="296"/>
      <c r="BL245" s="330"/>
      <c r="BM245" s="338"/>
      <c r="BN245" s="296"/>
      <c r="BO245" s="296"/>
      <c r="BP245" s="296"/>
      <c r="BQ245" s="330"/>
    </row>
    <row r="246" s="613" customFormat="true" ht="15" customHeight="true" x14ac:dyDescent="0.2">
      <c r="A246" s="954"/>
      <c r="B246" s="788"/>
      <c r="C246" s="894"/>
      <c r="D246" s="801"/>
      <c r="E246" s="801"/>
      <c r="F246" s="801"/>
      <c r="G246" s="802"/>
      <c r="H246" s="800"/>
      <c r="I246" s="801"/>
      <c r="J246" s="801"/>
      <c r="K246" s="801"/>
      <c r="L246" s="895"/>
      <c r="M246" s="894"/>
      <c r="N246" s="801"/>
      <c r="O246" s="801"/>
      <c r="P246" s="801"/>
      <c r="Q246" s="89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BA246" s="434"/>
      <c r="BB246" s="161"/>
      <c r="BC246" s="329"/>
      <c r="BD246" s="296"/>
      <c r="BE246" s="296"/>
      <c r="BF246" s="296"/>
      <c r="BG246" s="330"/>
      <c r="BH246" s="338"/>
      <c r="BI246" s="296"/>
      <c r="BJ246" s="296"/>
      <c r="BK246" s="296"/>
      <c r="BL246" s="330"/>
      <c r="BM246" s="338"/>
      <c r="BN246" s="296"/>
      <c r="BO246" s="296"/>
      <c r="BP246" s="296"/>
      <c r="BQ246" s="330"/>
    </row>
    <row r="247" s="613" customFormat="true" ht="15" customHeight="true" x14ac:dyDescent="0.2">
      <c r="A247" s="954"/>
      <c r="B247" s="788"/>
      <c r="C247" s="894"/>
      <c r="D247" s="801"/>
      <c r="E247" s="801"/>
      <c r="F247" s="801"/>
      <c r="G247" s="802"/>
      <c r="H247" s="800"/>
      <c r="I247" s="801"/>
      <c r="J247" s="801"/>
      <c r="K247" s="801"/>
      <c r="L247" s="895"/>
      <c r="M247" s="894"/>
      <c r="N247" s="801"/>
      <c r="O247" s="801"/>
      <c r="P247" s="801"/>
      <c r="Q247" s="895"/>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BA247" s="434"/>
      <c r="BB247" s="161"/>
      <c r="BC247" s="329"/>
      <c r="BD247" s="296"/>
      <c r="BE247" s="296"/>
      <c r="BF247" s="296"/>
      <c r="BG247" s="330"/>
      <c r="BH247" s="338"/>
      <c r="BI247" s="296"/>
      <c r="BJ247" s="296"/>
      <c r="BK247" s="296"/>
      <c r="BL247" s="330"/>
      <c r="BM247" s="338"/>
      <c r="BN247" s="296"/>
      <c r="BO247" s="296"/>
      <c r="BP247" s="296"/>
      <c r="BQ247" s="330"/>
    </row>
    <row r="248" s="613" customFormat="true" ht="15" customHeight="true" x14ac:dyDescent="0.2">
      <c r="A248" s="955"/>
      <c r="B248" s="789"/>
      <c r="C248" s="951"/>
      <c r="D248" s="804"/>
      <c r="E248" s="804"/>
      <c r="F248" s="804"/>
      <c r="G248" s="805"/>
      <c r="H248" s="803"/>
      <c r="I248" s="804"/>
      <c r="J248" s="804"/>
      <c r="K248" s="804"/>
      <c r="L248" s="952"/>
      <c r="M248" s="951"/>
      <c r="N248" s="804"/>
      <c r="O248" s="804"/>
      <c r="P248" s="804"/>
      <c r="Q248" s="952"/>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BA248" s="434"/>
      <c r="BB248" s="161"/>
      <c r="BC248" s="331"/>
      <c r="BD248" s="332"/>
      <c r="BE248" s="332"/>
      <c r="BF248" s="332"/>
      <c r="BG248" s="333"/>
      <c r="BH248" s="339"/>
      <c r="BI248" s="332"/>
      <c r="BJ248" s="332"/>
      <c r="BK248" s="332"/>
      <c r="BL248" s="333"/>
      <c r="BM248" s="339"/>
      <c r="BN248" s="332"/>
      <c r="BO248" s="332"/>
      <c r="BP248" s="332"/>
      <c r="BQ248" s="333"/>
    </row>
    <row r="249" s="613" customFormat="true" ht="250.15" customHeight="true" x14ac:dyDescent="0.2">
      <c r="R249" s="617"/>
      <c r="S249" s="617"/>
      <c r="T249" s="617"/>
      <c r="U249" s="617"/>
      <c r="V249" s="617"/>
      <c r="W249" s="617"/>
      <c r="X249" s="617"/>
      <c r="Y249" s="617"/>
      <c r="Z249" s="617"/>
      <c r="AA249" s="617"/>
      <c r="AB249" s="617"/>
      <c r="AC249" s="617"/>
      <c r="AD249" s="617"/>
      <c r="AE249" s="617"/>
      <c r="AF249" s="617"/>
      <c r="AG249" s="617"/>
      <c r="AH249" s="617"/>
      <c r="AI249" s="617"/>
      <c r="AJ249" s="617"/>
      <c r="AK249" s="617"/>
      <c r="AL249" s="617"/>
      <c r="AM249" s="617"/>
      <c r="AN249" s="617"/>
      <c r="AO249" s="617"/>
      <c r="AP249" s="617"/>
      <c r="AQ249" s="617"/>
      <c r="AR249" s="617"/>
      <c r="AS249" s="617"/>
      <c r="AT249" s="617"/>
      <c r="AU249" s="617"/>
      <c r="AV249" s="617"/>
      <c r="AW249" s="617"/>
      <c r="AX249" s="617"/>
      <c r="AY249" s="617"/>
      <c r="BA249" s="132"/>
      <c r="BB249" s="130"/>
      <c r="BC249" s="130"/>
      <c r="BD249" s="130"/>
      <c r="BE249" s="130"/>
      <c r="BF249" s="130"/>
      <c r="BG249" s="130"/>
      <c r="BH249" s="130"/>
      <c r="BI249" s="130"/>
      <c r="BJ249" s="130"/>
      <c r="BK249" s="130"/>
      <c r="BL249" s="130"/>
      <c r="BM249" s="130"/>
      <c r="BN249" s="130"/>
      <c r="BO249" s="130"/>
      <c r="BP249" s="130"/>
      <c r="BQ249" s="130"/>
    </row>
    <row r="250" s="370" customFormat="true" ht="19.15" customHeight="true" x14ac:dyDescent="0.2">
      <c r="R250" s="567"/>
      <c r="S250" s="567"/>
      <c r="T250" s="567"/>
      <c r="U250" s="567"/>
      <c r="V250" s="567"/>
      <c r="W250" s="567"/>
      <c r="X250" s="567"/>
      <c r="Y250" s="567"/>
      <c r="Z250" s="567"/>
      <c r="AA250" s="567"/>
      <c r="AB250" s="567"/>
      <c r="AC250" s="567"/>
      <c r="AD250" s="567"/>
      <c r="AE250" s="567"/>
      <c r="AF250" s="567"/>
      <c r="AG250" s="567"/>
      <c r="AH250" s="567"/>
      <c r="AI250" s="567"/>
      <c r="AJ250" s="567"/>
      <c r="AK250" s="567"/>
      <c r="AL250" s="567"/>
      <c r="AM250" s="567"/>
      <c r="AN250" s="567"/>
      <c r="AO250" s="567"/>
      <c r="AP250" s="567"/>
      <c r="AQ250" s="567"/>
      <c r="AR250" s="567"/>
      <c r="AS250" s="567"/>
      <c r="AT250" s="567"/>
      <c r="AU250" s="567"/>
      <c r="AV250" s="567"/>
      <c r="AW250" s="567"/>
      <c r="AX250" s="567"/>
      <c r="AY250" s="567"/>
      <c r="BA250" s="432"/>
      <c r="BB250" s="230"/>
      <c r="BC250" s="432"/>
      <c r="BD250" s="432"/>
      <c r="BE250" s="432"/>
      <c r="BF250" s="432"/>
      <c r="BG250" s="432"/>
      <c r="BH250" s="432"/>
      <c r="BI250" s="432"/>
      <c r="BJ250" s="432"/>
      <c r="BK250" s="432"/>
      <c r="BL250" s="432"/>
      <c r="BM250" s="432"/>
      <c r="BN250" s="432"/>
      <c r="BO250" s="432"/>
      <c r="BP250" s="432"/>
      <c r="BQ250" s="432"/>
    </row>
    <row r="251" s="370" customFormat="true" ht="12.75" x14ac:dyDescent="0.2">
      <c r="R251" s="567"/>
      <c r="S251" s="567"/>
      <c r="T251" s="567"/>
      <c r="U251" s="567"/>
      <c r="V251" s="567"/>
      <c r="W251" s="567"/>
      <c r="X251" s="567"/>
      <c r="Y251" s="567"/>
      <c r="Z251" s="567"/>
      <c r="AA251" s="567"/>
      <c r="AB251" s="567"/>
      <c r="AC251" s="567"/>
      <c r="AD251" s="567"/>
      <c r="AE251" s="567"/>
      <c r="AF251" s="567"/>
      <c r="AG251" s="567"/>
      <c r="AH251" s="567"/>
      <c r="AI251" s="567"/>
      <c r="AJ251" s="567"/>
      <c r="AK251" s="567"/>
      <c r="AL251" s="567"/>
      <c r="AM251" s="567"/>
      <c r="AN251" s="567"/>
      <c r="AO251" s="567"/>
      <c r="AP251" s="567"/>
      <c r="AQ251" s="567"/>
      <c r="AR251" s="567"/>
      <c r="AS251" s="567"/>
      <c r="AT251" s="567"/>
      <c r="AU251" s="567"/>
      <c r="AV251" s="567"/>
      <c r="AW251" s="567"/>
      <c r="AX251" s="567"/>
      <c r="AY251" s="567"/>
      <c r="BA251" s="432"/>
      <c r="BB251" s="230"/>
      <c r="BC251" s="432"/>
      <c r="BD251" s="432"/>
      <c r="BE251" s="432"/>
      <c r="BF251" s="432"/>
      <c r="BG251" s="432"/>
      <c r="BH251" s="432"/>
      <c r="BI251" s="432"/>
      <c r="BJ251" s="432"/>
      <c r="BK251" s="432"/>
      <c r="BL251" s="432"/>
      <c r="BM251" s="432"/>
      <c r="BN251" s="432"/>
      <c r="BO251" s="432"/>
      <c r="BP251" s="432"/>
      <c r="BQ251" s="432"/>
    </row>
    <row r="252" s="370" customFormat="true" ht="12.75" x14ac:dyDescent="0.2">
      <c r="R252" s="567"/>
      <c r="S252" s="567"/>
      <c r="T252" s="567"/>
      <c r="U252" s="567"/>
      <c r="V252" s="567"/>
      <c r="W252" s="567"/>
      <c r="X252" s="567"/>
      <c r="Y252" s="567"/>
      <c r="Z252" s="567"/>
      <c r="AA252" s="567"/>
      <c r="AB252" s="567"/>
      <c r="AC252" s="567"/>
      <c r="AD252" s="567"/>
      <c r="AE252" s="567"/>
      <c r="AF252" s="567"/>
      <c r="AG252" s="567"/>
      <c r="AH252" s="567"/>
      <c r="AI252" s="567"/>
      <c r="AJ252" s="567"/>
      <c r="AK252" s="567"/>
      <c r="AL252" s="567"/>
      <c r="AM252" s="567"/>
      <c r="AN252" s="567"/>
      <c r="AO252" s="567"/>
      <c r="AP252" s="567"/>
      <c r="AQ252" s="567"/>
      <c r="AR252" s="567"/>
      <c r="AS252" s="567"/>
      <c r="AT252" s="567"/>
      <c r="AU252" s="567"/>
      <c r="AV252" s="567"/>
      <c r="AW252" s="567"/>
      <c r="AX252" s="567"/>
      <c r="AY252" s="567"/>
      <c r="BA252" s="432"/>
      <c r="BB252" s="230"/>
      <c r="BC252" s="432"/>
      <c r="BD252" s="432"/>
      <c r="BE252" s="432"/>
      <c r="BF252" s="432"/>
      <c r="BG252" s="432"/>
      <c r="BH252" s="432"/>
      <c r="BI252" s="432"/>
      <c r="BJ252" s="432"/>
      <c r="BK252" s="432"/>
      <c r="BL252" s="432"/>
      <c r="BM252" s="432"/>
      <c r="BN252" s="432"/>
      <c r="BO252" s="432"/>
      <c r="BP252" s="432"/>
      <c r="BQ252" s="432"/>
    </row>
    <row r="253" s="370" customFormat="true" ht="12.75" x14ac:dyDescent="0.2">
      <c r="R253" s="567"/>
      <c r="S253" s="567"/>
      <c r="T253" s="567"/>
      <c r="U253" s="567"/>
      <c r="V253" s="567"/>
      <c r="W253" s="567"/>
      <c r="X253" s="567"/>
      <c r="Y253" s="567"/>
      <c r="Z253" s="567"/>
      <c r="AA253" s="567"/>
      <c r="AB253" s="567"/>
      <c r="AC253" s="567"/>
      <c r="AD253" s="567"/>
      <c r="AE253" s="567"/>
      <c r="AF253" s="567"/>
      <c r="AG253" s="567"/>
      <c r="AH253" s="567"/>
      <c r="AI253" s="567"/>
      <c r="AJ253" s="567"/>
      <c r="AK253" s="567"/>
      <c r="AL253" s="567"/>
      <c r="AM253" s="567"/>
      <c r="AN253" s="567"/>
      <c r="AO253" s="567"/>
      <c r="AP253" s="567"/>
      <c r="AQ253" s="567"/>
      <c r="AR253" s="567"/>
      <c r="AS253" s="567"/>
      <c r="AT253" s="567"/>
      <c r="AU253" s="567"/>
      <c r="AV253" s="567"/>
      <c r="AW253" s="567"/>
      <c r="AX253" s="567"/>
      <c r="AY253" s="567"/>
      <c r="BA253" s="432"/>
      <c r="BB253" s="230"/>
      <c r="BC253" s="432"/>
      <c r="BD253" s="432"/>
      <c r="BE253" s="432"/>
      <c r="BF253" s="432"/>
      <c r="BG253" s="432"/>
      <c r="BH253" s="432"/>
      <c r="BI253" s="432"/>
      <c r="BJ253" s="432"/>
      <c r="BK253" s="432"/>
      <c r="BL253" s="432"/>
      <c r="BM253" s="432"/>
      <c r="BN253" s="432"/>
      <c r="BO253" s="432"/>
      <c r="BP253" s="432"/>
      <c r="BQ253" s="432"/>
    </row>
    <row r="254" s="370" customFormat="true" ht="12.75" x14ac:dyDescent="0.2">
      <c r="R254" s="567"/>
      <c r="S254" s="567"/>
      <c r="T254" s="567"/>
      <c r="U254" s="567"/>
      <c r="V254" s="567"/>
      <c r="W254" s="567"/>
      <c r="X254" s="567"/>
      <c r="Y254" s="567"/>
      <c r="Z254" s="567"/>
      <c r="AA254" s="567"/>
      <c r="AB254" s="567"/>
      <c r="AC254" s="567"/>
      <c r="AD254" s="567"/>
      <c r="AE254" s="567"/>
      <c r="AF254" s="567"/>
      <c r="AG254" s="567"/>
      <c r="AH254" s="567"/>
      <c r="AI254" s="567"/>
      <c r="AJ254" s="567"/>
      <c r="AK254" s="567"/>
      <c r="AL254" s="567"/>
      <c r="AM254" s="567"/>
      <c r="AN254" s="567"/>
      <c r="AO254" s="567"/>
      <c r="AP254" s="567"/>
      <c r="AQ254" s="567"/>
      <c r="AR254" s="567"/>
      <c r="AS254" s="567"/>
      <c r="AT254" s="567"/>
      <c r="AU254" s="567"/>
      <c r="AV254" s="567"/>
      <c r="AW254" s="567"/>
      <c r="AX254" s="567"/>
      <c r="AY254" s="567"/>
      <c r="BA254" s="432"/>
      <c r="BB254" s="230"/>
      <c r="BC254" s="432"/>
      <c r="BD254" s="432"/>
      <c r="BE254" s="432"/>
      <c r="BF254" s="432"/>
      <c r="BG254" s="432"/>
      <c r="BH254" s="432"/>
      <c r="BI254" s="432"/>
      <c r="BJ254" s="432"/>
      <c r="BK254" s="432"/>
      <c r="BL254" s="432"/>
      <c r="BM254" s="432"/>
      <c r="BN254" s="432"/>
      <c r="BO254" s="432"/>
      <c r="BP254" s="432"/>
      <c r="BQ254" s="432"/>
    </row>
    <row r="255" s="370" customFormat="true" ht="12.75" x14ac:dyDescent="0.2">
      <c r="R255" s="567"/>
      <c r="S255" s="567"/>
      <c r="T255" s="567"/>
      <c r="U255" s="567"/>
      <c r="V255" s="567"/>
      <c r="W255" s="567"/>
      <c r="X255" s="567"/>
      <c r="Y255" s="567"/>
      <c r="Z255" s="567"/>
      <c r="AA255" s="567"/>
      <c r="AB255" s="567"/>
      <c r="AC255" s="567"/>
      <c r="AD255" s="567"/>
      <c r="AE255" s="567"/>
      <c r="AF255" s="567"/>
      <c r="AG255" s="567"/>
      <c r="AH255" s="567"/>
      <c r="AI255" s="567"/>
      <c r="AJ255" s="567"/>
      <c r="AK255" s="567"/>
      <c r="AL255" s="567"/>
      <c r="AM255" s="567"/>
      <c r="AN255" s="567"/>
      <c r="AO255" s="567"/>
      <c r="AP255" s="567"/>
      <c r="AQ255" s="567"/>
      <c r="AR255" s="567"/>
      <c r="AS255" s="567"/>
      <c r="AT255" s="567"/>
      <c r="AU255" s="567"/>
      <c r="AV255" s="567"/>
      <c r="AW255" s="567"/>
      <c r="AX255" s="567"/>
      <c r="AY255" s="567"/>
      <c r="BA255" s="432"/>
      <c r="BB255" s="230"/>
      <c r="BC255" s="432"/>
      <c r="BD255" s="432"/>
      <c r="BE255" s="432"/>
      <c r="BF255" s="432"/>
      <c r="BG255" s="432"/>
      <c r="BH255" s="432"/>
      <c r="BI255" s="432"/>
      <c r="BJ255" s="432"/>
      <c r="BK255" s="432"/>
      <c r="BL255" s="432"/>
      <c r="BM255" s="432"/>
      <c r="BN255" s="432"/>
      <c r="BO255" s="432"/>
      <c r="BP255" s="432"/>
      <c r="BQ255" s="432"/>
    </row>
    <row r="256" s="370" customFormat="true" ht="12.75" x14ac:dyDescent="0.2">
      <c r="R256" s="567"/>
      <c r="S256" s="567"/>
      <c r="T256" s="567"/>
      <c r="U256" s="567"/>
      <c r="V256" s="567"/>
      <c r="W256" s="567"/>
      <c r="X256" s="567"/>
      <c r="Y256" s="567"/>
      <c r="Z256" s="567"/>
      <c r="AA256" s="567"/>
      <c r="AB256" s="567"/>
      <c r="AC256" s="567"/>
      <c r="AD256" s="567"/>
      <c r="AE256" s="567"/>
      <c r="AF256" s="567"/>
      <c r="AG256" s="567"/>
      <c r="AH256" s="567"/>
      <c r="AI256" s="567"/>
      <c r="AJ256" s="567"/>
      <c r="AK256" s="567"/>
      <c r="AL256" s="567"/>
      <c r="AM256" s="567"/>
      <c r="AN256" s="567"/>
      <c r="AO256" s="567"/>
      <c r="AP256" s="567"/>
      <c r="AQ256" s="567"/>
      <c r="AR256" s="567"/>
      <c r="AS256" s="567"/>
      <c r="AT256" s="567"/>
      <c r="AU256" s="567"/>
      <c r="AV256" s="567"/>
      <c r="AW256" s="567"/>
      <c r="AX256" s="567"/>
      <c r="AY256" s="567"/>
      <c r="BA256" s="432"/>
      <c r="BB256" s="230"/>
      <c r="BC256" s="432"/>
      <c r="BD256" s="432"/>
      <c r="BE256" s="432"/>
      <c r="BF256" s="432"/>
      <c r="BG256" s="432"/>
      <c r="BH256" s="432"/>
      <c r="BI256" s="432"/>
      <c r="BJ256" s="432"/>
      <c r="BK256" s="432"/>
      <c r="BL256" s="432"/>
      <c r="BM256" s="432"/>
      <c r="BN256" s="432"/>
      <c r="BO256" s="432"/>
      <c r="BP256" s="432"/>
      <c r="BQ256" s="432"/>
    </row>
    <row r="257" s="370" customFormat="true" ht="18" customHeight="true" x14ac:dyDescent="0.2">
      <c r="R257" s="567"/>
      <c r="S257" s="567"/>
      <c r="T257" s="567"/>
      <c r="U257" s="567"/>
      <c r="V257" s="567"/>
      <c r="W257" s="567"/>
      <c r="X257" s="567"/>
      <c r="Y257" s="567"/>
      <c r="Z257" s="567"/>
      <c r="AA257" s="567"/>
      <c r="AB257" s="567"/>
      <c r="AC257" s="567"/>
      <c r="AD257" s="567"/>
      <c r="AE257" s="567"/>
      <c r="AF257" s="567"/>
      <c r="AG257" s="567"/>
      <c r="AH257" s="567"/>
      <c r="AI257" s="567"/>
      <c r="AJ257" s="567"/>
      <c r="AK257" s="567"/>
      <c r="AL257" s="567"/>
      <c r="AM257" s="567"/>
      <c r="AN257" s="567"/>
      <c r="AO257" s="567"/>
      <c r="AP257" s="567"/>
      <c r="AQ257" s="567"/>
      <c r="AR257" s="567"/>
      <c r="AS257" s="567"/>
      <c r="AT257" s="567"/>
      <c r="AU257" s="567"/>
      <c r="AV257" s="567"/>
      <c r="AW257" s="567"/>
      <c r="AX257" s="567"/>
      <c r="AY257" s="567"/>
      <c r="BA257" s="432"/>
      <c r="BB257" s="230"/>
      <c r="BC257" s="432"/>
      <c r="BD257" s="432"/>
      <c r="BE257" s="432"/>
      <c r="BF257" s="432"/>
      <c r="BG257" s="432"/>
      <c r="BH257" s="432"/>
      <c r="BI257" s="432"/>
      <c r="BJ257" s="432"/>
      <c r="BK257" s="432"/>
      <c r="BL257" s="432"/>
      <c r="BM257" s="432"/>
      <c r="BN257" s="432"/>
      <c r="BO257" s="432"/>
      <c r="BP257" s="432"/>
      <c r="BQ257" s="432"/>
    </row>
    <row r="258" s="370" customFormat="true" ht="18" customHeight="true" x14ac:dyDescent="0.2">
      <c r="R258" s="567"/>
      <c r="S258" s="567"/>
      <c r="T258" s="567"/>
      <c r="U258" s="567"/>
      <c r="V258" s="567"/>
      <c r="W258" s="567"/>
      <c r="X258" s="567"/>
      <c r="Y258" s="567"/>
      <c r="Z258" s="567"/>
      <c r="AA258" s="567"/>
      <c r="AB258" s="567"/>
      <c r="AC258" s="567"/>
      <c r="AD258" s="567"/>
      <c r="AE258" s="567"/>
      <c r="AF258" s="567"/>
      <c r="AG258" s="567"/>
      <c r="AH258" s="567"/>
      <c r="AI258" s="567"/>
      <c r="AJ258" s="567"/>
      <c r="AK258" s="567"/>
      <c r="AL258" s="567"/>
      <c r="AM258" s="567"/>
      <c r="AN258" s="567"/>
      <c r="AO258" s="567"/>
      <c r="AP258" s="567"/>
      <c r="AQ258" s="567"/>
      <c r="AR258" s="567"/>
      <c r="AS258" s="567"/>
      <c r="AT258" s="567"/>
      <c r="AU258" s="567"/>
      <c r="AV258" s="567"/>
      <c r="AW258" s="567"/>
      <c r="AX258" s="567"/>
      <c r="AY258" s="567"/>
      <c r="BA258" s="432"/>
      <c r="BB258" s="230"/>
      <c r="BC258" s="432"/>
      <c r="BD258" s="432"/>
      <c r="BE258" s="432"/>
      <c r="BF258" s="432"/>
      <c r="BG258" s="432"/>
      <c r="BH258" s="432"/>
      <c r="BI258" s="432"/>
      <c r="BJ258" s="432"/>
      <c r="BK258" s="432"/>
      <c r="BL258" s="432"/>
      <c r="BM258" s="432"/>
      <c r="BN258" s="432"/>
      <c r="BO258" s="432"/>
      <c r="BP258" s="432"/>
      <c r="BQ258" s="432"/>
    </row>
    <row r="259" s="613" customFormat="true" ht="15" customHeight="true" x14ac:dyDescent="0.2">
      <c r="R259" s="617"/>
      <c r="S259" s="617"/>
      <c r="T259" s="617"/>
      <c r="U259" s="617"/>
      <c r="V259" s="617"/>
      <c r="W259" s="617"/>
      <c r="X259" s="617"/>
      <c r="Y259" s="617"/>
      <c r="Z259" s="617"/>
      <c r="AA259" s="617"/>
      <c r="AB259" s="617"/>
      <c r="AC259" s="617"/>
      <c r="AD259" s="617"/>
      <c r="AE259" s="617"/>
      <c r="AF259" s="617"/>
      <c r="AG259" s="617"/>
      <c r="AH259" s="617"/>
      <c r="AI259" s="617"/>
      <c r="AJ259" s="617"/>
      <c r="AK259" s="617"/>
      <c r="AL259" s="617"/>
      <c r="AM259" s="617"/>
      <c r="AN259" s="617"/>
      <c r="AO259" s="617"/>
      <c r="AP259" s="617"/>
      <c r="AQ259" s="617"/>
      <c r="AR259" s="617"/>
      <c r="AS259" s="617"/>
      <c r="AT259" s="617"/>
      <c r="AU259" s="617"/>
      <c r="AV259" s="617"/>
      <c r="AW259" s="617"/>
      <c r="AX259" s="617"/>
      <c r="AY259" s="617"/>
      <c r="BA259" s="209" t="s">
        <v>127</v>
      </c>
      <c r="BB259" s="137" t="s">
        <v>84</v>
      </c>
      <c r="BC259" s="2129" t="s">
        <v>113</v>
      </c>
      <c r="BD259" s="2130"/>
      <c r="BE259" s="2130"/>
      <c r="BF259" s="2130"/>
      <c r="BG259" s="2131"/>
      <c r="BH259" s="2132" t="s">
        <v>38</v>
      </c>
      <c r="BI259" s="2130"/>
      <c r="BJ259" s="2130"/>
      <c r="BK259" s="2130"/>
      <c r="BL259" s="2131"/>
      <c r="BM259" s="2132" t="s">
        <v>37</v>
      </c>
      <c r="BN259" s="2130"/>
      <c r="BO259" s="2130"/>
      <c r="BP259" s="2130"/>
      <c r="BQ259" s="2133"/>
    </row>
    <row r="260" s="613" customFormat="true" ht="12.75" x14ac:dyDescent="0.2">
      <c r="R260" s="617"/>
      <c r="S260" s="617"/>
      <c r="T260" s="617"/>
      <c r="U260" s="617"/>
      <c r="V260" s="617"/>
      <c r="W260" s="617"/>
      <c r="X260" s="617"/>
      <c r="Y260" s="617"/>
      <c r="Z260" s="617"/>
      <c r="AA260" s="617"/>
      <c r="AB260" s="617"/>
      <c r="AC260" s="617"/>
      <c r="AD260" s="617"/>
      <c r="AE260" s="617"/>
      <c r="AF260" s="617"/>
      <c r="AG260" s="617"/>
      <c r="AH260" s="617"/>
      <c r="AI260" s="617"/>
      <c r="AJ260" s="617"/>
      <c r="AK260" s="617"/>
      <c r="AL260" s="617"/>
      <c r="AM260" s="617"/>
      <c r="AN260" s="617"/>
      <c r="AO260" s="617"/>
      <c r="AP260" s="617"/>
      <c r="AQ260" s="617"/>
      <c r="AR260" s="617"/>
      <c r="AS260" s="617"/>
      <c r="AT260" s="617"/>
      <c r="AU260" s="617"/>
      <c r="AV260" s="617"/>
      <c r="AW260" s="617"/>
      <c r="AX260" s="617"/>
      <c r="AY260" s="617"/>
      <c r="BA260" s="196" t="s">
        <v>117</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row>
    <row r="261" s="613" customFormat="true" ht="15" customHeight="true" x14ac:dyDescent="0.2">
      <c r="R261" s="617"/>
      <c r="S261" s="617"/>
      <c r="T261" s="617"/>
      <c r="U261" s="617"/>
      <c r="V261" s="617"/>
      <c r="W261" s="617"/>
      <c r="X261" s="617"/>
      <c r="Y261" s="617"/>
      <c r="Z261" s="617"/>
      <c r="AA261" s="617"/>
      <c r="AB261" s="617"/>
      <c r="AC261" s="617"/>
      <c r="AD261" s="617"/>
      <c r="AE261" s="617"/>
      <c r="AF261" s="617"/>
      <c r="AG261" s="617"/>
      <c r="AH261" s="617"/>
      <c r="AI261" s="617"/>
      <c r="AJ261" s="617"/>
      <c r="AK261" s="617"/>
      <c r="AL261" s="617"/>
      <c r="AM261" s="617"/>
      <c r="AN261" s="617"/>
      <c r="AO261" s="617"/>
      <c r="AP261" s="617"/>
      <c r="AQ261" s="617"/>
      <c r="AR261" s="617"/>
      <c r="AS261" s="617"/>
      <c r="AT261" s="617"/>
      <c r="AU261" s="617"/>
      <c r="AV261" s="617"/>
      <c r="AW261" s="617"/>
      <c r="AX261" s="617"/>
      <c r="AY261" s="617"/>
      <c r="BA261" s="2114" t="s">
        <v>72</v>
      </c>
      <c r="BB261" s="286" t="s">
        <v>49</v>
      </c>
      <c r="BC261" s="1065" t="s">
        <v>35</v>
      </c>
      <c r="BD261" s="1084" t="s">
        <v>35</v>
      </c>
      <c r="BE261" s="1084" t="s">
        <v>35</v>
      </c>
      <c r="BF261" s="1084" t="s">
        <v>35</v>
      </c>
      <c r="BG261" s="1104" t="s">
        <v>35</v>
      </c>
      <c r="BH261" s="1124" t="s">
        <v>35</v>
      </c>
      <c r="BI261" s="1084" t="s">
        <v>35</v>
      </c>
      <c r="BJ261" s="1084" t="s">
        <v>35</v>
      </c>
      <c r="BK261" s="1084" t="s">
        <v>35</v>
      </c>
      <c r="BL261" s="1104" t="s">
        <v>35</v>
      </c>
      <c r="BM261" s="1124" t="s">
        <v>35</v>
      </c>
      <c r="BN261" s="1084" t="s">
        <v>35</v>
      </c>
      <c r="BO261" s="1084" t="s">
        <v>35</v>
      </c>
      <c r="BP261" s="1084" t="s">
        <v>35</v>
      </c>
      <c r="BQ261" s="1104" t="s">
        <v>35</v>
      </c>
    </row>
    <row r="262" s="613" customFormat="true" ht="15" customHeight="true" x14ac:dyDescent="0.2">
      <c r="R262" s="617"/>
      <c r="S262" s="617"/>
      <c r="T262" s="617"/>
      <c r="U262" s="617"/>
      <c r="V262" s="617"/>
      <c r="W262" s="617"/>
      <c r="X262" s="617"/>
      <c r="Y262" s="617"/>
      <c r="Z262" s="617"/>
      <c r="AA262" s="617"/>
      <c r="AB262" s="617"/>
      <c r="AC262" s="617"/>
      <c r="AD262" s="617"/>
      <c r="AE262" s="617"/>
      <c r="AF262" s="617"/>
      <c r="AG262" s="617"/>
      <c r="AH262" s="617"/>
      <c r="AI262" s="617"/>
      <c r="AJ262" s="617"/>
      <c r="AK262" s="617"/>
      <c r="AL262" s="617"/>
      <c r="AM262" s="617"/>
      <c r="AN262" s="617"/>
      <c r="AO262" s="617"/>
      <c r="AP262" s="617"/>
      <c r="AQ262" s="617"/>
      <c r="AR262" s="617"/>
      <c r="AS262" s="617"/>
      <c r="AT262" s="617"/>
      <c r="AU262" s="617"/>
      <c r="AV262" s="617"/>
      <c r="AW262" s="617"/>
      <c r="AX262" s="617"/>
      <c r="AY262" s="617"/>
      <c r="BA262" s="2115"/>
      <c r="BB262" s="287" t="s">
        <v>48</v>
      </c>
      <c r="BC262" s="1066" t="s">
        <v>35</v>
      </c>
      <c r="BD262" s="1085" t="s">
        <v>35</v>
      </c>
      <c r="BE262" s="1085" t="s">
        <v>35</v>
      </c>
      <c r="BF262" s="1085" t="s">
        <v>35</v>
      </c>
      <c r="BG262" s="1105" t="s">
        <v>35</v>
      </c>
      <c r="BH262" s="1125" t="s">
        <v>35</v>
      </c>
      <c r="BI262" s="1085" t="s">
        <v>35</v>
      </c>
      <c r="BJ262" s="1085" t="s">
        <v>35</v>
      </c>
      <c r="BK262" s="1085" t="s">
        <v>35</v>
      </c>
      <c r="BL262" s="1105" t="s">
        <v>35</v>
      </c>
      <c r="BM262" s="1125" t="s">
        <v>35</v>
      </c>
      <c r="BN262" s="1085" t="s">
        <v>35</v>
      </c>
      <c r="BO262" s="1085" t="s">
        <v>35</v>
      </c>
      <c r="BP262" s="1085" t="s">
        <v>35</v>
      </c>
      <c r="BQ262" s="1105" t="s">
        <v>35</v>
      </c>
    </row>
    <row r="263" s="613" customFormat="true" ht="15" customHeight="true" x14ac:dyDescent="0.2">
      <c r="R263" s="617"/>
      <c r="S263" s="617"/>
      <c r="T263" s="617"/>
      <c r="U263" s="617"/>
      <c r="V263" s="617"/>
      <c r="W263" s="617"/>
      <c r="X263" s="617"/>
      <c r="Y263" s="617"/>
      <c r="Z263" s="617"/>
      <c r="AA263" s="617"/>
      <c r="AB263" s="617"/>
      <c r="AC263" s="617"/>
      <c r="AD263" s="617"/>
      <c r="AE263" s="617"/>
      <c r="AF263" s="617"/>
      <c r="AG263" s="617"/>
      <c r="AH263" s="617"/>
      <c r="AI263" s="617"/>
      <c r="AJ263" s="617"/>
      <c r="AK263" s="617"/>
      <c r="AL263" s="617"/>
      <c r="AM263" s="617"/>
      <c r="AN263" s="617"/>
      <c r="AO263" s="617"/>
      <c r="AP263" s="617"/>
      <c r="AQ263" s="617"/>
      <c r="AR263" s="617"/>
      <c r="AS263" s="617"/>
      <c r="AT263" s="617"/>
      <c r="AU263" s="617"/>
      <c r="AV263" s="617"/>
      <c r="AW263" s="617"/>
      <c r="AX263" s="617"/>
      <c r="AY263" s="617"/>
      <c r="BA263" s="2115"/>
      <c r="BB263" s="287" t="s">
        <v>111</v>
      </c>
      <c r="BC263" s="1066" t="s">
        <v>35</v>
      </c>
      <c r="BD263" s="1085" t="s">
        <v>35</v>
      </c>
      <c r="BE263" s="1085" t="s">
        <v>35</v>
      </c>
      <c r="BF263" s="1085" t="s">
        <v>35</v>
      </c>
      <c r="BG263" s="1105" t="s">
        <v>35</v>
      </c>
      <c r="BH263" s="1125" t="s">
        <v>35</v>
      </c>
      <c r="BI263" s="1085" t="s">
        <v>35</v>
      </c>
      <c r="BJ263" s="1085" t="s">
        <v>35</v>
      </c>
      <c r="BK263" s="1085" t="s">
        <v>35</v>
      </c>
      <c r="BL263" s="1105" t="s">
        <v>35</v>
      </c>
      <c r="BM263" s="1125" t="s">
        <v>35</v>
      </c>
      <c r="BN263" s="1085" t="s">
        <v>35</v>
      </c>
      <c r="BO263" s="1085" t="s">
        <v>35</v>
      </c>
      <c r="BP263" s="1085" t="s">
        <v>35</v>
      </c>
      <c r="BQ263" s="1105" t="s">
        <v>35</v>
      </c>
    </row>
    <row r="264" s="613" customFormat="true" ht="15" customHeight="true" x14ac:dyDescent="0.2">
      <c r="R264" s="617"/>
      <c r="S264" s="617"/>
      <c r="T264" s="617"/>
      <c r="U264" s="617"/>
      <c r="V264" s="617"/>
      <c r="W264" s="617"/>
      <c r="X264" s="617"/>
      <c r="Y264" s="617"/>
      <c r="Z264" s="617"/>
      <c r="AA264" s="617"/>
      <c r="AB264" s="617"/>
      <c r="AC264" s="617"/>
      <c r="AD264" s="617"/>
      <c r="AE264" s="617"/>
      <c r="AF264" s="617"/>
      <c r="AG264" s="617"/>
      <c r="AH264" s="617"/>
      <c r="AI264" s="617"/>
      <c r="AJ264" s="617"/>
      <c r="AK264" s="617"/>
      <c r="AL264" s="617"/>
      <c r="AM264" s="617"/>
      <c r="AN264" s="617"/>
      <c r="AO264" s="617"/>
      <c r="AP264" s="617"/>
      <c r="AQ264" s="617"/>
      <c r="AR264" s="617"/>
      <c r="AS264" s="617"/>
      <c r="AT264" s="617"/>
      <c r="AU264" s="617"/>
      <c r="AV264" s="617"/>
      <c r="AW264" s="617"/>
      <c r="AX264" s="617"/>
      <c r="AY264" s="617"/>
      <c r="BA264" s="2115" t="s">
        <v>73</v>
      </c>
      <c r="BB264" s="287" t="s">
        <v>87</v>
      </c>
      <c r="BC264" s="1066" t="s">
        <v>35</v>
      </c>
      <c r="BD264" s="1085" t="s">
        <v>35</v>
      </c>
      <c r="BE264" s="1085" t="s">
        <v>35</v>
      </c>
      <c r="BF264" s="1085" t="s">
        <v>35</v>
      </c>
      <c r="BG264" s="1105" t="s">
        <v>35</v>
      </c>
      <c r="BH264" s="1125" t="s">
        <v>35</v>
      </c>
      <c r="BI264" s="1085" t="s">
        <v>35</v>
      </c>
      <c r="BJ264" s="1085" t="s">
        <v>35</v>
      </c>
      <c r="BK264" s="1085" t="s">
        <v>35</v>
      </c>
      <c r="BL264" s="1105" t="s">
        <v>35</v>
      </c>
      <c r="BM264" s="1125" t="s">
        <v>35</v>
      </c>
      <c r="BN264" s="1085" t="s">
        <v>35</v>
      </c>
      <c r="BO264" s="1085" t="s">
        <v>35</v>
      </c>
      <c r="BP264" s="1085" t="s">
        <v>35</v>
      </c>
      <c r="BQ264" s="1105" t="s">
        <v>35</v>
      </c>
    </row>
    <row r="265" s="613" customFormat="true" ht="15" customHeight="true" x14ac:dyDescent="0.2">
      <c r="R265" s="617"/>
      <c r="S265" s="617"/>
      <c r="T265" s="617"/>
      <c r="U265" s="617"/>
      <c r="V265" s="617"/>
      <c r="W265" s="617"/>
      <c r="X265" s="617"/>
      <c r="Y265" s="617"/>
      <c r="Z265" s="617"/>
      <c r="AA265" s="617"/>
      <c r="AB265" s="617"/>
      <c r="AC265" s="617"/>
      <c r="AD265" s="617"/>
      <c r="AE265" s="617"/>
      <c r="AF265" s="617"/>
      <c r="AG265" s="617"/>
      <c r="AH265" s="617"/>
      <c r="AI265" s="617"/>
      <c r="AJ265" s="617"/>
      <c r="AK265" s="617"/>
      <c r="AL265" s="617"/>
      <c r="AM265" s="617"/>
      <c r="AN265" s="617"/>
      <c r="AO265" s="617"/>
      <c r="AP265" s="617"/>
      <c r="AQ265" s="617"/>
      <c r="AR265" s="617"/>
      <c r="AS265" s="617"/>
      <c r="AT265" s="617"/>
      <c r="AU265" s="617"/>
      <c r="AV265" s="617"/>
      <c r="AW265" s="617"/>
      <c r="AX265" s="617"/>
      <c r="AY265" s="617"/>
      <c r="BA265" s="2115"/>
      <c r="BB265" s="287" t="s">
        <v>88</v>
      </c>
      <c r="BC265" s="1066" t="s">
        <v>35</v>
      </c>
      <c r="BD265" s="1085" t="s">
        <v>35</v>
      </c>
      <c r="BE265" s="1085" t="s">
        <v>35</v>
      </c>
      <c r="BF265" s="1085" t="s">
        <v>35</v>
      </c>
      <c r="BG265" s="1105" t="s">
        <v>35</v>
      </c>
      <c r="BH265" s="1125" t="s">
        <v>35</v>
      </c>
      <c r="BI265" s="1085" t="s">
        <v>35</v>
      </c>
      <c r="BJ265" s="1085" t="s">
        <v>35</v>
      </c>
      <c r="BK265" s="1085" t="s">
        <v>35</v>
      </c>
      <c r="BL265" s="1105" t="s">
        <v>35</v>
      </c>
      <c r="BM265" s="1125" t="s">
        <v>35</v>
      </c>
      <c r="BN265" s="1085" t="s">
        <v>35</v>
      </c>
      <c r="BO265" s="1085" t="s">
        <v>35</v>
      </c>
      <c r="BP265" s="1085" t="s">
        <v>35</v>
      </c>
      <c r="BQ265" s="1105" t="s">
        <v>35</v>
      </c>
    </row>
    <row r="266" s="613" customFormat="true" ht="15" customHeight="true" x14ac:dyDescent="0.2">
      <c r="R266" s="617"/>
      <c r="S266" s="617"/>
      <c r="T266" s="617"/>
      <c r="U266" s="617"/>
      <c r="V266" s="617"/>
      <c r="W266" s="617"/>
      <c r="X266" s="617"/>
      <c r="Y266" s="617"/>
      <c r="Z266" s="617"/>
      <c r="AA266" s="617"/>
      <c r="AB266" s="617"/>
      <c r="AC266" s="617"/>
      <c r="AD266" s="617"/>
      <c r="AE266" s="617"/>
      <c r="AF266" s="617"/>
      <c r="AG266" s="617"/>
      <c r="AH266" s="617"/>
      <c r="AI266" s="617"/>
      <c r="AJ266" s="617"/>
      <c r="AK266" s="617"/>
      <c r="AL266" s="617"/>
      <c r="AM266" s="617"/>
      <c r="AN266" s="617"/>
      <c r="AO266" s="617"/>
      <c r="AP266" s="617"/>
      <c r="AQ266" s="617"/>
      <c r="AR266" s="617"/>
      <c r="AS266" s="617"/>
      <c r="AT266" s="617"/>
      <c r="AU266" s="617"/>
      <c r="AV266" s="617"/>
      <c r="AW266" s="617"/>
      <c r="AX266" s="617"/>
      <c r="AY266" s="617"/>
      <c r="BA266" s="2115"/>
      <c r="BB266" s="287" t="s">
        <v>89</v>
      </c>
      <c r="BC266" s="1066" t="s">
        <v>35</v>
      </c>
      <c r="BD266" s="1085" t="s">
        <v>35</v>
      </c>
      <c r="BE266" s="1085" t="s">
        <v>35</v>
      </c>
      <c r="BF266" s="1085" t="s">
        <v>35</v>
      </c>
      <c r="BG266" s="1105" t="s">
        <v>35</v>
      </c>
      <c r="BH266" s="1125" t="s">
        <v>35</v>
      </c>
      <c r="BI266" s="1085" t="s">
        <v>35</v>
      </c>
      <c r="BJ266" s="1085" t="s">
        <v>35</v>
      </c>
      <c r="BK266" s="1085" t="s">
        <v>35</v>
      </c>
      <c r="BL266" s="1105" t="s">
        <v>35</v>
      </c>
      <c r="BM266" s="1125" t="s">
        <v>35</v>
      </c>
      <c r="BN266" s="1085" t="s">
        <v>35</v>
      </c>
      <c r="BO266" s="1085" t="s">
        <v>35</v>
      </c>
      <c r="BP266" s="1085" t="s">
        <v>35</v>
      </c>
      <c r="BQ266" s="1105" t="s">
        <v>35</v>
      </c>
    </row>
    <row r="267" s="613" customFormat="true" ht="15" customHeight="true" x14ac:dyDescent="0.2">
      <c r="R267" s="617"/>
      <c r="S267" s="617"/>
      <c r="T267" s="617"/>
      <c r="U267" s="617"/>
      <c r="V267" s="617"/>
      <c r="W267" s="617"/>
      <c r="X267" s="617"/>
      <c r="Y267" s="617"/>
      <c r="Z267" s="617"/>
      <c r="AA267" s="617"/>
      <c r="AB267" s="617"/>
      <c r="AC267" s="617"/>
      <c r="AD267" s="617"/>
      <c r="AE267" s="617"/>
      <c r="AF267" s="617"/>
      <c r="AG267" s="617"/>
      <c r="AH267" s="617"/>
      <c r="AI267" s="617"/>
      <c r="AJ267" s="617"/>
      <c r="AK267" s="617"/>
      <c r="AL267" s="617"/>
      <c r="AM267" s="617"/>
      <c r="AN267" s="617"/>
      <c r="AO267" s="617"/>
      <c r="AP267" s="617"/>
      <c r="AQ267" s="617"/>
      <c r="AR267" s="617"/>
      <c r="AS267" s="617"/>
      <c r="AT267" s="617"/>
      <c r="AU267" s="617"/>
      <c r="AV267" s="617"/>
      <c r="AW267" s="617"/>
      <c r="AX267" s="617"/>
      <c r="AY267" s="617"/>
      <c r="BA267" s="2115"/>
      <c r="BB267" s="287" t="s">
        <v>111</v>
      </c>
      <c r="BC267" s="1066" t="s">
        <v>35</v>
      </c>
      <c r="BD267" s="1085" t="s">
        <v>35</v>
      </c>
      <c r="BE267" s="1085" t="s">
        <v>35</v>
      </c>
      <c r="BF267" s="1085" t="s">
        <v>35</v>
      </c>
      <c r="BG267" s="1105" t="s">
        <v>35</v>
      </c>
      <c r="BH267" s="1125" t="s">
        <v>35</v>
      </c>
      <c r="BI267" s="1085" t="s">
        <v>35</v>
      </c>
      <c r="BJ267" s="1085" t="s">
        <v>35</v>
      </c>
      <c r="BK267" s="1085" t="s">
        <v>35</v>
      </c>
      <c r="BL267" s="1105" t="s">
        <v>35</v>
      </c>
      <c r="BM267" s="1125" t="s">
        <v>35</v>
      </c>
      <c r="BN267" s="1085" t="s">
        <v>35</v>
      </c>
      <c r="BO267" s="1085" t="s">
        <v>35</v>
      </c>
      <c r="BP267" s="1085" t="s">
        <v>35</v>
      </c>
      <c r="BQ267" s="1105" t="s">
        <v>35</v>
      </c>
    </row>
    <row r="268" s="613" customFormat="true" ht="15" customHeight="true" x14ac:dyDescent="0.2">
      <c r="R268" s="617"/>
      <c r="S268" s="617"/>
      <c r="T268" s="617"/>
      <c r="U268" s="617"/>
      <c r="V268" s="617"/>
      <c r="W268" s="617"/>
      <c r="X268" s="617"/>
      <c r="Y268" s="617"/>
      <c r="Z268" s="617"/>
      <c r="AA268" s="617"/>
      <c r="AB268" s="617"/>
      <c r="AC268" s="617"/>
      <c r="AD268" s="617"/>
      <c r="AE268" s="617"/>
      <c r="AF268" s="617"/>
      <c r="AG268" s="617"/>
      <c r="AH268" s="617"/>
      <c r="AI268" s="617"/>
      <c r="AJ268" s="617"/>
      <c r="AK268" s="617"/>
      <c r="AL268" s="617"/>
      <c r="AM268" s="617"/>
      <c r="AN268" s="617"/>
      <c r="AO268" s="617"/>
      <c r="AP268" s="617"/>
      <c r="AQ268" s="617"/>
      <c r="AR268" s="617"/>
      <c r="AS268" s="617"/>
      <c r="AT268" s="617"/>
      <c r="AU268" s="617"/>
      <c r="AV268" s="617"/>
      <c r="AW268" s="617"/>
      <c r="AX268" s="617"/>
      <c r="AY268" s="617"/>
      <c r="BA268" s="2115" t="s">
        <v>114</v>
      </c>
      <c r="BB268" s="287" t="s">
        <v>87</v>
      </c>
      <c r="BC268" s="1066" t="s">
        <v>35</v>
      </c>
      <c r="BD268" s="1085" t="s">
        <v>35</v>
      </c>
      <c r="BE268" s="1085" t="s">
        <v>35</v>
      </c>
      <c r="BF268" s="1085" t="s">
        <v>35</v>
      </c>
      <c r="BG268" s="1105" t="s">
        <v>35</v>
      </c>
      <c r="BH268" s="1125" t="s">
        <v>35</v>
      </c>
      <c r="BI268" s="1085" t="s">
        <v>35</v>
      </c>
      <c r="BJ268" s="1085" t="s">
        <v>35</v>
      </c>
      <c r="BK268" s="1085" t="s">
        <v>35</v>
      </c>
      <c r="BL268" s="1105" t="s">
        <v>35</v>
      </c>
      <c r="BM268" s="1125" t="s">
        <v>35</v>
      </c>
      <c r="BN268" s="1085" t="s">
        <v>35</v>
      </c>
      <c r="BO268" s="1085" t="s">
        <v>35</v>
      </c>
      <c r="BP268" s="1085" t="s">
        <v>35</v>
      </c>
      <c r="BQ268" s="1105" t="s">
        <v>35</v>
      </c>
    </row>
    <row r="269" s="613" customFormat="true" ht="15" customHeight="true" x14ac:dyDescent="0.2">
      <c r="R269" s="617"/>
      <c r="S269" s="617"/>
      <c r="T269" s="617"/>
      <c r="U269" s="617"/>
      <c r="V269" s="617"/>
      <c r="W269" s="617"/>
      <c r="X269" s="617"/>
      <c r="Y269" s="617"/>
      <c r="Z269" s="617"/>
      <c r="AA269" s="617"/>
      <c r="AB269" s="617"/>
      <c r="AC269" s="617"/>
      <c r="AD269" s="617"/>
      <c r="AE269" s="617"/>
      <c r="AF269" s="617"/>
      <c r="AG269" s="617"/>
      <c r="AH269" s="617"/>
      <c r="AI269" s="617"/>
      <c r="AJ269" s="617"/>
      <c r="AK269" s="617"/>
      <c r="AL269" s="617"/>
      <c r="AM269" s="617"/>
      <c r="AN269" s="617"/>
      <c r="AO269" s="617"/>
      <c r="AP269" s="617"/>
      <c r="AQ269" s="617"/>
      <c r="AR269" s="617"/>
      <c r="AS269" s="617"/>
      <c r="AT269" s="617"/>
      <c r="AU269" s="617"/>
      <c r="AV269" s="617"/>
      <c r="AW269" s="617"/>
      <c r="AX269" s="617"/>
      <c r="AY269" s="617"/>
      <c r="BA269" s="2115"/>
      <c r="BB269" s="287" t="s">
        <v>88</v>
      </c>
      <c r="BC269" s="1066" t="s">
        <v>35</v>
      </c>
      <c r="BD269" s="1085" t="s">
        <v>35</v>
      </c>
      <c r="BE269" s="1085" t="s">
        <v>35</v>
      </c>
      <c r="BF269" s="1085" t="s">
        <v>35</v>
      </c>
      <c r="BG269" s="1105" t="s">
        <v>35</v>
      </c>
      <c r="BH269" s="1125" t="s">
        <v>35</v>
      </c>
      <c r="BI269" s="1085" t="s">
        <v>35</v>
      </c>
      <c r="BJ269" s="1085" t="s">
        <v>35</v>
      </c>
      <c r="BK269" s="1085" t="s">
        <v>35</v>
      </c>
      <c r="BL269" s="1105" t="s">
        <v>35</v>
      </c>
      <c r="BM269" s="1125" t="s">
        <v>35</v>
      </c>
      <c r="BN269" s="1085" t="s">
        <v>35</v>
      </c>
      <c r="BO269" s="1085" t="s">
        <v>35</v>
      </c>
      <c r="BP269" s="1085" t="s">
        <v>35</v>
      </c>
      <c r="BQ269" s="1105" t="s">
        <v>35</v>
      </c>
    </row>
    <row r="270" s="613" customFormat="true" ht="15" customHeight="true" x14ac:dyDescent="0.2">
      <c r="R270" s="617"/>
      <c r="S270" s="617"/>
      <c r="T270" s="617"/>
      <c r="U270" s="617"/>
      <c r="V270" s="617"/>
      <c r="W270" s="617"/>
      <c r="X270" s="617"/>
      <c r="Y270" s="617"/>
      <c r="Z270" s="617"/>
      <c r="AA270" s="617"/>
      <c r="AB270" s="617"/>
      <c r="AC270" s="617"/>
      <c r="AD270" s="617"/>
      <c r="AE270" s="617"/>
      <c r="AF270" s="617"/>
      <c r="AG270" s="617"/>
      <c r="AH270" s="617"/>
      <c r="AI270" s="617"/>
      <c r="AJ270" s="617"/>
      <c r="AK270" s="617"/>
      <c r="AL270" s="617"/>
      <c r="AM270" s="617"/>
      <c r="AN270" s="617"/>
      <c r="AO270" s="617"/>
      <c r="AP270" s="617"/>
      <c r="AQ270" s="617"/>
      <c r="AR270" s="617"/>
      <c r="AS270" s="617"/>
      <c r="AT270" s="617"/>
      <c r="AU270" s="617"/>
      <c r="AV270" s="617"/>
      <c r="AW270" s="617"/>
      <c r="AX270" s="617"/>
      <c r="AY270" s="617"/>
      <c r="BA270" s="2115"/>
      <c r="BB270" s="287" t="s">
        <v>89</v>
      </c>
      <c r="BC270" s="1066" t="s">
        <v>35</v>
      </c>
      <c r="BD270" s="1085" t="s">
        <v>35</v>
      </c>
      <c r="BE270" s="1085" t="s">
        <v>35</v>
      </c>
      <c r="BF270" s="1085" t="s">
        <v>35</v>
      </c>
      <c r="BG270" s="1105" t="s">
        <v>35</v>
      </c>
      <c r="BH270" s="1125" t="s">
        <v>35</v>
      </c>
      <c r="BI270" s="1085" t="s">
        <v>35</v>
      </c>
      <c r="BJ270" s="1085" t="s">
        <v>35</v>
      </c>
      <c r="BK270" s="1085" t="s">
        <v>35</v>
      </c>
      <c r="BL270" s="1105" t="s">
        <v>35</v>
      </c>
      <c r="BM270" s="1125" t="s">
        <v>35</v>
      </c>
      <c r="BN270" s="1085" t="s">
        <v>35</v>
      </c>
      <c r="BO270" s="1085" t="s">
        <v>35</v>
      </c>
      <c r="BP270" s="1085" t="s">
        <v>35</v>
      </c>
      <c r="BQ270" s="1105" t="s">
        <v>35</v>
      </c>
    </row>
    <row r="271" s="613" customFormat="true" ht="15" customHeight="true" x14ac:dyDescent="0.2">
      <c r="R271" s="617"/>
      <c r="S271" s="617"/>
      <c r="T271" s="617"/>
      <c r="U271" s="617"/>
      <c r="V271" s="617"/>
      <c r="W271" s="617"/>
      <c r="X271" s="617"/>
      <c r="Y271" s="617"/>
      <c r="Z271" s="617"/>
      <c r="AA271" s="617"/>
      <c r="AB271" s="617"/>
      <c r="AC271" s="617"/>
      <c r="AD271" s="617"/>
      <c r="AE271" s="617"/>
      <c r="AF271" s="617"/>
      <c r="AG271" s="617"/>
      <c r="AH271" s="617"/>
      <c r="AI271" s="617"/>
      <c r="AJ271" s="617"/>
      <c r="AK271" s="617"/>
      <c r="AL271" s="617"/>
      <c r="AM271" s="617"/>
      <c r="AN271" s="617"/>
      <c r="AO271" s="617"/>
      <c r="AP271" s="617"/>
      <c r="AQ271" s="617"/>
      <c r="AR271" s="617"/>
      <c r="AS271" s="617"/>
      <c r="AT271" s="617"/>
      <c r="AU271" s="617"/>
      <c r="AV271" s="617"/>
      <c r="AW271" s="617"/>
      <c r="AX271" s="617"/>
      <c r="AY271" s="617"/>
      <c r="BA271" s="2115" t="s">
        <v>74</v>
      </c>
      <c r="BB271" s="287" t="s">
        <v>49</v>
      </c>
      <c r="BC271" s="1066" t="s">
        <v>35</v>
      </c>
      <c r="BD271" s="1086" t="s">
        <v>35</v>
      </c>
      <c r="BE271" s="1086" t="s">
        <v>35</v>
      </c>
      <c r="BF271" s="1086" t="s">
        <v>35</v>
      </c>
      <c r="BG271" s="1106" t="s">
        <v>35</v>
      </c>
      <c r="BH271" s="1066" t="s">
        <v>35</v>
      </c>
      <c r="BI271" s="1086" t="s">
        <v>35</v>
      </c>
      <c r="BJ271" s="1086" t="s">
        <v>35</v>
      </c>
      <c r="BK271" s="1086" t="s">
        <v>35</v>
      </c>
      <c r="BL271" s="1106" t="s">
        <v>35</v>
      </c>
      <c r="BM271" s="1066" t="s">
        <v>35</v>
      </c>
      <c r="BN271" s="1086" t="s">
        <v>35</v>
      </c>
      <c r="BO271" s="1086" t="s">
        <v>35</v>
      </c>
      <c r="BP271" s="1086" t="s">
        <v>35</v>
      </c>
      <c r="BQ271" s="1106" t="s">
        <v>35</v>
      </c>
    </row>
    <row r="272" s="613" customFormat="true" ht="15" customHeight="true" x14ac:dyDescent="0.2">
      <c r="R272" s="617"/>
      <c r="S272" s="617"/>
      <c r="T272" s="617"/>
      <c r="U272" s="617"/>
      <c r="V272" s="617"/>
      <c r="W272" s="617"/>
      <c r="X272" s="617"/>
      <c r="Y272" s="617"/>
      <c r="Z272" s="617"/>
      <c r="AA272" s="617"/>
      <c r="AB272" s="617"/>
      <c r="AC272" s="617"/>
      <c r="AD272" s="617"/>
      <c r="AE272" s="617"/>
      <c r="AF272" s="617"/>
      <c r="AG272" s="617"/>
      <c r="AH272" s="617"/>
      <c r="AI272" s="617"/>
      <c r="AJ272" s="617"/>
      <c r="AK272" s="617"/>
      <c r="AL272" s="617"/>
      <c r="AM272" s="617"/>
      <c r="AN272" s="617"/>
      <c r="AO272" s="617"/>
      <c r="AP272" s="617"/>
      <c r="AQ272" s="617"/>
      <c r="AR272" s="617"/>
      <c r="AS272" s="617"/>
      <c r="AT272" s="617"/>
      <c r="AU272" s="617"/>
      <c r="AV272" s="617"/>
      <c r="AW272" s="617"/>
      <c r="AX272" s="617"/>
      <c r="AY272" s="617"/>
      <c r="BA272" s="2115"/>
      <c r="BB272" s="287" t="s">
        <v>48</v>
      </c>
      <c r="BC272" s="1066" t="s">
        <v>35</v>
      </c>
      <c r="BD272" s="1086" t="s">
        <v>35</v>
      </c>
      <c r="BE272" s="1086" t="s">
        <v>35</v>
      </c>
      <c r="BF272" s="1086" t="s">
        <v>35</v>
      </c>
      <c r="BG272" s="1106" t="s">
        <v>35</v>
      </c>
      <c r="BH272" s="1066" t="s">
        <v>35</v>
      </c>
      <c r="BI272" s="1086" t="s">
        <v>35</v>
      </c>
      <c r="BJ272" s="1086" t="s">
        <v>35</v>
      </c>
      <c r="BK272" s="1086" t="s">
        <v>35</v>
      </c>
      <c r="BL272" s="1106" t="s">
        <v>35</v>
      </c>
      <c r="BM272" s="1066" t="s">
        <v>35</v>
      </c>
      <c r="BN272" s="1086" t="s">
        <v>35</v>
      </c>
      <c r="BO272" s="1086" t="s">
        <v>35</v>
      </c>
      <c r="BP272" s="1086" t="s">
        <v>35</v>
      </c>
      <c r="BQ272" s="1106" t="s">
        <v>35</v>
      </c>
    </row>
    <row r="273" s="613" customFormat="true" ht="15" customHeight="true" x14ac:dyDescent="0.2">
      <c r="R273" s="617"/>
      <c r="S273" s="617"/>
      <c r="T273" s="617"/>
      <c r="U273" s="617"/>
      <c r="V273" s="617"/>
      <c r="W273" s="617"/>
      <c r="X273" s="617"/>
      <c r="Y273" s="617"/>
      <c r="Z273" s="617"/>
      <c r="AA273" s="617"/>
      <c r="AB273" s="617"/>
      <c r="AC273" s="617"/>
      <c r="AD273" s="617"/>
      <c r="AE273" s="617"/>
      <c r="AF273" s="617"/>
      <c r="AG273" s="617"/>
      <c r="AH273" s="617"/>
      <c r="AI273" s="617"/>
      <c r="AJ273" s="617"/>
      <c r="AK273" s="617"/>
      <c r="AL273" s="617"/>
      <c r="AM273" s="617"/>
      <c r="AN273" s="617"/>
      <c r="AO273" s="617"/>
      <c r="AP273" s="617"/>
      <c r="AQ273" s="617"/>
      <c r="AR273" s="617"/>
      <c r="AS273" s="617"/>
      <c r="AT273" s="617"/>
      <c r="AU273" s="617"/>
      <c r="AV273" s="617"/>
      <c r="AW273" s="617"/>
      <c r="AX273" s="617"/>
      <c r="AY273" s="617"/>
      <c r="BA273" s="2115"/>
      <c r="BB273" s="287" t="s">
        <v>111</v>
      </c>
      <c r="BC273" s="1066" t="s">
        <v>35</v>
      </c>
      <c r="BD273" s="1086" t="s">
        <v>35</v>
      </c>
      <c r="BE273" s="1086" t="s">
        <v>35</v>
      </c>
      <c r="BF273" s="1086" t="s">
        <v>35</v>
      </c>
      <c r="BG273" s="1106" t="s">
        <v>35</v>
      </c>
      <c r="BH273" s="1066" t="s">
        <v>35</v>
      </c>
      <c r="BI273" s="1086" t="s">
        <v>35</v>
      </c>
      <c r="BJ273" s="1086" t="s">
        <v>35</v>
      </c>
      <c r="BK273" s="1086" t="s">
        <v>35</v>
      </c>
      <c r="BL273" s="1106" t="s">
        <v>35</v>
      </c>
      <c r="BM273" s="1066" t="s">
        <v>35</v>
      </c>
      <c r="BN273" s="1086" t="s">
        <v>35</v>
      </c>
      <c r="BO273" s="1086" t="s">
        <v>35</v>
      </c>
      <c r="BP273" s="1086" t="s">
        <v>35</v>
      </c>
      <c r="BQ273" s="1106" t="s">
        <v>35</v>
      </c>
    </row>
    <row r="274" s="613" customFormat="true" ht="15" customHeight="true" x14ac:dyDescent="0.2">
      <c r="R274" s="617"/>
      <c r="S274" s="617"/>
      <c r="T274" s="617"/>
      <c r="U274" s="617"/>
      <c r="V274" s="617"/>
      <c r="W274" s="617"/>
      <c r="X274" s="617"/>
      <c r="Y274" s="617"/>
      <c r="Z274" s="617"/>
      <c r="AA274" s="617"/>
      <c r="AB274" s="617"/>
      <c r="AC274" s="617"/>
      <c r="AD274" s="617"/>
      <c r="AE274" s="617"/>
      <c r="AF274" s="617"/>
      <c r="AG274" s="617"/>
      <c r="AH274" s="617"/>
      <c r="AI274" s="617"/>
      <c r="AJ274" s="617"/>
      <c r="AK274" s="617"/>
      <c r="AL274" s="617"/>
      <c r="AM274" s="617"/>
      <c r="AN274" s="617"/>
      <c r="AO274" s="617"/>
      <c r="AP274" s="617"/>
      <c r="AQ274" s="617"/>
      <c r="AR274" s="617"/>
      <c r="AS274" s="617"/>
      <c r="AT274" s="617"/>
      <c r="AU274" s="617"/>
      <c r="AV274" s="617"/>
      <c r="AW274" s="617"/>
      <c r="AX274" s="617"/>
      <c r="AY274" s="617"/>
      <c r="BA274" s="2115" t="s">
        <v>75</v>
      </c>
      <c r="BB274" s="287" t="s">
        <v>49</v>
      </c>
      <c r="BC274" s="1066" t="s">
        <v>35</v>
      </c>
      <c r="BD274" s="1085" t="s">
        <v>35</v>
      </c>
      <c r="BE274" s="1085" t="s">
        <v>35</v>
      </c>
      <c r="BF274" s="1085" t="s">
        <v>35</v>
      </c>
      <c r="BG274" s="1105" t="s">
        <v>35</v>
      </c>
      <c r="BH274" s="1125" t="s">
        <v>35</v>
      </c>
      <c r="BI274" s="1085" t="s">
        <v>35</v>
      </c>
      <c r="BJ274" s="1085" t="s">
        <v>35</v>
      </c>
      <c r="BK274" s="1085" t="s">
        <v>35</v>
      </c>
      <c r="BL274" s="1105" t="s">
        <v>35</v>
      </c>
      <c r="BM274" s="1125" t="s">
        <v>35</v>
      </c>
      <c r="BN274" s="1085" t="s">
        <v>35</v>
      </c>
      <c r="BO274" s="1085" t="s">
        <v>35</v>
      </c>
      <c r="BP274" s="1085" t="s">
        <v>35</v>
      </c>
      <c r="BQ274" s="1105" t="s">
        <v>35</v>
      </c>
    </row>
    <row r="275" s="613" customFormat="true" ht="15" customHeight="true" x14ac:dyDescent="0.2">
      <c r="R275" s="617"/>
      <c r="S275" s="617"/>
      <c r="T275" s="617"/>
      <c r="U275" s="617"/>
      <c r="V275" s="617"/>
      <c r="W275" s="617"/>
      <c r="X275" s="617"/>
      <c r="Y275" s="617"/>
      <c r="Z275" s="617"/>
      <c r="AA275" s="617"/>
      <c r="AB275" s="617"/>
      <c r="AC275" s="617"/>
      <c r="AD275" s="617"/>
      <c r="AE275" s="617"/>
      <c r="AF275" s="617"/>
      <c r="AG275" s="617"/>
      <c r="AH275" s="617"/>
      <c r="AI275" s="617"/>
      <c r="AJ275" s="617"/>
      <c r="AK275" s="617"/>
      <c r="AL275" s="617"/>
      <c r="AM275" s="617"/>
      <c r="AN275" s="617"/>
      <c r="AO275" s="617"/>
      <c r="AP275" s="617"/>
      <c r="AQ275" s="617"/>
      <c r="AR275" s="617"/>
      <c r="AS275" s="617"/>
      <c r="AT275" s="617"/>
      <c r="AU275" s="617"/>
      <c r="AV275" s="617"/>
      <c r="AW275" s="617"/>
      <c r="AX275" s="617"/>
      <c r="AY275" s="617"/>
      <c r="BA275" s="2115"/>
      <c r="BB275" s="287" t="s">
        <v>48</v>
      </c>
      <c r="BC275" s="1066" t="s">
        <v>35</v>
      </c>
      <c r="BD275" s="1085" t="s">
        <v>35</v>
      </c>
      <c r="BE275" s="1085" t="s">
        <v>35</v>
      </c>
      <c r="BF275" s="1085" t="s">
        <v>35</v>
      </c>
      <c r="BG275" s="1105" t="s">
        <v>35</v>
      </c>
      <c r="BH275" s="1125" t="s">
        <v>35</v>
      </c>
      <c r="BI275" s="1085" t="s">
        <v>35</v>
      </c>
      <c r="BJ275" s="1085" t="s">
        <v>35</v>
      </c>
      <c r="BK275" s="1085" t="s">
        <v>35</v>
      </c>
      <c r="BL275" s="1105" t="s">
        <v>35</v>
      </c>
      <c r="BM275" s="1125" t="s">
        <v>35</v>
      </c>
      <c r="BN275" s="1085" t="s">
        <v>35</v>
      </c>
      <c r="BO275" s="1085" t="s">
        <v>35</v>
      </c>
      <c r="BP275" s="1085" t="s">
        <v>35</v>
      </c>
      <c r="BQ275" s="1105" t="s">
        <v>35</v>
      </c>
    </row>
    <row r="276" s="613" customFormat="true" ht="15" customHeight="true" x14ac:dyDescent="0.2">
      <c r="R276" s="617"/>
      <c r="S276" s="617"/>
      <c r="T276" s="617"/>
      <c r="U276" s="617"/>
      <c r="V276" s="617"/>
      <c r="W276" s="617"/>
      <c r="X276" s="617"/>
      <c r="Y276" s="617"/>
      <c r="Z276" s="617"/>
      <c r="AA276" s="617"/>
      <c r="AB276" s="617"/>
      <c r="AC276" s="617"/>
      <c r="AD276" s="617"/>
      <c r="AE276" s="617"/>
      <c r="AF276" s="617"/>
      <c r="AG276" s="617"/>
      <c r="AH276" s="617"/>
      <c r="AI276" s="617"/>
      <c r="AJ276" s="617"/>
      <c r="AK276" s="617"/>
      <c r="AL276" s="617"/>
      <c r="AM276" s="617"/>
      <c r="AN276" s="617"/>
      <c r="AO276" s="617"/>
      <c r="AP276" s="617"/>
      <c r="AQ276" s="617"/>
      <c r="AR276" s="617"/>
      <c r="AS276" s="617"/>
      <c r="AT276" s="617"/>
      <c r="AU276" s="617"/>
      <c r="AV276" s="617"/>
      <c r="AW276" s="617"/>
      <c r="AX276" s="617"/>
      <c r="AY276" s="617"/>
      <c r="BA276" s="2115"/>
      <c r="BB276" s="287" t="s">
        <v>112</v>
      </c>
      <c r="BC276" s="1066" t="s">
        <v>35</v>
      </c>
      <c r="BD276" s="1085" t="s">
        <v>35</v>
      </c>
      <c r="BE276" s="1085" t="s">
        <v>35</v>
      </c>
      <c r="BF276" s="1085" t="s">
        <v>35</v>
      </c>
      <c r="BG276" s="1105" t="s">
        <v>35</v>
      </c>
      <c r="BH276" s="1125" t="s">
        <v>35</v>
      </c>
      <c r="BI276" s="1085" t="s">
        <v>35</v>
      </c>
      <c r="BJ276" s="1085" t="s">
        <v>35</v>
      </c>
      <c r="BK276" s="1085" t="s">
        <v>35</v>
      </c>
      <c r="BL276" s="1105" t="s">
        <v>35</v>
      </c>
      <c r="BM276" s="1125" t="s">
        <v>35</v>
      </c>
      <c r="BN276" s="1085" t="s">
        <v>35</v>
      </c>
      <c r="BO276" s="1085" t="s">
        <v>35</v>
      </c>
      <c r="BP276" s="1085" t="s">
        <v>35</v>
      </c>
      <c r="BQ276" s="1105" t="s">
        <v>35</v>
      </c>
    </row>
    <row r="277" s="613" customFormat="true" ht="15" customHeight="true" x14ac:dyDescent="0.2">
      <c r="R277" s="617"/>
      <c r="S277" s="617"/>
      <c r="T277" s="617"/>
      <c r="U277" s="617"/>
      <c r="V277" s="617"/>
      <c r="W277" s="617"/>
      <c r="X277" s="617"/>
      <c r="Y277" s="617"/>
      <c r="Z277" s="617"/>
      <c r="AA277" s="617"/>
      <c r="AB277" s="617"/>
      <c r="AC277" s="617"/>
      <c r="AD277" s="617"/>
      <c r="AE277" s="617"/>
      <c r="AF277" s="617"/>
      <c r="AG277" s="617"/>
      <c r="AH277" s="617"/>
      <c r="AI277" s="617"/>
      <c r="AJ277" s="617"/>
      <c r="AK277" s="617"/>
      <c r="AL277" s="617"/>
      <c r="AM277" s="617"/>
      <c r="AN277" s="617"/>
      <c r="AO277" s="617"/>
      <c r="AP277" s="617"/>
      <c r="AQ277" s="617"/>
      <c r="AR277" s="617"/>
      <c r="AS277" s="617"/>
      <c r="AT277" s="617"/>
      <c r="AU277" s="617"/>
      <c r="AV277" s="617"/>
      <c r="AW277" s="617"/>
      <c r="AX277" s="617"/>
      <c r="AY277" s="617"/>
      <c r="BA277" s="2115" t="s">
        <v>76</v>
      </c>
      <c r="BB277" s="287" t="s">
        <v>77</v>
      </c>
      <c r="BC277" s="1066" t="s">
        <v>35</v>
      </c>
      <c r="BD277" s="1085" t="s">
        <v>35</v>
      </c>
      <c r="BE277" s="1085" t="s">
        <v>35</v>
      </c>
      <c r="BF277" s="1085" t="s">
        <v>35</v>
      </c>
      <c r="BG277" s="1105" t="s">
        <v>35</v>
      </c>
      <c r="BH277" s="1125" t="s">
        <v>35</v>
      </c>
      <c r="BI277" s="1085" t="s">
        <v>35</v>
      </c>
      <c r="BJ277" s="1085" t="s">
        <v>35</v>
      </c>
      <c r="BK277" s="1085" t="s">
        <v>35</v>
      </c>
      <c r="BL277" s="1105" t="s">
        <v>35</v>
      </c>
      <c r="BM277" s="1125" t="s">
        <v>35</v>
      </c>
      <c r="BN277" s="1085" t="s">
        <v>35</v>
      </c>
      <c r="BO277" s="1085" t="s">
        <v>35</v>
      </c>
      <c r="BP277" s="1085" t="s">
        <v>35</v>
      </c>
      <c r="BQ277" s="1105" t="s">
        <v>35</v>
      </c>
    </row>
    <row r="278" s="613" customFormat="true" ht="15" customHeight="true" x14ac:dyDescent="0.2">
      <c r="R278" s="617"/>
      <c r="S278" s="617"/>
      <c r="T278" s="617"/>
      <c r="U278" s="617"/>
      <c r="V278" s="617"/>
      <c r="W278" s="617"/>
      <c r="X278" s="617"/>
      <c r="Y278" s="617"/>
      <c r="Z278" s="617"/>
      <c r="AA278" s="617"/>
      <c r="AB278" s="617"/>
      <c r="AC278" s="617"/>
      <c r="AD278" s="617"/>
      <c r="AE278" s="617"/>
      <c r="AF278" s="617"/>
      <c r="AG278" s="617"/>
      <c r="AH278" s="617"/>
      <c r="AI278" s="617"/>
      <c r="AJ278" s="617"/>
      <c r="AK278" s="617"/>
      <c r="AL278" s="617"/>
      <c r="AM278" s="617"/>
      <c r="AN278" s="617"/>
      <c r="AO278" s="617"/>
      <c r="AP278" s="617"/>
      <c r="AQ278" s="617"/>
      <c r="AR278" s="617"/>
      <c r="AS278" s="617"/>
      <c r="AT278" s="617"/>
      <c r="AU278" s="617"/>
      <c r="AV278" s="617"/>
      <c r="AW278" s="617"/>
      <c r="AX278" s="617"/>
      <c r="AY278" s="617"/>
      <c r="BA278" s="2115"/>
      <c r="BB278" s="287" t="s">
        <v>78</v>
      </c>
      <c r="BC278" s="1066" t="s">
        <v>35</v>
      </c>
      <c r="BD278" s="1085" t="s">
        <v>35</v>
      </c>
      <c r="BE278" s="1085" t="s">
        <v>35</v>
      </c>
      <c r="BF278" s="1085" t="s">
        <v>35</v>
      </c>
      <c r="BG278" s="1105" t="s">
        <v>35</v>
      </c>
      <c r="BH278" s="1125" t="s">
        <v>35</v>
      </c>
      <c r="BI278" s="1085" t="s">
        <v>35</v>
      </c>
      <c r="BJ278" s="1085" t="s">
        <v>35</v>
      </c>
      <c r="BK278" s="1085" t="s">
        <v>35</v>
      </c>
      <c r="BL278" s="1105" t="s">
        <v>35</v>
      </c>
      <c r="BM278" s="1125" t="s">
        <v>35</v>
      </c>
      <c r="BN278" s="1085" t="s">
        <v>35</v>
      </c>
      <c r="BO278" s="1085" t="s">
        <v>35</v>
      </c>
      <c r="BP278" s="1085" t="s">
        <v>35</v>
      </c>
      <c r="BQ278" s="1105" t="s">
        <v>35</v>
      </c>
    </row>
    <row r="279" s="613" customFormat="true" ht="15" customHeight="true" x14ac:dyDescent="0.2">
      <c r="R279" s="617"/>
      <c r="S279" s="617"/>
      <c r="T279" s="617"/>
      <c r="U279" s="617"/>
      <c r="V279" s="617"/>
      <c r="W279" s="617"/>
      <c r="X279" s="617"/>
      <c r="Y279" s="617"/>
      <c r="Z279" s="617"/>
      <c r="AA279" s="617"/>
      <c r="AB279" s="617"/>
      <c r="AC279" s="617"/>
      <c r="AD279" s="617"/>
      <c r="AE279" s="617"/>
      <c r="AF279" s="617"/>
      <c r="AG279" s="617"/>
      <c r="AH279" s="617"/>
      <c r="AI279" s="617"/>
      <c r="AJ279" s="617"/>
      <c r="AK279" s="617"/>
      <c r="AL279" s="617"/>
      <c r="AM279" s="617"/>
      <c r="AN279" s="617"/>
      <c r="AO279" s="617"/>
      <c r="AP279" s="617"/>
      <c r="AQ279" s="617"/>
      <c r="AR279" s="617"/>
      <c r="AS279" s="617"/>
      <c r="AT279" s="617"/>
      <c r="AU279" s="617"/>
      <c r="AV279" s="617"/>
      <c r="AW279" s="617"/>
      <c r="AX279" s="617"/>
      <c r="AY279" s="617"/>
      <c r="BA279" s="2115"/>
      <c r="BB279" s="287" t="s">
        <v>79</v>
      </c>
      <c r="BC279" s="1066" t="s">
        <v>35</v>
      </c>
      <c r="BD279" s="1086" t="s">
        <v>35</v>
      </c>
      <c r="BE279" s="1086" t="s">
        <v>35</v>
      </c>
      <c r="BF279" s="1086" t="s">
        <v>35</v>
      </c>
      <c r="BG279" s="1106" t="s">
        <v>35</v>
      </c>
      <c r="BH279" s="1066" t="s">
        <v>35</v>
      </c>
      <c r="BI279" s="1086" t="s">
        <v>35</v>
      </c>
      <c r="BJ279" s="1086" t="s">
        <v>35</v>
      </c>
      <c r="BK279" s="1086" t="s">
        <v>35</v>
      </c>
      <c r="BL279" s="1106" t="s">
        <v>35</v>
      </c>
      <c r="BM279" s="1066" t="s">
        <v>35</v>
      </c>
      <c r="BN279" s="1086" t="s">
        <v>35</v>
      </c>
      <c r="BO279" s="1086" t="s">
        <v>35</v>
      </c>
      <c r="BP279" s="1086" t="s">
        <v>35</v>
      </c>
      <c r="BQ279" s="1106" t="s">
        <v>35</v>
      </c>
    </row>
    <row r="280" s="614" customFormat="true" ht="15" customHeight="true" x14ac:dyDescent="0.2">
      <c r="B280" s="615"/>
      <c r="R280" s="208"/>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BA280" s="2115"/>
      <c r="BB280" s="287" t="s">
        <v>80</v>
      </c>
      <c r="BC280" s="1066" t="s">
        <v>35</v>
      </c>
      <c r="BD280" s="1086" t="s">
        <v>35</v>
      </c>
      <c r="BE280" s="1086" t="s">
        <v>35</v>
      </c>
      <c r="BF280" s="1086" t="s">
        <v>35</v>
      </c>
      <c r="BG280" s="1106" t="s">
        <v>35</v>
      </c>
      <c r="BH280" s="1066" t="s">
        <v>35</v>
      </c>
      <c r="BI280" s="1086" t="s">
        <v>35</v>
      </c>
      <c r="BJ280" s="1086" t="s">
        <v>35</v>
      </c>
      <c r="BK280" s="1086" t="s">
        <v>35</v>
      </c>
      <c r="BL280" s="1106" t="s">
        <v>35</v>
      </c>
      <c r="BM280" s="1066" t="s">
        <v>35</v>
      </c>
      <c r="BN280" s="1086" t="s">
        <v>35</v>
      </c>
      <c r="BO280" s="1086" t="s">
        <v>35</v>
      </c>
      <c r="BP280" s="1086" t="s">
        <v>35</v>
      </c>
      <c r="BQ280" s="1106" t="s">
        <v>35</v>
      </c>
    </row>
    <row r="281" s="614" customFormat="true" ht="15" customHeight="true" x14ac:dyDescent="0.2">
      <c r="B281" s="615"/>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BA281" s="2115"/>
      <c r="BB281" s="287" t="s">
        <v>81</v>
      </c>
      <c r="BC281" s="1066" t="s">
        <v>35</v>
      </c>
      <c r="BD281" s="1086" t="s">
        <v>35</v>
      </c>
      <c r="BE281" s="1086" t="s">
        <v>35</v>
      </c>
      <c r="BF281" s="1086" t="s">
        <v>35</v>
      </c>
      <c r="BG281" s="1106" t="s">
        <v>35</v>
      </c>
      <c r="BH281" s="1066" t="s">
        <v>35</v>
      </c>
      <c r="BI281" s="1086" t="s">
        <v>35</v>
      </c>
      <c r="BJ281" s="1086" t="s">
        <v>35</v>
      </c>
      <c r="BK281" s="1086" t="s">
        <v>35</v>
      </c>
      <c r="BL281" s="1106" t="s">
        <v>35</v>
      </c>
      <c r="BM281" s="1066" t="s">
        <v>35</v>
      </c>
      <c r="BN281" s="1086" t="s">
        <v>35</v>
      </c>
      <c r="BO281" s="1086" t="s">
        <v>35</v>
      </c>
      <c r="BP281" s="1086" t="s">
        <v>35</v>
      </c>
      <c r="BQ281" s="1106" t="s">
        <v>35</v>
      </c>
    </row>
    <row r="282" s="614" customFormat="true" ht="15" customHeight="true" x14ac:dyDescent="0.2">
      <c r="B282" s="615"/>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BA282" s="2115"/>
      <c r="BB282" s="287" t="s">
        <v>82</v>
      </c>
      <c r="BC282" s="1066" t="s">
        <v>35</v>
      </c>
      <c r="BD282" s="1086" t="s">
        <v>35</v>
      </c>
      <c r="BE282" s="1086" t="s">
        <v>35</v>
      </c>
      <c r="BF282" s="1086" t="s">
        <v>35</v>
      </c>
      <c r="BG282" s="1106" t="s">
        <v>35</v>
      </c>
      <c r="BH282" s="1066" t="s">
        <v>35</v>
      </c>
      <c r="BI282" s="1086" t="s">
        <v>35</v>
      </c>
      <c r="BJ282" s="1086" t="s">
        <v>35</v>
      </c>
      <c r="BK282" s="1086" t="s">
        <v>35</v>
      </c>
      <c r="BL282" s="1106" t="s">
        <v>35</v>
      </c>
      <c r="BM282" s="1066" t="s">
        <v>35</v>
      </c>
      <c r="BN282" s="1086" t="s">
        <v>35</v>
      </c>
      <c r="BO282" s="1086" t="s">
        <v>35</v>
      </c>
      <c r="BP282" s="1086" t="s">
        <v>35</v>
      </c>
      <c r="BQ282" s="1106" t="s">
        <v>35</v>
      </c>
    </row>
    <row r="283" s="614" customFormat="true" ht="15" customHeight="true" x14ac:dyDescent="0.2">
      <c r="B283" s="615"/>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BA283" s="2115"/>
      <c r="BB283" s="287" t="s">
        <v>83</v>
      </c>
      <c r="BC283" s="1066" t="s">
        <v>35</v>
      </c>
      <c r="BD283" s="1086" t="s">
        <v>35</v>
      </c>
      <c r="BE283" s="1086" t="s">
        <v>35</v>
      </c>
      <c r="BF283" s="1086" t="s">
        <v>35</v>
      </c>
      <c r="BG283" s="1106" t="s">
        <v>35</v>
      </c>
      <c r="BH283" s="1066" t="s">
        <v>35</v>
      </c>
      <c r="BI283" s="1086" t="s">
        <v>35</v>
      </c>
      <c r="BJ283" s="1086" t="s">
        <v>35</v>
      </c>
      <c r="BK283" s="1086" t="s">
        <v>35</v>
      </c>
      <c r="BL283" s="1106" t="s">
        <v>35</v>
      </c>
      <c r="BM283" s="1066" t="s">
        <v>35</v>
      </c>
      <c r="BN283" s="1086" t="s">
        <v>35</v>
      </c>
      <c r="BO283" s="1086" t="s">
        <v>35</v>
      </c>
      <c r="BP283" s="1086" t="s">
        <v>35</v>
      </c>
      <c r="BQ283" s="1106" t="s">
        <v>35</v>
      </c>
    </row>
    <row r="284" s="614" customFormat="true" ht="15" customHeight="true" x14ac:dyDescent="0.2">
      <c r="B284" s="615"/>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BA284" s="2116"/>
      <c r="BB284" s="288" t="s">
        <v>112</v>
      </c>
      <c r="BC284" s="1067" t="s">
        <v>35</v>
      </c>
      <c r="BD284" s="1087" t="s">
        <v>35</v>
      </c>
      <c r="BE284" s="1087" t="s">
        <v>35</v>
      </c>
      <c r="BF284" s="1087" t="s">
        <v>35</v>
      </c>
      <c r="BG284" s="1107" t="s">
        <v>35</v>
      </c>
      <c r="BH284" s="1126" t="s">
        <v>35</v>
      </c>
      <c r="BI284" s="1087" t="s">
        <v>35</v>
      </c>
      <c r="BJ284" s="1087" t="s">
        <v>35</v>
      </c>
      <c r="BK284" s="1087" t="s">
        <v>35</v>
      </c>
      <c r="BL284" s="1107" t="s">
        <v>35</v>
      </c>
      <c r="BM284" s="1126" t="s">
        <v>35</v>
      </c>
      <c r="BN284" s="1087" t="s">
        <v>35</v>
      </c>
      <c r="BO284" s="1087" t="s">
        <v>35</v>
      </c>
      <c r="BP284" s="1087" t="s">
        <v>35</v>
      </c>
      <c r="BQ284" s="1107" t="s">
        <v>35</v>
      </c>
    </row>
    <row r="285" s="614" customFormat="true" ht="15" customHeight="true" x14ac:dyDescent="0.2">
      <c r="B285" s="615"/>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BA285" s="132"/>
      <c r="BB285" s="130"/>
      <c r="BC285" s="130"/>
      <c r="BD285" s="130"/>
      <c r="BE285" s="130"/>
      <c r="BF285" s="130"/>
      <c r="BG285" s="130"/>
      <c r="BH285" s="130"/>
      <c r="BI285" s="130"/>
      <c r="BJ285" s="130"/>
      <c r="BK285" s="130"/>
      <c r="BL285" s="130"/>
      <c r="BM285" s="130"/>
      <c r="BN285" s="130"/>
      <c r="BO285" s="130"/>
      <c r="BP285" s="130"/>
      <c r="BQ285" s="130"/>
    </row>
    <row r="286" s="614" customFormat="true" ht="15" customHeight="true" x14ac:dyDescent="0.2">
      <c r="B286" s="615"/>
      <c r="R286" s="208"/>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BA286" s="132"/>
      <c r="BB286" s="130"/>
      <c r="BC286" s="130"/>
      <c r="BD286" s="130"/>
      <c r="BE286" s="130"/>
      <c r="BF286" s="130"/>
      <c r="BG286" s="130"/>
      <c r="BH286" s="130"/>
      <c r="BI286" s="130"/>
      <c r="BJ286" s="130"/>
      <c r="BK286" s="130"/>
      <c r="BL286" s="130"/>
      <c r="BM286" s="130"/>
      <c r="BN286" s="130"/>
      <c r="BO286" s="130"/>
      <c r="BP286" s="130"/>
      <c r="BQ286" s="130"/>
    </row>
    <row r="287" s="614" customFormat="true" ht="15" customHeight="true" x14ac:dyDescent="0.2">
      <c r="B287" s="615"/>
      <c r="R287" s="208"/>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BA287" s="132"/>
      <c r="BB287" s="130"/>
      <c r="BC287" s="130"/>
      <c r="BD287" s="130"/>
      <c r="BE287" s="130"/>
      <c r="BF287" s="130"/>
      <c r="BG287" s="130"/>
      <c r="BH287" s="130"/>
      <c r="BI287" s="130"/>
      <c r="BJ287" s="130"/>
      <c r="BK287" s="130"/>
      <c r="BL287" s="130"/>
      <c r="BM287" s="130"/>
      <c r="BN287" s="130"/>
      <c r="BO287" s="130"/>
      <c r="BP287" s="130"/>
      <c r="BQ287" s="130"/>
    </row>
    <row r="288" s="614" customFormat="true" ht="15" customHeight="true" x14ac:dyDescent="0.2">
      <c r="B288" s="615"/>
      <c r="R288" s="208"/>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BA288" s="132"/>
      <c r="BB288" s="130"/>
      <c r="BC288" s="130"/>
      <c r="BD288" s="130"/>
      <c r="BE288" s="130"/>
      <c r="BF288" s="130"/>
      <c r="BG288" s="130"/>
      <c r="BH288" s="130"/>
      <c r="BI288" s="130"/>
      <c r="BJ288" s="130"/>
      <c r="BK288" s="130"/>
      <c r="BL288" s="130"/>
      <c r="BM288" s="130"/>
      <c r="BN288" s="130"/>
      <c r="BO288" s="130"/>
      <c r="BP288" s="130"/>
      <c r="BQ288" s="130"/>
    </row>
    <row r="289" s="614" customFormat="true" ht="15" customHeight="true" x14ac:dyDescent="0.2">
      <c r="A289" s="382"/>
      <c r="B289" s="383"/>
      <c r="C289" s="384"/>
      <c r="R289" s="208"/>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BA289" s="132"/>
      <c r="BB289" s="130"/>
      <c r="BC289" s="130"/>
      <c r="BD289" s="130"/>
      <c r="BE289" s="130"/>
      <c r="BF289" s="130"/>
      <c r="BG289" s="130"/>
      <c r="BH289" s="130"/>
      <c r="BI289" s="130"/>
      <c r="BJ289" s="130"/>
      <c r="BK289" s="130"/>
      <c r="BL289" s="130"/>
      <c r="BM289" s="130"/>
      <c r="BN289" s="130"/>
      <c r="BO289" s="130"/>
      <c r="BP289" s="130"/>
      <c r="BQ289" s="130"/>
    </row>
    <row r="290" s="614" customFormat="true" ht="15" customHeight="true" x14ac:dyDescent="0.2">
      <c r="A290" s="640"/>
      <c r="B290" s="641"/>
      <c r="C290" s="642"/>
      <c r="R290" s="208"/>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BA290" s="132"/>
      <c r="BB290" s="130"/>
      <c r="BC290" s="130"/>
      <c r="BD290" s="130"/>
      <c r="BE290" s="130"/>
      <c r="BF290" s="130"/>
      <c r="BG290" s="130"/>
      <c r="BH290" s="130"/>
      <c r="BI290" s="130"/>
      <c r="BJ290" s="130"/>
      <c r="BK290" s="130"/>
      <c r="BL290" s="130"/>
      <c r="BM290" s="130"/>
      <c r="BN290" s="130"/>
      <c r="BO290" s="130"/>
      <c r="BP290" s="130"/>
      <c r="BQ290" s="130"/>
    </row>
    <row r="291" s="614" customFormat="true" ht="15" customHeight="true" x14ac:dyDescent="0.2">
      <c r="A291" s="643"/>
      <c r="B291" s="644"/>
      <c r="C291" s="645"/>
      <c r="R291" s="208"/>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BA291" s="132"/>
      <c r="BB291" s="130"/>
      <c r="BC291" s="130"/>
      <c r="BD291" s="130"/>
      <c r="BE291" s="130"/>
      <c r="BF291" s="130"/>
      <c r="BG291" s="130"/>
      <c r="BH291" s="130"/>
      <c r="BI291" s="130"/>
      <c r="BJ291" s="130"/>
      <c r="BK291" s="130"/>
      <c r="BL291" s="130"/>
      <c r="BM291" s="130"/>
      <c r="BN291" s="130"/>
      <c r="BO291" s="130"/>
      <c r="BP291" s="130"/>
      <c r="BQ291" s="130"/>
    </row>
    <row r="292" s="614" customFormat="true" ht="15" customHeight="true" x14ac:dyDescent="0.2">
      <c r="A292" s="646"/>
      <c r="B292" s="647"/>
      <c r="C292" s="648"/>
      <c r="R292" s="208"/>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BA292" s="132"/>
      <c r="BB292" s="130"/>
      <c r="BC292" s="130"/>
      <c r="BD292" s="130"/>
      <c r="BE292" s="130"/>
      <c r="BF292" s="130"/>
      <c r="BG292" s="130"/>
      <c r="BH292" s="130"/>
      <c r="BI292" s="130"/>
      <c r="BJ292" s="130"/>
      <c r="BK292" s="130"/>
      <c r="BL292" s="130"/>
      <c r="BM292" s="130"/>
      <c r="BN292" s="130"/>
      <c r="BO292" s="130"/>
      <c r="BP292" s="130"/>
      <c r="BQ292" s="130"/>
    </row>
    <row r="293" s="614" customFormat="true" ht="15" customHeight="true" x14ac:dyDescent="0.2">
      <c r="A293" s="649"/>
      <c r="B293" s="650"/>
      <c r="C293" s="651"/>
      <c r="R293" s="208"/>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BA293" s="132"/>
      <c r="BB293" s="130"/>
      <c r="BC293" s="130"/>
      <c r="BD293" s="130"/>
      <c r="BE293" s="130"/>
      <c r="BF293" s="130"/>
      <c r="BG293" s="130"/>
      <c r="BH293" s="130"/>
      <c r="BI293" s="130"/>
      <c r="BJ293" s="130"/>
      <c r="BK293" s="130"/>
      <c r="BL293" s="130"/>
      <c r="BM293" s="130"/>
      <c r="BN293" s="130"/>
      <c r="BO293" s="130"/>
      <c r="BP293" s="130"/>
      <c r="BQ293" s="130"/>
    </row>
    <row r="294" s="614" customFormat="true" ht="15" customHeight="true" x14ac:dyDescent="0.2">
      <c r="A294" s="652"/>
      <c r="B294" s="653"/>
      <c r="C294" s="654"/>
      <c r="R294" s="208"/>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BA294" s="132"/>
      <c r="BB294" s="130"/>
      <c r="BC294" s="130"/>
      <c r="BD294" s="130"/>
      <c r="BE294" s="130"/>
      <c r="BF294" s="130"/>
      <c r="BG294" s="130"/>
      <c r="BH294" s="130"/>
      <c r="BI294" s="130"/>
      <c r="BJ294" s="130"/>
      <c r="BK294" s="130"/>
      <c r="BL294" s="130"/>
      <c r="BM294" s="130"/>
      <c r="BN294" s="130"/>
      <c r="BO294" s="130"/>
      <c r="BP294" s="130"/>
      <c r="BQ294" s="130"/>
    </row>
    <row r="295" s="614" customFormat="true" ht="15" customHeight="true" x14ac:dyDescent="0.2">
      <c r="A295" s="652"/>
      <c r="B295" s="653"/>
      <c r="C295" s="654"/>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BA295" s="132"/>
      <c r="BB295" s="130"/>
      <c r="BC295" s="130"/>
      <c r="BD295" s="130"/>
      <c r="BE295" s="130"/>
      <c r="BF295" s="130"/>
      <c r="BG295" s="130"/>
      <c r="BH295" s="130"/>
      <c r="BI295" s="130"/>
      <c r="BJ295" s="130"/>
      <c r="BK295" s="130"/>
      <c r="BL295" s="130"/>
      <c r="BM295" s="130"/>
      <c r="BN295" s="130"/>
      <c r="BO295" s="130"/>
      <c r="BP295" s="130"/>
      <c r="BQ295" s="130"/>
    </row>
    <row r="296" s="614" customFormat="true" ht="15" customHeight="true" x14ac:dyDescent="0.2">
      <c r="A296" s="652"/>
      <c r="B296" s="655"/>
      <c r="C296" s="654"/>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BA296" s="132"/>
      <c r="BB296" s="130"/>
      <c r="BC296" s="130"/>
      <c r="BD296" s="130"/>
      <c r="BE296" s="130"/>
      <c r="BF296" s="130"/>
      <c r="BG296" s="130"/>
      <c r="BH296" s="130"/>
      <c r="BI296" s="130"/>
      <c r="BJ296" s="130"/>
      <c r="BK296" s="130"/>
      <c r="BL296" s="130"/>
      <c r="BM296" s="130"/>
      <c r="BN296" s="130"/>
      <c r="BO296" s="130"/>
      <c r="BP296" s="130"/>
      <c r="BQ296" s="130"/>
    </row>
    <row r="297" s="614" customFormat="true" ht="15" customHeight="true" x14ac:dyDescent="0.2">
      <c r="A297" s="656"/>
      <c r="B297" s="657"/>
      <c r="C297" s="658"/>
      <c r="R297" s="208"/>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BA297" s="132"/>
      <c r="BB297" s="130"/>
      <c r="BC297" s="130"/>
      <c r="BD297" s="130"/>
      <c r="BE297" s="130"/>
      <c r="BF297" s="130"/>
      <c r="BG297" s="130"/>
      <c r="BH297" s="130"/>
      <c r="BI297" s="130"/>
      <c r="BJ297" s="130"/>
      <c r="BK297" s="130"/>
      <c r="BL297" s="130"/>
      <c r="BM297" s="130"/>
      <c r="BN297" s="130"/>
      <c r="BO297" s="130"/>
      <c r="BP297" s="130"/>
      <c r="BQ297" s="130"/>
    </row>
    <row r="298" s="614" customFormat="true" ht="15" customHeight="true" x14ac:dyDescent="0.2">
      <c r="B298" s="615"/>
      <c r="R298" s="208"/>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BA298" s="132"/>
      <c r="BB298" s="130"/>
      <c r="BC298" s="130"/>
      <c r="BD298" s="130"/>
      <c r="BE298" s="130"/>
      <c r="BF298" s="130"/>
      <c r="BG298" s="130"/>
      <c r="BH298" s="130"/>
      <c r="BI298" s="130"/>
      <c r="BJ298" s="130"/>
      <c r="BK298" s="130"/>
      <c r="BL298" s="130"/>
      <c r="BM298" s="130"/>
      <c r="BN298" s="130"/>
      <c r="BO298" s="130"/>
      <c r="BP298" s="130"/>
      <c r="BQ298" s="130"/>
    </row>
    <row r="299" s="614" customFormat="true" ht="15" customHeight="true" x14ac:dyDescent="0.2">
      <c r="A299" s="385"/>
      <c r="B299" s="386"/>
      <c r="C299" s="387"/>
      <c r="D299" s="388"/>
      <c r="R299" s="208"/>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BA299" s="132"/>
      <c r="BB299" s="130"/>
      <c r="BC299" s="130"/>
      <c r="BD299" s="130"/>
      <c r="BE299" s="130"/>
      <c r="BF299" s="130"/>
      <c r="BG299" s="130"/>
      <c r="BH299" s="130"/>
      <c r="BI299" s="130"/>
      <c r="BJ299" s="130"/>
      <c r="BK299" s="130"/>
      <c r="BL299" s="130"/>
      <c r="BM299" s="130"/>
      <c r="BN299" s="130"/>
      <c r="BO299" s="130"/>
      <c r="BP299" s="130"/>
      <c r="BQ299" s="130"/>
    </row>
    <row r="300" s="614" customFormat="true" ht="15" customHeight="true" x14ac:dyDescent="0.2">
      <c r="A300" s="659"/>
      <c r="B300" s="660"/>
      <c r="C300" s="661"/>
      <c r="D300" s="662"/>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BA300" s="132"/>
      <c r="BB300" s="130"/>
      <c r="BC300" s="130"/>
      <c r="BD300" s="130"/>
      <c r="BE300" s="130"/>
      <c r="BF300" s="130"/>
      <c r="BG300" s="130"/>
      <c r="BH300" s="130"/>
      <c r="BI300" s="130"/>
      <c r="BJ300" s="130"/>
      <c r="BK300" s="130"/>
      <c r="BL300" s="130"/>
      <c r="BM300" s="130"/>
      <c r="BN300" s="130"/>
      <c r="BO300" s="130"/>
      <c r="BP300" s="130"/>
      <c r="BQ300" s="130"/>
    </row>
    <row r="301" s="614" customFormat="true" ht="15" customHeight="true" x14ac:dyDescent="0.2">
      <c r="A301" s="663"/>
      <c r="B301" s="664"/>
      <c r="C301" s="665"/>
      <c r="D301" s="666"/>
      <c r="R301" s="208"/>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BA301" s="132"/>
      <c r="BB301" s="130"/>
      <c r="BC301" s="130"/>
      <c r="BD301" s="130"/>
      <c r="BE301" s="130"/>
      <c r="BF301" s="130"/>
      <c r="BG301" s="130"/>
      <c r="BH301" s="130"/>
      <c r="BI301" s="130"/>
      <c r="BJ301" s="130"/>
      <c r="BK301" s="130"/>
      <c r="BL301" s="130"/>
      <c r="BM301" s="130"/>
      <c r="BN301" s="130"/>
      <c r="BO301" s="130"/>
      <c r="BP301" s="130"/>
      <c r="BQ301" s="130"/>
    </row>
    <row r="302" s="614" customFormat="true" ht="15" customHeight="true" x14ac:dyDescent="0.2">
      <c r="A302" s="667"/>
      <c r="B302" s="668"/>
      <c r="C302" s="669"/>
      <c r="D302" s="670"/>
      <c r="R302" s="208"/>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BA302" s="132"/>
      <c r="BB302" s="130"/>
      <c r="BC302" s="130"/>
      <c r="BD302" s="130"/>
      <c r="BE302" s="130"/>
      <c r="BF302" s="130"/>
      <c r="BG302" s="130"/>
      <c r="BH302" s="130"/>
      <c r="BI302" s="130"/>
      <c r="BJ302" s="130"/>
      <c r="BK302" s="130"/>
      <c r="BL302" s="130"/>
      <c r="BM302" s="130"/>
      <c r="BN302" s="130"/>
      <c r="BO302" s="130"/>
      <c r="BP302" s="130"/>
      <c r="BQ302" s="130"/>
    </row>
    <row r="303" s="614" customFormat="true" ht="15" customHeight="true" x14ac:dyDescent="0.2">
      <c r="A303" s="671"/>
      <c r="B303" s="672"/>
      <c r="C303" s="673"/>
      <c r="D303" s="674"/>
      <c r="R303" s="208"/>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BA303" s="132"/>
      <c r="BB303" s="130"/>
      <c r="BC303" s="130"/>
      <c r="BD303" s="130"/>
      <c r="BE303" s="130"/>
      <c r="BF303" s="130"/>
      <c r="BG303" s="130"/>
      <c r="BH303" s="130"/>
      <c r="BI303" s="130"/>
      <c r="BJ303" s="130"/>
      <c r="BK303" s="130"/>
      <c r="BL303" s="130"/>
      <c r="BM303" s="130"/>
      <c r="BN303" s="130"/>
      <c r="BO303" s="130"/>
      <c r="BP303" s="130"/>
      <c r="BQ303" s="130"/>
    </row>
    <row r="304" s="614" customFormat="true" ht="15" customHeight="true" x14ac:dyDescent="0.2">
      <c r="A304" s="675"/>
      <c r="B304" s="676"/>
      <c r="C304" s="677"/>
      <c r="D304" s="678"/>
      <c r="R304" s="208"/>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BA304" s="132"/>
      <c r="BB304" s="130"/>
      <c r="BC304" s="130"/>
      <c r="BD304" s="130"/>
      <c r="BE304" s="130"/>
      <c r="BF304" s="130"/>
      <c r="BG304" s="130"/>
      <c r="BH304" s="130"/>
      <c r="BI304" s="130"/>
      <c r="BJ304" s="130"/>
      <c r="BK304" s="130"/>
      <c r="BL304" s="130"/>
      <c r="BM304" s="130"/>
      <c r="BN304" s="130"/>
      <c r="BO304" s="130"/>
      <c r="BP304" s="130"/>
      <c r="BQ304" s="130"/>
    </row>
    <row r="305" s="614" customFormat="true" ht="15" customHeight="true" x14ac:dyDescent="0.2">
      <c r="A305" s="679"/>
      <c r="B305" s="680"/>
      <c r="C305" s="681"/>
      <c r="D305" s="682"/>
      <c r="R305" s="208"/>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BA305" s="132"/>
      <c r="BB305" s="130"/>
      <c r="BC305" s="130"/>
      <c r="BD305" s="130"/>
      <c r="BE305" s="130"/>
      <c r="BF305" s="130"/>
      <c r="BG305" s="130"/>
      <c r="BH305" s="130"/>
      <c r="BI305" s="130"/>
      <c r="BJ305" s="130"/>
      <c r="BK305" s="130"/>
      <c r="BL305" s="130"/>
      <c r="BM305" s="130"/>
      <c r="BN305" s="130"/>
      <c r="BO305" s="130"/>
      <c r="BP305" s="130"/>
      <c r="BQ305" s="130"/>
    </row>
    <row r="306" s="614" customFormat="true" ht="15" customHeight="true" x14ac:dyDescent="0.2">
      <c r="B306" s="615"/>
      <c r="R306" s="208"/>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BA306" s="132"/>
      <c r="BB306" s="130"/>
      <c r="BC306" s="130"/>
      <c r="BD306" s="130"/>
      <c r="BE306" s="130"/>
      <c r="BF306" s="130"/>
      <c r="BG306" s="130"/>
      <c r="BH306" s="130"/>
      <c r="BI306" s="130"/>
      <c r="BJ306" s="130"/>
      <c r="BK306" s="130"/>
      <c r="BL306" s="130"/>
      <c r="BM306" s="130"/>
      <c r="BN306" s="130"/>
      <c r="BO306" s="130"/>
      <c r="BP306" s="130"/>
      <c r="BQ306" s="130"/>
    </row>
    <row r="307" s="614" customFormat="true" ht="15" customHeight="true" x14ac:dyDescent="0.2">
      <c r="B307" s="615"/>
      <c r="R307" s="208"/>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BA307" s="132"/>
      <c r="BB307" s="130"/>
      <c r="BC307" s="130"/>
      <c r="BD307" s="130"/>
      <c r="BE307" s="130"/>
      <c r="BF307" s="130"/>
      <c r="BG307" s="130"/>
      <c r="BH307" s="130"/>
      <c r="BI307" s="130"/>
      <c r="BJ307" s="130"/>
      <c r="BK307" s="130"/>
      <c r="BL307" s="130"/>
      <c r="BM307" s="130"/>
      <c r="BN307" s="130"/>
      <c r="BO307" s="130"/>
      <c r="BP307" s="130"/>
      <c r="BQ307" s="130"/>
    </row>
    <row r="308" s="614" customFormat="true" ht="15" customHeight="true" x14ac:dyDescent="0.2">
      <c r="B308" s="615"/>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BA308" s="132"/>
      <c r="BB308" s="130"/>
      <c r="BC308" s="130"/>
      <c r="BD308" s="130"/>
      <c r="BE308" s="130"/>
      <c r="BF308" s="130"/>
      <c r="BG308" s="130"/>
      <c r="BH308" s="130"/>
      <c r="BI308" s="130"/>
      <c r="BJ308" s="130"/>
      <c r="BK308" s="130"/>
      <c r="BL308" s="130"/>
      <c r="BM308" s="130"/>
      <c r="BN308" s="130"/>
      <c r="BO308" s="130"/>
      <c r="BP308" s="130"/>
      <c r="BQ308" s="130"/>
    </row>
    <row r="309" s="614" customFormat="true" ht="15" customHeight="true" x14ac:dyDescent="0.2">
      <c r="B309" s="615"/>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BA309" s="132"/>
      <c r="BB309" s="130"/>
      <c r="BC309" s="130"/>
      <c r="BD309" s="130"/>
      <c r="BE309" s="130"/>
      <c r="BF309" s="130"/>
      <c r="BG309" s="130"/>
      <c r="BH309" s="130"/>
      <c r="BI309" s="130"/>
      <c r="BJ309" s="130"/>
      <c r="BK309" s="130"/>
      <c r="BL309" s="130"/>
      <c r="BM309" s="130"/>
      <c r="BN309" s="130"/>
      <c r="BO309" s="130"/>
      <c r="BP309" s="130"/>
      <c r="BQ309" s="130"/>
    </row>
    <row r="310" s="614" customFormat="true" ht="15" customHeight="true" x14ac:dyDescent="0.2">
      <c r="B310" s="615"/>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BA310" s="132"/>
      <c r="BB310" s="130"/>
      <c r="BC310" s="130"/>
      <c r="BD310" s="130"/>
      <c r="BE310" s="130"/>
      <c r="BF310" s="130"/>
      <c r="BG310" s="130"/>
      <c r="BH310" s="130"/>
      <c r="BI310" s="130"/>
      <c r="BJ310" s="130"/>
      <c r="BK310" s="130"/>
      <c r="BL310" s="130"/>
      <c r="BM310" s="130"/>
      <c r="BN310" s="130"/>
      <c r="BO310" s="130"/>
      <c r="BP310" s="130"/>
      <c r="BQ310" s="130"/>
    </row>
    <row r="311" s="614" customFormat="true" ht="15" customHeight="true" x14ac:dyDescent="0.2">
      <c r="B311" s="615"/>
      <c r="R311" s="208"/>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BA311" s="132"/>
      <c r="BB311" s="130"/>
      <c r="BC311" s="130"/>
      <c r="BD311" s="130"/>
      <c r="BE311" s="130"/>
      <c r="BF311" s="130"/>
      <c r="BG311" s="130"/>
      <c r="BH311" s="130"/>
      <c r="BI311" s="130"/>
      <c r="BJ311" s="130"/>
      <c r="BK311" s="130"/>
      <c r="BL311" s="130"/>
      <c r="BM311" s="130"/>
      <c r="BN311" s="130"/>
      <c r="BO311" s="130"/>
      <c r="BP311" s="130"/>
      <c r="BQ311" s="130"/>
    </row>
    <row r="312" s="614" customFormat="true" ht="15" customHeight="true" x14ac:dyDescent="0.2">
      <c r="B312" s="615"/>
      <c r="R312" s="208"/>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BA312" s="132"/>
      <c r="BB312" s="130"/>
      <c r="BC312" s="130"/>
      <c r="BD312" s="130"/>
      <c r="BE312" s="130"/>
      <c r="BF312" s="130"/>
      <c r="BG312" s="130"/>
      <c r="BH312" s="130"/>
      <c r="BI312" s="130"/>
      <c r="BJ312" s="130"/>
      <c r="BK312" s="130"/>
      <c r="BL312" s="130"/>
      <c r="BM312" s="130"/>
      <c r="BN312" s="130"/>
      <c r="BO312" s="130"/>
      <c r="BP312" s="130"/>
      <c r="BQ312" s="130"/>
    </row>
    <row r="313" s="614" customFormat="true" ht="15" customHeight="true" x14ac:dyDescent="0.2">
      <c r="B313" s="615"/>
      <c r="R313" s="208"/>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BA313" s="132"/>
      <c r="BB313" s="130"/>
      <c r="BC313" s="130"/>
      <c r="BD313" s="130"/>
      <c r="BE313" s="130"/>
      <c r="BF313" s="130"/>
      <c r="BG313" s="130"/>
      <c r="BH313" s="130"/>
      <c r="BI313" s="130"/>
      <c r="BJ313" s="130"/>
      <c r="BK313" s="130"/>
      <c r="BL313" s="130"/>
      <c r="BM313" s="130"/>
      <c r="BN313" s="130"/>
      <c r="BO313" s="130"/>
      <c r="BP313" s="130"/>
      <c r="BQ313" s="130"/>
    </row>
    <row r="314" s="614" customFormat="true" ht="15" customHeight="true" x14ac:dyDescent="0.2">
      <c r="B314" s="615"/>
      <c r="R314" s="208"/>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BA314" s="132"/>
      <c r="BB314" s="130"/>
      <c r="BC314" s="130"/>
      <c r="BD314" s="130"/>
      <c r="BE314" s="130"/>
      <c r="BF314" s="130"/>
      <c r="BG314" s="130"/>
      <c r="BH314" s="130"/>
      <c r="BI314" s="130"/>
      <c r="BJ314" s="130"/>
      <c r="BK314" s="130"/>
      <c r="BL314" s="130"/>
      <c r="BM314" s="130"/>
      <c r="BN314" s="130"/>
      <c r="BO314" s="130"/>
      <c r="BP314" s="130"/>
      <c r="BQ314" s="130"/>
    </row>
    <row r="315" s="614" customFormat="true" ht="15" customHeight="true" x14ac:dyDescent="0.2">
      <c r="B315" s="615"/>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BA315" s="132"/>
      <c r="BB315" s="130"/>
      <c r="BC315" s="130"/>
      <c r="BD315" s="130"/>
      <c r="BE315" s="130"/>
      <c r="BF315" s="130"/>
      <c r="BG315" s="130"/>
      <c r="BH315" s="130"/>
      <c r="BI315" s="130"/>
      <c r="BJ315" s="130"/>
      <c r="BK315" s="130"/>
      <c r="BL315" s="130"/>
      <c r="BM315" s="130"/>
      <c r="BN315" s="130"/>
      <c r="BO315" s="130"/>
      <c r="BP315" s="130"/>
      <c r="BQ315" s="130"/>
    </row>
    <row r="316" s="614" customFormat="true" ht="15" customHeight="true" x14ac:dyDescent="0.2">
      <c r="B316" s="615"/>
      <c r="R316" s="208"/>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BA316" s="132"/>
      <c r="BB316" s="130"/>
      <c r="BC316" s="130"/>
      <c r="BD316" s="130"/>
      <c r="BE316" s="130"/>
      <c r="BF316" s="130"/>
      <c r="BG316" s="130"/>
      <c r="BH316" s="130"/>
      <c r="BI316" s="130"/>
      <c r="BJ316" s="130"/>
      <c r="BK316" s="130"/>
      <c r="BL316" s="130"/>
      <c r="BM316" s="130"/>
      <c r="BN316" s="130"/>
      <c r="BO316" s="130"/>
      <c r="BP316" s="130"/>
      <c r="BQ316" s="130"/>
    </row>
    <row r="317" s="614" customFormat="true" ht="15" customHeight="true" x14ac:dyDescent="0.2">
      <c r="B317" s="615"/>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BA317" s="132"/>
      <c r="BB317" s="130"/>
      <c r="BC317" s="130"/>
      <c r="BD317" s="130"/>
      <c r="BE317" s="130"/>
      <c r="BF317" s="130"/>
      <c r="BG317" s="130"/>
      <c r="BH317" s="130"/>
      <c r="BI317" s="130"/>
      <c r="BJ317" s="130"/>
      <c r="BK317" s="130"/>
      <c r="BL317" s="130"/>
      <c r="BM317" s="130"/>
      <c r="BN317" s="130"/>
      <c r="BO317" s="130"/>
      <c r="BP317" s="130"/>
      <c r="BQ317" s="130"/>
    </row>
    <row r="318" s="614" customFormat="true" ht="15" customHeight="true" x14ac:dyDescent="0.2">
      <c r="B318" s="615"/>
      <c r="R318" s="208"/>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BA318" s="132"/>
      <c r="BB318" s="130"/>
      <c r="BC318" s="130"/>
      <c r="BD318" s="130"/>
      <c r="BE318" s="130"/>
      <c r="BF318" s="130"/>
      <c r="BG318" s="130"/>
      <c r="BH318" s="130"/>
      <c r="BI318" s="130"/>
      <c r="BJ318" s="130"/>
      <c r="BK318" s="130"/>
      <c r="BL318" s="130"/>
      <c r="BM318" s="130"/>
      <c r="BN318" s="130"/>
      <c r="BO318" s="130"/>
      <c r="BP318" s="130"/>
      <c r="BQ318" s="130"/>
    </row>
    <row r="319" s="614" customFormat="true" ht="15" customHeight="true" x14ac:dyDescent="0.2">
      <c r="B319" s="615"/>
      <c r="R319" s="208"/>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BA319" s="132"/>
      <c r="BB319" s="130"/>
      <c r="BC319" s="130"/>
      <c r="BD319" s="130"/>
      <c r="BE319" s="130"/>
      <c r="BF319" s="130"/>
      <c r="BG319" s="130"/>
      <c r="BH319" s="130"/>
      <c r="BI319" s="130"/>
      <c r="BJ319" s="130"/>
      <c r="BK319" s="130"/>
      <c r="BL319" s="130"/>
      <c r="BM319" s="130"/>
      <c r="BN319" s="130"/>
      <c r="BO319" s="130"/>
      <c r="BP319" s="130"/>
      <c r="BQ319" s="130"/>
    </row>
    <row r="320" s="614" customFormat="true" ht="15" customHeight="true" x14ac:dyDescent="0.2">
      <c r="B320" s="615"/>
      <c r="R320" s="208"/>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BA320" s="132"/>
      <c r="BB320" s="130"/>
      <c r="BC320" s="130"/>
      <c r="BD320" s="130"/>
      <c r="BE320" s="130"/>
      <c r="BF320" s="130"/>
      <c r="BG320" s="130"/>
      <c r="BH320" s="130"/>
      <c r="BI320" s="130"/>
      <c r="BJ320" s="130"/>
      <c r="BK320" s="130"/>
      <c r="BL320" s="130"/>
      <c r="BM320" s="130"/>
      <c r="BN320" s="130"/>
      <c r="BO320" s="130"/>
      <c r="BP320" s="130"/>
      <c r="BQ320" s="130"/>
    </row>
    <row r="321" s="614" customFormat="true" ht="15" customHeight="true" x14ac:dyDescent="0.2">
      <c r="B321" s="615"/>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BA321" s="132"/>
      <c r="BB321" s="130"/>
      <c r="BC321" s="130"/>
      <c r="BD321" s="130"/>
      <c r="BE321" s="130"/>
      <c r="BF321" s="130"/>
      <c r="BG321" s="130"/>
      <c r="BH321" s="130"/>
      <c r="BI321" s="130"/>
      <c r="BJ321" s="130"/>
      <c r="BK321" s="130"/>
      <c r="BL321" s="130"/>
      <c r="BM321" s="130"/>
      <c r="BN321" s="130"/>
      <c r="BO321" s="130"/>
      <c r="BP321" s="130"/>
      <c r="BQ321" s="130"/>
    </row>
    <row r="322" s="614" customFormat="true" ht="15" customHeight="true" x14ac:dyDescent="0.2">
      <c r="B322" s="615"/>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BA322" s="132"/>
      <c r="BB322" s="130"/>
      <c r="BC322" s="130"/>
      <c r="BD322" s="130"/>
      <c r="BE322" s="130"/>
      <c r="BF322" s="130"/>
      <c r="BG322" s="130"/>
      <c r="BH322" s="130"/>
      <c r="BI322" s="130"/>
      <c r="BJ322" s="130"/>
      <c r="BK322" s="130"/>
      <c r="BL322" s="130"/>
      <c r="BM322" s="130"/>
      <c r="BN322" s="130"/>
      <c r="BO322" s="130"/>
      <c r="BP322" s="130"/>
      <c r="BQ322" s="130"/>
    </row>
    <row r="323" s="614" customFormat="true" ht="15" customHeight="true" x14ac:dyDescent="0.2">
      <c r="B323" s="615"/>
      <c r="R323" s="208"/>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BA323" s="132"/>
      <c r="BB323" s="130"/>
      <c r="BC323" s="130"/>
      <c r="BD323" s="130"/>
      <c r="BE323" s="130"/>
      <c r="BF323" s="130"/>
      <c r="BG323" s="130"/>
      <c r="BH323" s="130"/>
      <c r="BI323" s="130"/>
      <c r="BJ323" s="130"/>
      <c r="BK323" s="130"/>
      <c r="BL323" s="130"/>
      <c r="BM323" s="130"/>
      <c r="BN323" s="130"/>
      <c r="BO323" s="130"/>
      <c r="BP323" s="130"/>
      <c r="BQ323" s="130"/>
    </row>
    <row r="324" s="614" customFormat="true" ht="15" customHeight="true" x14ac:dyDescent="0.2">
      <c r="B324" s="615"/>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BA324" s="132"/>
      <c r="BB324" s="130"/>
      <c r="BC324" s="130"/>
      <c r="BD324" s="130"/>
      <c r="BE324" s="130"/>
      <c r="BF324" s="130"/>
      <c r="BG324" s="130"/>
      <c r="BH324" s="130"/>
      <c r="BI324" s="130"/>
      <c r="BJ324" s="130"/>
      <c r="BK324" s="130"/>
      <c r="BL324" s="130"/>
      <c r="BM324" s="130"/>
      <c r="BN324" s="130"/>
      <c r="BO324" s="130"/>
      <c r="BP324" s="130"/>
      <c r="BQ324" s="130"/>
    </row>
    <row r="325" s="614" customFormat="true" ht="15" customHeight="true" x14ac:dyDescent="0.2">
      <c r="B325" s="615"/>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BA325" s="132"/>
      <c r="BB325" s="130"/>
      <c r="BC325" s="130"/>
      <c r="BD325" s="130"/>
      <c r="BE325" s="130"/>
      <c r="BF325" s="130"/>
      <c r="BG325" s="130"/>
      <c r="BH325" s="130"/>
      <c r="BI325" s="130"/>
      <c r="BJ325" s="130"/>
      <c r="BK325" s="130"/>
      <c r="BL325" s="130"/>
      <c r="BM325" s="130"/>
      <c r="BN325" s="130"/>
      <c r="BO325" s="130"/>
      <c r="BP325" s="130"/>
      <c r="BQ325" s="130"/>
    </row>
    <row r="326" s="614" customFormat="true" ht="15" customHeight="true" x14ac:dyDescent="0.2">
      <c r="B326" s="615"/>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BA326" s="132"/>
      <c r="BB326" s="130"/>
      <c r="BC326" s="130"/>
      <c r="BD326" s="130"/>
      <c r="BE326" s="130"/>
      <c r="BF326" s="130"/>
      <c r="BG326" s="130"/>
      <c r="BH326" s="130"/>
      <c r="BI326" s="130"/>
      <c r="BJ326" s="130"/>
      <c r="BK326" s="130"/>
      <c r="BL326" s="130"/>
      <c r="BM326" s="130"/>
      <c r="BN326" s="130"/>
      <c r="BO326" s="130"/>
      <c r="BP326" s="130"/>
      <c r="BQ326" s="130"/>
    </row>
    <row r="327" s="614" customFormat="true" ht="15" customHeight="true" x14ac:dyDescent="0.2">
      <c r="B327" s="615"/>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BA327" s="132"/>
      <c r="BB327" s="130"/>
      <c r="BC327" s="130"/>
      <c r="BD327" s="130"/>
      <c r="BE327" s="130"/>
      <c r="BF327" s="130"/>
      <c r="BG327" s="130"/>
      <c r="BH327" s="130"/>
      <c r="BI327" s="130"/>
      <c r="BJ327" s="130"/>
      <c r="BK327" s="130"/>
      <c r="BL327" s="130"/>
      <c r="BM327" s="130"/>
      <c r="BN327" s="130"/>
      <c r="BO327" s="130"/>
      <c r="BP327" s="130"/>
      <c r="BQ327" s="130"/>
    </row>
    <row r="328" s="614" customFormat="true" ht="15" customHeight="true" x14ac:dyDescent="0.2">
      <c r="B328" s="615"/>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BA328" s="132"/>
      <c r="BB328" s="130"/>
      <c r="BC328" s="130"/>
      <c r="BD328" s="130"/>
      <c r="BE328" s="130"/>
      <c r="BF328" s="130"/>
      <c r="BG328" s="130"/>
      <c r="BH328" s="130"/>
      <c r="BI328" s="130"/>
      <c r="BJ328" s="130"/>
      <c r="BK328" s="130"/>
      <c r="BL328" s="130"/>
      <c r="BM328" s="130"/>
      <c r="BN328" s="130"/>
      <c r="BO328" s="130"/>
      <c r="BP328" s="130"/>
      <c r="BQ328" s="130"/>
    </row>
    <row r="329" s="614" customFormat="true" ht="250.15" customHeight="true" x14ac:dyDescent="0.2">
      <c r="B329" s="615"/>
      <c r="R329" s="208"/>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BA329" s="132"/>
      <c r="BB329" s="130"/>
      <c r="BC329" s="130"/>
      <c r="BD329" s="130"/>
      <c r="BE329" s="130"/>
      <c r="BF329" s="130"/>
      <c r="BG329" s="130"/>
      <c r="BH329" s="130"/>
      <c r="BI329" s="130"/>
      <c r="BJ329" s="130"/>
      <c r="BK329" s="130"/>
      <c r="BL329" s="130"/>
      <c r="BM329" s="130"/>
      <c r="BN329" s="130"/>
      <c r="BO329" s="130"/>
      <c r="BP329" s="130"/>
      <c r="BQ329" s="130"/>
    </row>
    <row r="330" s="210" customFormat="true" ht="19.15" customHeight="true" x14ac:dyDescent="0.2">
      <c r="B330" s="371"/>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BA330" s="135"/>
      <c r="BB330" s="135"/>
      <c r="BC330" s="432"/>
      <c r="BD330" s="432"/>
      <c r="BE330" s="432"/>
      <c r="BF330" s="432"/>
      <c r="BG330" s="432"/>
      <c r="BH330" s="432"/>
      <c r="BI330" s="432"/>
      <c r="BJ330" s="432"/>
      <c r="BK330" s="432"/>
      <c r="BL330" s="432"/>
      <c r="BM330" s="432"/>
      <c r="BN330" s="432"/>
      <c r="BO330" s="432"/>
      <c r="BP330" s="432"/>
      <c r="BQ330" s="432"/>
    </row>
    <row r="331" s="210" customFormat="true" ht="15" customHeight="true" x14ac:dyDescent="0.2">
      <c r="B331" s="371"/>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BA331" s="135"/>
      <c r="BB331" s="135"/>
      <c r="BC331" s="432"/>
      <c r="BD331" s="432"/>
      <c r="BE331" s="432"/>
      <c r="BF331" s="432"/>
      <c r="BG331" s="432"/>
      <c r="BH331" s="432"/>
      <c r="BI331" s="432"/>
      <c r="BJ331" s="432"/>
      <c r="BK331" s="432"/>
      <c r="BL331" s="432"/>
      <c r="BM331" s="432"/>
      <c r="BN331" s="432"/>
      <c r="BO331" s="432"/>
      <c r="BP331" s="432"/>
      <c r="BQ331" s="432"/>
    </row>
    <row r="332" s="210" customFormat="true" ht="15" customHeight="true" x14ac:dyDescent="0.2">
      <c r="B332" s="371"/>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BA332" s="135"/>
      <c r="BB332" s="135"/>
      <c r="BC332" s="432"/>
      <c r="BD332" s="432"/>
      <c r="BE332" s="432"/>
      <c r="BF332" s="432"/>
      <c r="BG332" s="432"/>
      <c r="BH332" s="432"/>
      <c r="BI332" s="432"/>
      <c r="BJ332" s="432"/>
      <c r="BK332" s="432"/>
      <c r="BL332" s="432"/>
      <c r="BM332" s="432"/>
      <c r="BN332" s="432"/>
      <c r="BO332" s="432"/>
      <c r="BP332" s="432"/>
      <c r="BQ332" s="432"/>
    </row>
    <row r="333" s="210" customFormat="true" ht="15" customHeight="true" x14ac:dyDescent="0.2">
      <c r="B333" s="371"/>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BA333" s="135"/>
      <c r="BB333" s="135"/>
      <c r="BC333" s="432"/>
      <c r="BD333" s="432"/>
      <c r="BE333" s="432"/>
      <c r="BF333" s="432"/>
      <c r="BG333" s="432"/>
      <c r="BH333" s="432"/>
      <c r="BI333" s="432"/>
      <c r="BJ333" s="432"/>
      <c r="BK333" s="432"/>
      <c r="BL333" s="432"/>
      <c r="BM333" s="432"/>
      <c r="BN333" s="432"/>
      <c r="BO333" s="432"/>
      <c r="BP333" s="432"/>
      <c r="BQ333" s="432"/>
    </row>
    <row r="334" s="210" customFormat="true" ht="15" customHeight="true" x14ac:dyDescent="0.2">
      <c r="B334" s="371"/>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BA334" s="135"/>
      <c r="BB334" s="135"/>
      <c r="BC334" s="432"/>
      <c r="BD334" s="432"/>
      <c r="BE334" s="432"/>
      <c r="BF334" s="432"/>
      <c r="BG334" s="432"/>
      <c r="BH334" s="432"/>
      <c r="BI334" s="432"/>
      <c r="BJ334" s="432"/>
      <c r="BK334" s="432"/>
      <c r="BL334" s="432"/>
      <c r="BM334" s="432"/>
      <c r="BN334" s="432"/>
      <c r="BO334" s="432"/>
      <c r="BP334" s="432"/>
      <c r="BQ334" s="432"/>
    </row>
    <row r="335" s="210" customFormat="true" ht="15" customHeight="true" x14ac:dyDescent="0.2">
      <c r="B335" s="371"/>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BA335" s="135"/>
      <c r="BB335" s="135"/>
      <c r="BC335" s="432"/>
      <c r="BD335" s="432"/>
      <c r="BE335" s="432"/>
      <c r="BF335" s="432"/>
      <c r="BG335" s="432"/>
      <c r="BH335" s="432"/>
      <c r="BI335" s="432"/>
      <c r="BJ335" s="432"/>
      <c r="BK335" s="432"/>
      <c r="BL335" s="432"/>
      <c r="BM335" s="432"/>
      <c r="BN335" s="432"/>
      <c r="BO335" s="432"/>
      <c r="BP335" s="432"/>
      <c r="BQ335" s="432"/>
    </row>
    <row r="336" s="210" customFormat="true" ht="15" customHeight="true" x14ac:dyDescent="0.2">
      <c r="B336" s="371"/>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BA336" s="135"/>
      <c r="BB336" s="135"/>
      <c r="BC336" s="432"/>
      <c r="BD336" s="432"/>
      <c r="BE336" s="432"/>
      <c r="BF336" s="432"/>
      <c r="BG336" s="432"/>
      <c r="BH336" s="432"/>
      <c r="BI336" s="432"/>
      <c r="BJ336" s="432"/>
      <c r="BK336" s="432"/>
      <c r="BL336" s="432"/>
      <c r="BM336" s="432"/>
      <c r="BN336" s="432"/>
      <c r="BO336" s="432"/>
      <c r="BP336" s="432"/>
      <c r="BQ336" s="432"/>
    </row>
    <row r="337" s="210" customFormat="true" ht="18" customHeight="true" x14ac:dyDescent="0.2">
      <c r="B337" s="371"/>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BA337" s="135"/>
      <c r="BB337" s="135"/>
      <c r="BC337" s="432"/>
      <c r="BD337" s="432"/>
      <c r="BE337" s="432"/>
      <c r="BF337" s="432"/>
      <c r="BG337" s="432"/>
      <c r="BH337" s="432"/>
      <c r="BI337" s="432"/>
      <c r="BJ337" s="432"/>
      <c r="BK337" s="432"/>
      <c r="BL337" s="432"/>
      <c r="BM337" s="432"/>
      <c r="BN337" s="432"/>
      <c r="BO337" s="432"/>
      <c r="BP337" s="432"/>
      <c r="BQ337" s="432"/>
    </row>
    <row r="338" s="210" customFormat="true" ht="18" customHeight="true" x14ac:dyDescent="0.2">
      <c r="B338" s="371"/>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BA338" s="135"/>
      <c r="BB338" s="135"/>
      <c r="BC338" s="432"/>
      <c r="BD338" s="432"/>
      <c r="BE338" s="432"/>
      <c r="BF338" s="432"/>
      <c r="BG338" s="432"/>
      <c r="BH338" s="432"/>
      <c r="BI338" s="432"/>
      <c r="BJ338" s="432"/>
      <c r="BK338" s="432"/>
      <c r="BL338" s="432"/>
      <c r="BM338" s="432"/>
      <c r="BN338" s="432"/>
      <c r="BO338" s="432"/>
      <c r="BP338" s="432"/>
      <c r="BQ338" s="432"/>
    </row>
    <row r="339" s="614" customFormat="true" ht="15" customHeight="true" x14ac:dyDescent="0.2">
      <c r="B339" s="615"/>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BA339" s="209" t="s">
        <v>127</v>
      </c>
      <c r="BB339" s="117" t="s">
        <v>126</v>
      </c>
      <c r="BC339" s="2117" t="s">
        <v>113</v>
      </c>
      <c r="BD339" s="2118"/>
      <c r="BE339" s="2118"/>
      <c r="BF339" s="2118"/>
      <c r="BG339" s="2119"/>
      <c r="BH339" s="2120" t="s">
        <v>38</v>
      </c>
      <c r="BI339" s="2118"/>
      <c r="BJ339" s="2118"/>
      <c r="BK339" s="2118"/>
      <c r="BL339" s="2119"/>
      <c r="BM339" s="2120" t="s">
        <v>37</v>
      </c>
      <c r="BN339" s="2118"/>
      <c r="BO339" s="2118"/>
      <c r="BP339" s="2118"/>
      <c r="BQ339" s="2121"/>
    </row>
    <row r="340" s="614" customFormat="true" ht="12.75" x14ac:dyDescent="0.2">
      <c r="B340" s="615"/>
      <c r="R340" s="208"/>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BA340" s="197" t="s">
        <v>125</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row>
    <row r="341" s="614" customFormat="true" ht="15" customHeight="true" x14ac:dyDescent="0.2">
      <c r="B341" s="615"/>
      <c r="R341" s="208"/>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BA341" s="2108" t="s">
        <v>143</v>
      </c>
      <c r="BB341" s="162" t="s">
        <v>49</v>
      </c>
      <c r="BC341" s="1068" t="s">
        <v>35</v>
      </c>
      <c r="BD341" s="1088" t="s">
        <v>35</v>
      </c>
      <c r="BE341" s="1088" t="s">
        <v>35</v>
      </c>
      <c r="BF341" s="1088" t="s">
        <v>35</v>
      </c>
      <c r="BG341" s="1108" t="s">
        <v>35</v>
      </c>
      <c r="BH341" s="1127" t="s">
        <v>35</v>
      </c>
      <c r="BI341" s="1088" t="s">
        <v>35</v>
      </c>
      <c r="BJ341" s="1088" t="s">
        <v>35</v>
      </c>
      <c r="BK341" s="1088" t="s">
        <v>35</v>
      </c>
      <c r="BL341" s="1108" t="s">
        <v>35</v>
      </c>
      <c r="BM341" s="1127" t="s">
        <v>35</v>
      </c>
      <c r="BN341" s="1088" t="s">
        <v>35</v>
      </c>
      <c r="BO341" s="1088" t="s">
        <v>35</v>
      </c>
      <c r="BP341" s="1088" t="s">
        <v>35</v>
      </c>
      <c r="BQ341" s="1108" t="s">
        <v>35</v>
      </c>
    </row>
    <row r="342" s="614" customFormat="true" ht="15" customHeight="true" x14ac:dyDescent="0.2">
      <c r="B342" s="615"/>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BA342" s="2109"/>
      <c r="BB342" s="163" t="s">
        <v>48</v>
      </c>
      <c r="BC342" s="1069" t="s">
        <v>35</v>
      </c>
      <c r="BD342" s="1089" t="s">
        <v>35</v>
      </c>
      <c r="BE342" s="1089" t="s">
        <v>35</v>
      </c>
      <c r="BF342" s="1089" t="s">
        <v>35</v>
      </c>
      <c r="BG342" s="1109" t="s">
        <v>35</v>
      </c>
      <c r="BH342" s="1128" t="s">
        <v>35</v>
      </c>
      <c r="BI342" s="1089" t="s">
        <v>35</v>
      </c>
      <c r="BJ342" s="1089" t="s">
        <v>35</v>
      </c>
      <c r="BK342" s="1089" t="s">
        <v>35</v>
      </c>
      <c r="BL342" s="1109" t="s">
        <v>35</v>
      </c>
      <c r="BM342" s="1128" t="s">
        <v>35</v>
      </c>
      <c r="BN342" s="1089" t="s">
        <v>35</v>
      </c>
      <c r="BO342" s="1089" t="s">
        <v>35</v>
      </c>
      <c r="BP342" s="1089" t="s">
        <v>35</v>
      </c>
      <c r="BQ342" s="1109" t="s">
        <v>35</v>
      </c>
    </row>
    <row r="343" s="614" customFormat="true" ht="15" customHeight="true" x14ac:dyDescent="0.2">
      <c r="B343" s="615"/>
      <c r="R343" s="208"/>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BA343" s="2110" t="s">
        <v>138</v>
      </c>
      <c r="BB343" s="163" t="s">
        <v>49</v>
      </c>
      <c r="BC343" s="1069" t="s">
        <v>35</v>
      </c>
      <c r="BD343" s="1089" t="s">
        <v>35</v>
      </c>
      <c r="BE343" s="1089" t="s">
        <v>35</v>
      </c>
      <c r="BF343" s="1089" t="s">
        <v>35</v>
      </c>
      <c r="BG343" s="1109" t="s">
        <v>35</v>
      </c>
      <c r="BH343" s="1128" t="s">
        <v>35</v>
      </c>
      <c r="BI343" s="1089" t="s">
        <v>35</v>
      </c>
      <c r="BJ343" s="1089" t="s">
        <v>35</v>
      </c>
      <c r="BK343" s="1089" t="s">
        <v>35</v>
      </c>
      <c r="BL343" s="1109" t="s">
        <v>35</v>
      </c>
      <c r="BM343" s="1128" t="s">
        <v>35</v>
      </c>
      <c r="BN343" s="1089" t="s">
        <v>35</v>
      </c>
      <c r="BO343" s="1089" t="s">
        <v>35</v>
      </c>
      <c r="BP343" s="1089" t="s">
        <v>35</v>
      </c>
      <c r="BQ343" s="1109" t="s">
        <v>35</v>
      </c>
    </row>
    <row r="344" s="614" customFormat="true" ht="15" customHeight="true" x14ac:dyDescent="0.2">
      <c r="B344" s="615"/>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BA344" s="2109"/>
      <c r="BB344" s="163" t="s">
        <v>48</v>
      </c>
      <c r="BC344" s="1069" t="s">
        <v>35</v>
      </c>
      <c r="BD344" s="1089" t="s">
        <v>35</v>
      </c>
      <c r="BE344" s="1089" t="s">
        <v>35</v>
      </c>
      <c r="BF344" s="1089" t="s">
        <v>35</v>
      </c>
      <c r="BG344" s="1109" t="s">
        <v>35</v>
      </c>
      <c r="BH344" s="1128" t="s">
        <v>35</v>
      </c>
      <c r="BI344" s="1089" t="s">
        <v>35</v>
      </c>
      <c r="BJ344" s="1089" t="s">
        <v>35</v>
      </c>
      <c r="BK344" s="1089" t="s">
        <v>35</v>
      </c>
      <c r="BL344" s="1109" t="s">
        <v>35</v>
      </c>
      <c r="BM344" s="1128" t="s">
        <v>35</v>
      </c>
      <c r="BN344" s="1089" t="s">
        <v>35</v>
      </c>
      <c r="BO344" s="1089" t="s">
        <v>35</v>
      </c>
      <c r="BP344" s="1089" t="s">
        <v>35</v>
      </c>
      <c r="BQ344" s="1109" t="s">
        <v>35</v>
      </c>
    </row>
    <row r="345" s="614" customFormat="true" ht="15" customHeight="true" x14ac:dyDescent="0.2">
      <c r="B345" s="615"/>
      <c r="R345" s="208"/>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BA345" s="2110" t="s">
        <v>139</v>
      </c>
      <c r="BB345" s="163" t="s">
        <v>49</v>
      </c>
      <c r="BC345" s="1069" t="s">
        <v>35</v>
      </c>
      <c r="BD345" s="1089" t="s">
        <v>35</v>
      </c>
      <c r="BE345" s="1089" t="s">
        <v>35</v>
      </c>
      <c r="BF345" s="1089" t="s">
        <v>35</v>
      </c>
      <c r="BG345" s="1109" t="s">
        <v>35</v>
      </c>
      <c r="BH345" s="1128" t="s">
        <v>35</v>
      </c>
      <c r="BI345" s="1089" t="s">
        <v>35</v>
      </c>
      <c r="BJ345" s="1089" t="s">
        <v>35</v>
      </c>
      <c r="BK345" s="1089" t="s">
        <v>35</v>
      </c>
      <c r="BL345" s="1109" t="s">
        <v>35</v>
      </c>
      <c r="BM345" s="1128" t="s">
        <v>35</v>
      </c>
      <c r="BN345" s="1089" t="s">
        <v>35</v>
      </c>
      <c r="BO345" s="1089" t="s">
        <v>35</v>
      </c>
      <c r="BP345" s="1089" t="s">
        <v>35</v>
      </c>
      <c r="BQ345" s="1109" t="s">
        <v>35</v>
      </c>
    </row>
    <row r="346" s="614" customFormat="true" ht="15" customHeight="true" x14ac:dyDescent="0.2">
      <c r="B346" s="615"/>
      <c r="R346" s="208"/>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BA346" s="2109"/>
      <c r="BB346" s="163" t="s">
        <v>48</v>
      </c>
      <c r="BC346" s="1069" t="s">
        <v>35</v>
      </c>
      <c r="BD346" s="1089" t="s">
        <v>35</v>
      </c>
      <c r="BE346" s="1089" t="s">
        <v>35</v>
      </c>
      <c r="BF346" s="1089" t="s">
        <v>35</v>
      </c>
      <c r="BG346" s="1109" t="s">
        <v>35</v>
      </c>
      <c r="BH346" s="1128" t="s">
        <v>35</v>
      </c>
      <c r="BI346" s="1089" t="s">
        <v>35</v>
      </c>
      <c r="BJ346" s="1089" t="s">
        <v>35</v>
      </c>
      <c r="BK346" s="1089" t="s">
        <v>35</v>
      </c>
      <c r="BL346" s="1109" t="s">
        <v>35</v>
      </c>
      <c r="BM346" s="1128" t="s">
        <v>35</v>
      </c>
      <c r="BN346" s="1089" t="s">
        <v>35</v>
      </c>
      <c r="BO346" s="1089" t="s">
        <v>35</v>
      </c>
      <c r="BP346" s="1089" t="s">
        <v>35</v>
      </c>
      <c r="BQ346" s="1109" t="s">
        <v>35</v>
      </c>
    </row>
    <row r="347" s="614" customFormat="true" ht="15" customHeight="true" x14ac:dyDescent="0.2">
      <c r="B347" s="615"/>
      <c r="R347" s="208"/>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BA347" s="2110" t="s">
        <v>140</v>
      </c>
      <c r="BB347" s="163" t="s">
        <v>49</v>
      </c>
      <c r="BC347" s="1069" t="s">
        <v>35</v>
      </c>
      <c r="BD347" s="1089" t="s">
        <v>35</v>
      </c>
      <c r="BE347" s="1089" t="s">
        <v>35</v>
      </c>
      <c r="BF347" s="1089" t="s">
        <v>35</v>
      </c>
      <c r="BG347" s="1109" t="s">
        <v>35</v>
      </c>
      <c r="BH347" s="1128" t="s">
        <v>35</v>
      </c>
      <c r="BI347" s="1089" t="s">
        <v>35</v>
      </c>
      <c r="BJ347" s="1089" t="s">
        <v>35</v>
      </c>
      <c r="BK347" s="1089" t="s">
        <v>35</v>
      </c>
      <c r="BL347" s="1109" t="s">
        <v>35</v>
      </c>
      <c r="BM347" s="1128" t="s">
        <v>35</v>
      </c>
      <c r="BN347" s="1089" t="s">
        <v>35</v>
      </c>
      <c r="BO347" s="1089" t="s">
        <v>35</v>
      </c>
      <c r="BP347" s="1089" t="s">
        <v>35</v>
      </c>
      <c r="BQ347" s="1109" t="s">
        <v>35</v>
      </c>
    </row>
    <row r="348" s="614" customFormat="true" ht="15" customHeight="true" x14ac:dyDescent="0.2">
      <c r="B348" s="615"/>
      <c r="R348" s="208"/>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BA348" s="2109"/>
      <c r="BB348" s="163" t="s">
        <v>48</v>
      </c>
      <c r="BC348" s="1069" t="s">
        <v>35</v>
      </c>
      <c r="BD348" s="1089" t="s">
        <v>35</v>
      </c>
      <c r="BE348" s="1089" t="s">
        <v>35</v>
      </c>
      <c r="BF348" s="1089" t="s">
        <v>35</v>
      </c>
      <c r="BG348" s="1109" t="s">
        <v>35</v>
      </c>
      <c r="BH348" s="1128" t="s">
        <v>35</v>
      </c>
      <c r="BI348" s="1089" t="s">
        <v>35</v>
      </c>
      <c r="BJ348" s="1089" t="s">
        <v>35</v>
      </c>
      <c r="BK348" s="1089" t="s">
        <v>35</v>
      </c>
      <c r="BL348" s="1109" t="s">
        <v>35</v>
      </c>
      <c r="BM348" s="1128" t="s">
        <v>35</v>
      </c>
      <c r="BN348" s="1089" t="s">
        <v>35</v>
      </c>
      <c r="BO348" s="1089" t="s">
        <v>35</v>
      </c>
      <c r="BP348" s="1089" t="s">
        <v>35</v>
      </c>
      <c r="BQ348" s="1109" t="s">
        <v>35</v>
      </c>
    </row>
    <row r="349" s="614" customFormat="true" ht="15" customHeight="true" x14ac:dyDescent="0.2">
      <c r="B349" s="615"/>
      <c r="R349" s="208"/>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BA349" s="2110" t="s">
        <v>141</v>
      </c>
      <c r="BB349" s="163" t="s">
        <v>49</v>
      </c>
      <c r="BC349" s="1069" t="s">
        <v>35</v>
      </c>
      <c r="BD349" s="1089" t="s">
        <v>35</v>
      </c>
      <c r="BE349" s="1089" t="s">
        <v>35</v>
      </c>
      <c r="BF349" s="1089" t="s">
        <v>35</v>
      </c>
      <c r="BG349" s="1109" t="s">
        <v>35</v>
      </c>
      <c r="BH349" s="1128" t="s">
        <v>35</v>
      </c>
      <c r="BI349" s="1089" t="s">
        <v>35</v>
      </c>
      <c r="BJ349" s="1089" t="s">
        <v>35</v>
      </c>
      <c r="BK349" s="1089" t="s">
        <v>35</v>
      </c>
      <c r="BL349" s="1109" t="s">
        <v>35</v>
      </c>
      <c r="BM349" s="1128" t="s">
        <v>35</v>
      </c>
      <c r="BN349" s="1089" t="s">
        <v>35</v>
      </c>
      <c r="BO349" s="1089" t="s">
        <v>35</v>
      </c>
      <c r="BP349" s="1089" t="s">
        <v>35</v>
      </c>
      <c r="BQ349" s="1109" t="s">
        <v>35</v>
      </c>
    </row>
    <row r="350" s="614" customFormat="true" ht="15" customHeight="true" x14ac:dyDescent="0.2">
      <c r="B350" s="615"/>
      <c r="R350" s="208"/>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BA350" s="2109"/>
      <c r="BB350" s="163" t="s">
        <v>48</v>
      </c>
      <c r="BC350" s="1069" t="s">
        <v>35</v>
      </c>
      <c r="BD350" s="1089" t="s">
        <v>35</v>
      </c>
      <c r="BE350" s="1089" t="s">
        <v>35</v>
      </c>
      <c r="BF350" s="1089" t="s">
        <v>35</v>
      </c>
      <c r="BG350" s="1109" t="s">
        <v>35</v>
      </c>
      <c r="BH350" s="1128" t="s">
        <v>35</v>
      </c>
      <c r="BI350" s="1089" t="s">
        <v>35</v>
      </c>
      <c r="BJ350" s="1089" t="s">
        <v>35</v>
      </c>
      <c r="BK350" s="1089" t="s">
        <v>35</v>
      </c>
      <c r="BL350" s="1109" t="s">
        <v>35</v>
      </c>
      <c r="BM350" s="1128" t="s">
        <v>35</v>
      </c>
      <c r="BN350" s="1089" t="s">
        <v>35</v>
      </c>
      <c r="BO350" s="1089" t="s">
        <v>35</v>
      </c>
      <c r="BP350" s="1089" t="s">
        <v>35</v>
      </c>
      <c r="BQ350" s="1109" t="s">
        <v>35</v>
      </c>
    </row>
    <row r="351" s="614" customFormat="true" ht="15" customHeight="true" x14ac:dyDescent="0.2">
      <c r="B351" s="615"/>
      <c r="R351" s="208"/>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BA351" s="2110" t="s">
        <v>142</v>
      </c>
      <c r="BB351" s="163" t="s">
        <v>49</v>
      </c>
      <c r="BC351" s="1069" t="s">
        <v>35</v>
      </c>
      <c r="BD351" s="1089" t="s">
        <v>35</v>
      </c>
      <c r="BE351" s="1089" t="s">
        <v>35</v>
      </c>
      <c r="BF351" s="1089" t="s">
        <v>35</v>
      </c>
      <c r="BG351" s="1109" t="s">
        <v>35</v>
      </c>
      <c r="BH351" s="1128" t="s">
        <v>35</v>
      </c>
      <c r="BI351" s="1089" t="s">
        <v>35</v>
      </c>
      <c r="BJ351" s="1089" t="s">
        <v>35</v>
      </c>
      <c r="BK351" s="1089" t="s">
        <v>35</v>
      </c>
      <c r="BL351" s="1109" t="s">
        <v>35</v>
      </c>
      <c r="BM351" s="1128" t="s">
        <v>35</v>
      </c>
      <c r="BN351" s="1089" t="s">
        <v>35</v>
      </c>
      <c r="BO351" s="1089" t="s">
        <v>35</v>
      </c>
      <c r="BP351" s="1089" t="s">
        <v>35</v>
      </c>
      <c r="BQ351" s="1109" t="s">
        <v>35</v>
      </c>
    </row>
    <row r="352" s="614" customFormat="true" ht="15" customHeight="true" x14ac:dyDescent="0.2">
      <c r="B352" s="615"/>
      <c r="R352" s="208"/>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BA352" s="2109"/>
      <c r="BB352" s="163" t="s">
        <v>48</v>
      </c>
      <c r="BC352" s="1069" t="s">
        <v>35</v>
      </c>
      <c r="BD352" s="1089" t="s">
        <v>35</v>
      </c>
      <c r="BE352" s="1089" t="s">
        <v>35</v>
      </c>
      <c r="BF352" s="1089" t="s">
        <v>35</v>
      </c>
      <c r="BG352" s="1109" t="s">
        <v>35</v>
      </c>
      <c r="BH352" s="1128" t="s">
        <v>35</v>
      </c>
      <c r="BI352" s="1089" t="s">
        <v>35</v>
      </c>
      <c r="BJ352" s="1089" t="s">
        <v>35</v>
      </c>
      <c r="BK352" s="1089" t="s">
        <v>35</v>
      </c>
      <c r="BL352" s="1109" t="s">
        <v>35</v>
      </c>
      <c r="BM352" s="1128" t="s">
        <v>35</v>
      </c>
      <c r="BN352" s="1089" t="s">
        <v>35</v>
      </c>
      <c r="BO352" s="1089" t="s">
        <v>35</v>
      </c>
      <c r="BP352" s="1089" t="s">
        <v>35</v>
      </c>
      <c r="BQ352" s="1109" t="s">
        <v>35</v>
      </c>
    </row>
    <row r="353" s="614" customFormat="true" ht="15" customHeight="true" x14ac:dyDescent="0.2">
      <c r="B353" s="615"/>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BA353" s="2110" t="s">
        <v>137</v>
      </c>
      <c r="BB353" s="163" t="s">
        <v>49</v>
      </c>
      <c r="BC353" s="1069" t="s">
        <v>35</v>
      </c>
      <c r="BD353" s="1089" t="s">
        <v>35</v>
      </c>
      <c r="BE353" s="1089" t="s">
        <v>35</v>
      </c>
      <c r="BF353" s="1089" t="s">
        <v>35</v>
      </c>
      <c r="BG353" s="1109" t="s">
        <v>35</v>
      </c>
      <c r="BH353" s="1128" t="s">
        <v>35</v>
      </c>
      <c r="BI353" s="1089" t="s">
        <v>35</v>
      </c>
      <c r="BJ353" s="1089" t="s">
        <v>35</v>
      </c>
      <c r="BK353" s="1089" t="s">
        <v>35</v>
      </c>
      <c r="BL353" s="1109" t="s">
        <v>35</v>
      </c>
      <c r="BM353" s="1128" t="s">
        <v>35</v>
      </c>
      <c r="BN353" s="1089" t="s">
        <v>35</v>
      </c>
      <c r="BO353" s="1089" t="s">
        <v>35</v>
      </c>
      <c r="BP353" s="1089" t="s">
        <v>35</v>
      </c>
      <c r="BQ353" s="1109" t="s">
        <v>35</v>
      </c>
    </row>
    <row r="354" s="614" customFormat="true" ht="15" customHeight="true" x14ac:dyDescent="0.2">
      <c r="B354" s="615"/>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BA354" s="2111"/>
      <c r="BB354" s="164" t="s">
        <v>48</v>
      </c>
      <c r="BC354" s="1070" t="s">
        <v>35</v>
      </c>
      <c r="BD354" s="1090" t="s">
        <v>35</v>
      </c>
      <c r="BE354" s="1090" t="s">
        <v>35</v>
      </c>
      <c r="BF354" s="1090" t="s">
        <v>35</v>
      </c>
      <c r="BG354" s="1110" t="s">
        <v>35</v>
      </c>
      <c r="BH354" s="1129" t="s">
        <v>35</v>
      </c>
      <c r="BI354" s="1090" t="s">
        <v>35</v>
      </c>
      <c r="BJ354" s="1090" t="s">
        <v>35</v>
      </c>
      <c r="BK354" s="1090" t="s">
        <v>35</v>
      </c>
      <c r="BL354" s="1110" t="s">
        <v>35</v>
      </c>
      <c r="BM354" s="1129" t="s">
        <v>35</v>
      </c>
      <c r="BN354" s="1090" t="s">
        <v>35</v>
      </c>
      <c r="BO354" s="1090" t="s">
        <v>35</v>
      </c>
      <c r="BP354" s="1090" t="s">
        <v>35</v>
      </c>
      <c r="BQ354" s="1110" t="s">
        <v>35</v>
      </c>
    </row>
    <row r="355" s="614" customFormat="true" ht="15" customHeight="true" x14ac:dyDescent="0.2">
      <c r="B355" s="615"/>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BA355" s="231"/>
      <c r="BB355" s="135"/>
      <c r="BC355" s="297"/>
      <c r="BD355" s="297"/>
      <c r="BE355" s="297"/>
      <c r="BF355" s="297"/>
      <c r="BG355" s="297"/>
      <c r="BH355" s="297"/>
      <c r="BI355" s="297"/>
      <c r="BJ355" s="297"/>
      <c r="BK355" s="297"/>
      <c r="BL355" s="297"/>
      <c r="BM355" s="297"/>
      <c r="BN355" s="297"/>
      <c r="BO355" s="297"/>
      <c r="BP355" s="297"/>
      <c r="BQ355" s="297"/>
    </row>
    <row r="356" s="614" customFormat="true" ht="15" customHeight="true" x14ac:dyDescent="0.2">
      <c r="B356" s="615"/>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BA356" s="231"/>
      <c r="BB356" s="135"/>
      <c r="BC356" s="231"/>
      <c r="BD356" s="231"/>
      <c r="BE356" s="231"/>
      <c r="BF356" s="231"/>
      <c r="BG356" s="231"/>
      <c r="BH356" s="231"/>
      <c r="BI356" s="231"/>
      <c r="BJ356" s="231"/>
      <c r="BK356" s="231"/>
      <c r="BL356" s="231"/>
      <c r="BM356" s="231"/>
      <c r="BN356" s="231"/>
      <c r="BO356" s="231"/>
      <c r="BP356" s="231"/>
      <c r="BQ356" s="231"/>
    </row>
    <row r="357" s="131" customFormat="true" ht="15" customHeight="true" x14ac:dyDescent="0.2">
      <c r="B357" s="133"/>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BA357" s="231"/>
      <c r="BB357" s="135"/>
      <c r="BC357" s="231"/>
      <c r="BD357" s="231"/>
      <c r="BE357" s="231"/>
      <c r="BF357" s="231"/>
      <c r="BG357" s="231"/>
      <c r="BH357" s="231"/>
      <c r="BI357" s="231"/>
      <c r="BJ357" s="231"/>
      <c r="BK357" s="231"/>
      <c r="BL357" s="231"/>
      <c r="BM357" s="231"/>
      <c r="BN357" s="231"/>
      <c r="BO357" s="231"/>
      <c r="BP357" s="231"/>
      <c r="BQ357" s="231"/>
    </row>
    <row r="358" s="131" customFormat="true" ht="15" customHeight="true" x14ac:dyDescent="0.2">
      <c r="B358" s="133"/>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BA358" s="231"/>
      <c r="BB358" s="135"/>
      <c r="BC358" s="231"/>
      <c r="BD358" s="231"/>
      <c r="BE358" s="231"/>
      <c r="BF358" s="231"/>
      <c r="BG358" s="231"/>
      <c r="BH358" s="231"/>
      <c r="BI358" s="231"/>
      <c r="BJ358" s="231"/>
      <c r="BK358" s="231"/>
      <c r="BL358" s="231"/>
      <c r="BM358" s="231"/>
      <c r="BN358" s="231"/>
      <c r="BO358" s="231"/>
      <c r="BP358" s="231"/>
      <c r="BQ358" s="231"/>
    </row>
    <row r="359" s="131" customFormat="true" ht="15" customHeight="true" x14ac:dyDescent="0.2">
      <c r="B359" s="133"/>
      <c r="R359" s="208"/>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BA359" s="231"/>
      <c r="BB359" s="135"/>
      <c r="BC359" s="231"/>
      <c r="BD359" s="231"/>
      <c r="BE359" s="231"/>
      <c r="BF359" s="231"/>
      <c r="BG359" s="231"/>
      <c r="BH359" s="231"/>
      <c r="BI359" s="231"/>
      <c r="BJ359" s="231"/>
      <c r="BK359" s="231"/>
      <c r="BL359" s="231"/>
      <c r="BM359" s="231"/>
      <c r="BN359" s="231"/>
      <c r="BO359" s="231"/>
      <c r="BP359" s="231"/>
      <c r="BQ359" s="231"/>
    </row>
    <row r="360" s="131" customFormat="true" ht="15" customHeight="true" x14ac:dyDescent="0.2">
      <c r="B360" s="133"/>
      <c r="R360" s="208"/>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BA360" s="231"/>
      <c r="BB360" s="135"/>
      <c r="BC360" s="231"/>
      <c r="BD360" s="231"/>
      <c r="BE360" s="231"/>
      <c r="BF360" s="231"/>
      <c r="BG360" s="231"/>
      <c r="BH360" s="231"/>
      <c r="BI360" s="231"/>
      <c r="BJ360" s="231"/>
      <c r="BK360" s="231"/>
      <c r="BL360" s="231"/>
      <c r="BM360" s="231"/>
      <c r="BN360" s="231"/>
      <c r="BO360" s="231"/>
      <c r="BP360" s="231"/>
      <c r="BQ360" s="231"/>
    </row>
    <row r="361" s="131" customFormat="true" ht="15" customHeight="true" x14ac:dyDescent="0.2">
      <c r="B361" s="133"/>
      <c r="R361" s="208"/>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BA361" s="231"/>
      <c r="BB361" s="135"/>
      <c r="BC361" s="231"/>
      <c r="BD361" s="231"/>
      <c r="BE361" s="231"/>
      <c r="BF361" s="231"/>
      <c r="BG361" s="231"/>
      <c r="BH361" s="231"/>
      <c r="BI361" s="231"/>
      <c r="BJ361" s="231"/>
      <c r="BK361" s="231"/>
      <c r="BL361" s="231"/>
      <c r="BM361" s="231"/>
      <c r="BN361" s="231"/>
      <c r="BO361" s="231"/>
      <c r="BP361" s="231"/>
      <c r="BQ361" s="231"/>
    </row>
    <row r="362" s="131" customFormat="true" ht="15" customHeight="true" x14ac:dyDescent="0.2">
      <c r="B362" s="133"/>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BA362" s="231"/>
      <c r="BB362" s="135"/>
      <c r="BC362" s="231"/>
      <c r="BD362" s="231"/>
      <c r="BE362" s="231"/>
      <c r="BF362" s="231"/>
      <c r="BG362" s="231"/>
      <c r="BH362" s="231"/>
      <c r="BI362" s="231"/>
      <c r="BJ362" s="231"/>
      <c r="BK362" s="231"/>
      <c r="BL362" s="231"/>
      <c r="BM362" s="231"/>
      <c r="BN362" s="231"/>
      <c r="BO362" s="231"/>
      <c r="BP362" s="231"/>
      <c r="BQ362" s="231"/>
    </row>
    <row r="363" s="131" customFormat="true" ht="15" customHeight="true" x14ac:dyDescent="0.2">
      <c r="B363" s="133"/>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BA363" s="231"/>
      <c r="BB363" s="135"/>
      <c r="BC363" s="231"/>
      <c r="BD363" s="231"/>
      <c r="BE363" s="231"/>
      <c r="BF363" s="231"/>
      <c r="BG363" s="231"/>
      <c r="BH363" s="231"/>
      <c r="BI363" s="231"/>
      <c r="BJ363" s="231"/>
      <c r="BK363" s="231"/>
      <c r="BL363" s="231"/>
      <c r="BM363" s="231"/>
      <c r="BN363" s="231"/>
      <c r="BO363" s="231"/>
      <c r="BP363" s="231"/>
      <c r="BQ363" s="231"/>
    </row>
    <row r="364" s="131" customFormat="true" ht="15" customHeight="true" x14ac:dyDescent="0.2">
      <c r="B364" s="133"/>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BA364" s="231"/>
      <c r="BB364" s="135"/>
      <c r="BC364" s="231"/>
      <c r="BD364" s="231"/>
      <c r="BE364" s="231"/>
      <c r="BF364" s="231"/>
      <c r="BG364" s="231"/>
      <c r="BH364" s="231"/>
      <c r="BI364" s="231"/>
      <c r="BJ364" s="231"/>
      <c r="BK364" s="231"/>
      <c r="BL364" s="231"/>
      <c r="BM364" s="231"/>
      <c r="BN364" s="231"/>
      <c r="BO364" s="231"/>
      <c r="BP364" s="231"/>
      <c r="BQ364" s="231"/>
    </row>
    <row r="365" s="131" customFormat="true" ht="15" customHeight="true" x14ac:dyDescent="0.2">
      <c r="B365" s="133"/>
      <c r="R365" s="208"/>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BA365" s="231"/>
      <c r="BB365" s="135"/>
      <c r="BC365" s="231"/>
      <c r="BD365" s="231"/>
      <c r="BE365" s="231"/>
      <c r="BF365" s="231"/>
      <c r="BG365" s="231"/>
      <c r="BH365" s="231"/>
      <c r="BI365" s="231"/>
      <c r="BJ365" s="231"/>
      <c r="BK365" s="231"/>
      <c r="BL365" s="231"/>
      <c r="BM365" s="231"/>
      <c r="BN365" s="231"/>
      <c r="BO365" s="231"/>
      <c r="BP365" s="231"/>
      <c r="BQ365" s="231"/>
    </row>
    <row r="366" s="131" customFormat="true" ht="15" customHeight="true" x14ac:dyDescent="0.2">
      <c r="B366" s="133"/>
      <c r="R366" s="208"/>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BA366" s="231"/>
      <c r="BB366" s="135"/>
      <c r="BC366" s="231"/>
      <c r="BD366" s="231"/>
      <c r="BE366" s="231"/>
      <c r="BF366" s="231"/>
      <c r="BG366" s="231"/>
      <c r="BH366" s="231"/>
      <c r="BI366" s="231"/>
      <c r="BJ366" s="231"/>
      <c r="BK366" s="231"/>
      <c r="BL366" s="231"/>
      <c r="BM366" s="231"/>
      <c r="BN366" s="231"/>
      <c r="BO366" s="231"/>
      <c r="BP366" s="231"/>
      <c r="BQ366" s="231"/>
    </row>
    <row r="367" s="131" customFormat="true" ht="15" customHeight="true" x14ac:dyDescent="0.2">
      <c r="B367" s="133"/>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BA367" s="231"/>
      <c r="BB367" s="135"/>
      <c r="BC367" s="231"/>
      <c r="BD367" s="231"/>
      <c r="BE367" s="231"/>
      <c r="BF367" s="231"/>
      <c r="BG367" s="231"/>
      <c r="BH367" s="231"/>
      <c r="BI367" s="231"/>
      <c r="BJ367" s="231"/>
      <c r="BK367" s="231"/>
      <c r="BL367" s="231"/>
      <c r="BM367" s="231"/>
      <c r="BN367" s="231"/>
      <c r="BO367" s="231"/>
      <c r="BP367" s="231"/>
      <c r="BQ367" s="231"/>
    </row>
    <row r="368" s="131" customFormat="true" ht="15" customHeight="true" x14ac:dyDescent="0.2">
      <c r="B368" s="133"/>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BA368" s="231"/>
      <c r="BB368" s="135"/>
      <c r="BC368" s="231"/>
      <c r="BD368" s="231"/>
      <c r="BE368" s="231"/>
      <c r="BF368" s="231"/>
      <c r="BG368" s="231"/>
      <c r="BH368" s="231"/>
      <c r="BI368" s="231"/>
      <c r="BJ368" s="231"/>
      <c r="BK368" s="231"/>
      <c r="BL368" s="231"/>
      <c r="BM368" s="231"/>
      <c r="BN368" s="231"/>
      <c r="BO368" s="231"/>
      <c r="BP368" s="231"/>
      <c r="BQ368" s="231"/>
    </row>
    <row r="369" s="131" customFormat="true" ht="15" customHeight="true" x14ac:dyDescent="0.2">
      <c r="B369" s="133"/>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BA369" s="231"/>
      <c r="BB369" s="135"/>
      <c r="BC369" s="231"/>
      <c r="BD369" s="231"/>
      <c r="BE369" s="231"/>
      <c r="BF369" s="231"/>
      <c r="BG369" s="231"/>
      <c r="BH369" s="231"/>
      <c r="BI369" s="231"/>
      <c r="BJ369" s="231"/>
      <c r="BK369" s="231"/>
      <c r="BL369" s="231"/>
      <c r="BM369" s="231"/>
      <c r="BN369" s="231"/>
      <c r="BO369" s="231"/>
      <c r="BP369" s="231"/>
      <c r="BQ369" s="231"/>
    </row>
    <row r="370" s="131" customFormat="true" ht="15" customHeight="true" x14ac:dyDescent="0.2">
      <c r="B370" s="133"/>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BA370" s="231"/>
      <c r="BB370" s="135"/>
      <c r="BC370" s="231"/>
      <c r="BD370" s="231"/>
      <c r="BE370" s="231"/>
      <c r="BF370" s="231"/>
      <c r="BG370" s="231"/>
      <c r="BH370" s="231"/>
      <c r="BI370" s="231"/>
      <c r="BJ370" s="231"/>
      <c r="BK370" s="231"/>
      <c r="BL370" s="231"/>
      <c r="BM370" s="231"/>
      <c r="BN370" s="231"/>
      <c r="BO370" s="231"/>
      <c r="BP370" s="231"/>
      <c r="BQ370" s="231"/>
    </row>
    <row r="371" s="131" customFormat="true" ht="15" customHeight="true" x14ac:dyDescent="0.2">
      <c r="B371" s="133"/>
      <c r="R371" s="208"/>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BA371" s="231"/>
      <c r="BB371" s="135"/>
      <c r="BC371" s="231"/>
      <c r="BD371" s="231"/>
      <c r="BE371" s="231"/>
      <c r="BF371" s="231"/>
      <c r="BG371" s="231"/>
      <c r="BH371" s="231"/>
      <c r="BI371" s="231"/>
      <c r="BJ371" s="231"/>
      <c r="BK371" s="231"/>
      <c r="BL371" s="231"/>
      <c r="BM371" s="231"/>
      <c r="BN371" s="231"/>
      <c r="BO371" s="231"/>
      <c r="BP371" s="231"/>
      <c r="BQ371" s="231"/>
    </row>
    <row r="372" s="131" customFormat="true" ht="15" customHeight="true" x14ac:dyDescent="0.2">
      <c r="B372" s="133"/>
      <c r="R372" s="208"/>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BA372" s="231"/>
      <c r="BB372" s="135"/>
      <c r="BC372" s="231"/>
      <c r="BD372" s="231"/>
      <c r="BE372" s="231"/>
      <c r="BF372" s="231"/>
      <c r="BG372" s="231"/>
      <c r="BH372" s="231"/>
      <c r="BI372" s="231"/>
      <c r="BJ372" s="231"/>
      <c r="BK372" s="231"/>
      <c r="BL372" s="231"/>
      <c r="BM372" s="231"/>
      <c r="BN372" s="231"/>
      <c r="BO372" s="231"/>
      <c r="BP372" s="231"/>
      <c r="BQ372" s="231"/>
    </row>
    <row r="373" s="131" customFormat="true" ht="15" customHeight="true" x14ac:dyDescent="0.2">
      <c r="B373" s="133"/>
      <c r="R373" s="208"/>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BA373" s="231"/>
      <c r="BB373" s="135"/>
      <c r="BC373" s="231"/>
      <c r="BD373" s="231"/>
      <c r="BE373" s="231"/>
      <c r="BF373" s="231"/>
      <c r="BG373" s="231"/>
      <c r="BH373" s="231"/>
      <c r="BI373" s="231"/>
      <c r="BJ373" s="231"/>
      <c r="BK373" s="231"/>
      <c r="BL373" s="231"/>
      <c r="BM373" s="231"/>
      <c r="BN373" s="231"/>
      <c r="BO373" s="231"/>
      <c r="BP373" s="231"/>
      <c r="BQ373" s="231"/>
    </row>
    <row r="374" s="131" customFormat="true" ht="15" customHeight="true" x14ac:dyDescent="0.2">
      <c r="B374" s="133"/>
      <c r="R374" s="208"/>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BA374" s="231"/>
      <c r="BB374" s="135"/>
      <c r="BC374" s="231"/>
      <c r="BD374" s="231"/>
      <c r="BE374" s="231"/>
      <c r="BF374" s="231"/>
      <c r="BG374" s="231"/>
      <c r="BH374" s="231"/>
      <c r="BI374" s="231"/>
      <c r="BJ374" s="231"/>
      <c r="BK374" s="231"/>
      <c r="BL374" s="231"/>
      <c r="BM374" s="231"/>
      <c r="BN374" s="231"/>
      <c r="BO374" s="231"/>
      <c r="BP374" s="231"/>
      <c r="BQ374" s="231"/>
    </row>
    <row r="375" s="131" customFormat="true" ht="15" customHeight="true" x14ac:dyDescent="0.2">
      <c r="B375" s="133"/>
      <c r="R375" s="208"/>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08"/>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08"/>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08"/>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08"/>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614" customFormat="true" ht="15" customHeight="true" x14ac:dyDescent="0.2">
      <c r="B390" s="615"/>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614" customFormat="true" ht="15" customHeight="true" x14ac:dyDescent="0.2">
      <c r="B391" s="615"/>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614"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614"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614"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614"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614"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614"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614"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431" customFormat="true" ht="15" customHeight="true" x14ac:dyDescent="0.25">
      <c r="A399" s="136"/>
      <c r="B399" s="136"/>
      <c r="C399" s="2044" t="s">
        <v>128</v>
      </c>
      <c r="D399" s="2045"/>
      <c r="E399" s="2045"/>
      <c r="F399" s="2045"/>
      <c r="G399" s="136"/>
      <c r="H399" s="2046" t="s">
        <v>129</v>
      </c>
      <c r="I399" s="2047"/>
      <c r="J399" s="2047"/>
      <c r="K399" s="2047"/>
      <c r="M399" s="2046" t="s">
        <v>130</v>
      </c>
      <c r="N399" s="2047"/>
      <c r="O399" s="2047"/>
      <c r="P399" s="2047"/>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15" customHeight="true" x14ac:dyDescent="0.2">
      <c r="C400" s="2048" t="s">
        <v>182</v>
      </c>
      <c r="D400" s="2049"/>
      <c r="E400" s="2049"/>
      <c r="F400" s="370"/>
      <c r="G400" s="370"/>
      <c r="H400" s="2050" t="s">
        <v>182</v>
      </c>
      <c r="I400" s="2050"/>
      <c r="J400" s="2050"/>
      <c r="K400" s="370"/>
      <c r="L400" s="370"/>
      <c r="M400" s="2050" t="s">
        <v>182</v>
      </c>
      <c r="N400" s="2050"/>
      <c r="O400" s="2050"/>
      <c r="P400" s="370"/>
      <c r="Q400" s="370"/>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431"/>
      <c r="BB400" s="136"/>
      <c r="BC400" s="431"/>
      <c r="BD400" s="431"/>
      <c r="BE400" s="431"/>
      <c r="BF400" s="431"/>
      <c r="BG400" s="431"/>
      <c r="BH400" s="431"/>
      <c r="BI400" s="431"/>
      <c r="BJ400" s="431"/>
      <c r="BK400" s="431"/>
      <c r="BL400" s="431"/>
      <c r="BM400" s="431"/>
      <c r="BN400" s="431"/>
      <c r="BO400" s="431"/>
      <c r="BP400" s="431"/>
      <c r="BQ400" s="431"/>
    </row>
    <row r="401" s="210" customFormat="true" ht="25.15" customHeight="true" x14ac:dyDescent="0.2">
      <c r="C401" s="2048"/>
      <c r="D401" s="2049"/>
      <c r="E401" s="404" t="s">
        <v>183</v>
      </c>
      <c r="F401" s="370"/>
      <c r="G401" s="370"/>
      <c r="H401" s="2050"/>
      <c r="I401" s="2050"/>
      <c r="J401" s="405" t="s">
        <v>183</v>
      </c>
      <c r="K401" s="370"/>
      <c r="L401" s="370"/>
      <c r="M401" s="2050"/>
      <c r="N401" s="2050"/>
      <c r="O401" s="406" t="s">
        <v>183</v>
      </c>
      <c r="P401" s="370"/>
      <c r="Q401" s="370"/>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431"/>
      <c r="BB401" s="136"/>
      <c r="BC401" s="431"/>
      <c r="BD401" s="431"/>
      <c r="BE401" s="431"/>
      <c r="BF401" s="431"/>
      <c r="BG401" s="431"/>
      <c r="BH401" s="431"/>
      <c r="BI401" s="431"/>
      <c r="BJ401" s="431"/>
      <c r="BK401" s="431"/>
      <c r="BL401" s="431"/>
      <c r="BM401" s="431"/>
      <c r="BN401" s="431"/>
      <c r="BO401" s="431"/>
      <c r="BP401" s="431"/>
      <c r="BQ401" s="431"/>
    </row>
    <row r="402" s="210" customFormat="true" ht="25.15" customHeight="true" x14ac:dyDescent="0.2">
      <c r="B402" s="2056" t="s">
        <v>134</v>
      </c>
      <c r="C402" s="2049"/>
      <c r="D402" s="2049"/>
      <c r="E402" s="407" t="s">
        <v>184</v>
      </c>
      <c r="F402" s="370"/>
      <c r="G402" s="370"/>
      <c r="H402" s="2050"/>
      <c r="I402" s="2050"/>
      <c r="J402" s="408" t="s">
        <v>184</v>
      </c>
      <c r="K402" s="370"/>
      <c r="L402" s="370"/>
      <c r="M402" s="2050"/>
      <c r="N402" s="2050"/>
      <c r="O402" s="409" t="s">
        <v>184</v>
      </c>
      <c r="P402" s="370"/>
      <c r="Q402" s="370"/>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431"/>
      <c r="BB402" s="136"/>
      <c r="BC402" s="431"/>
      <c r="BD402" s="431"/>
      <c r="BE402" s="431"/>
      <c r="BF402" s="431"/>
      <c r="BG402" s="431"/>
      <c r="BH402" s="431"/>
      <c r="BI402" s="431"/>
      <c r="BJ402" s="431"/>
      <c r="BK402" s="431"/>
      <c r="BL402" s="431"/>
      <c r="BM402" s="431"/>
      <c r="BN402" s="431"/>
      <c r="BO402" s="431"/>
      <c r="BP402" s="431"/>
      <c r="BQ402" s="431"/>
    </row>
    <row r="403" s="210" customFormat="true" ht="25.15" customHeight="true" x14ac:dyDescent="0.2">
      <c r="B403" s="2057"/>
      <c r="C403" s="2058" t="s">
        <v>257</v>
      </c>
      <c r="D403" s="2059"/>
      <c r="E403" s="497">
        <v>0.73263107039716868</v>
      </c>
      <c r="F403" s="455"/>
      <c r="G403" s="455"/>
      <c r="H403" s="2059" t="s">
        <v>258</v>
      </c>
      <c r="I403" s="2059"/>
      <c r="J403" s="498">
        <v>-0.72048159558948666</v>
      </c>
      <c r="K403" s="455"/>
      <c r="L403" s="455"/>
      <c r="M403" s="2059" t="s">
        <v>257</v>
      </c>
      <c r="N403" s="2059"/>
      <c r="O403" s="499">
        <v>0.73198610091256378</v>
      </c>
      <c r="P403" s="455"/>
      <c r="Q403" s="455"/>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80"/>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2057"/>
      <c r="C404" s="2058" t="s">
        <v>258</v>
      </c>
      <c r="D404" s="2059"/>
      <c r="E404" s="500">
        <v>-0.71814215973578055</v>
      </c>
      <c r="F404" s="455"/>
      <c r="G404" s="455"/>
      <c r="H404" s="2059" t="s">
        <v>257</v>
      </c>
      <c r="I404" s="2059"/>
      <c r="J404" s="501">
        <v>0.71249442986826605</v>
      </c>
      <c r="K404" s="455"/>
      <c r="L404" s="455"/>
      <c r="M404" s="2059" t="s">
        <v>259</v>
      </c>
      <c r="N404" s="2059"/>
      <c r="O404" s="502">
        <v>0.68274257582043285</v>
      </c>
      <c r="P404" s="455"/>
      <c r="Q404" s="455"/>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80"/>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2057"/>
      <c r="C405" s="2058" t="s">
        <v>260</v>
      </c>
      <c r="D405" s="2059"/>
      <c r="E405" s="500">
        <v>-0.69274182303534904</v>
      </c>
      <c r="F405" s="455"/>
      <c r="G405" s="455"/>
      <c r="H405" s="2059" t="s">
        <v>261</v>
      </c>
      <c r="I405" s="2059"/>
      <c r="J405" s="501">
        <v>0.67692532971713792</v>
      </c>
      <c r="K405" s="455"/>
      <c r="L405" s="455"/>
      <c r="M405" s="2059" t="s">
        <v>262</v>
      </c>
      <c r="N405" s="2059"/>
      <c r="O405" s="502">
        <v>0.67410091535073524</v>
      </c>
      <c r="P405" s="455"/>
      <c r="Q405" s="455"/>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80"/>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2057"/>
      <c r="C406" s="2058" t="s">
        <v>261</v>
      </c>
      <c r="D406" s="2059"/>
      <c r="E406" s="500">
        <v>0.68600228928828522</v>
      </c>
      <c r="F406" s="455"/>
      <c r="G406" s="455"/>
      <c r="H406" s="2059" t="s">
        <v>260</v>
      </c>
      <c r="I406" s="2059"/>
      <c r="J406" s="501">
        <v>-0.65928642852364783</v>
      </c>
      <c r="K406" s="455"/>
      <c r="L406" s="455"/>
      <c r="M406" s="2059" t="s">
        <v>263</v>
      </c>
      <c r="N406" s="2059"/>
      <c r="O406" s="502">
        <v>-0.6686872254940871</v>
      </c>
      <c r="P406" s="455"/>
      <c r="Q406" s="455"/>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80"/>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2057"/>
      <c r="C407" s="2058" t="s">
        <v>264</v>
      </c>
      <c r="D407" s="2059"/>
      <c r="E407" s="500">
        <v>0.62478514497191506</v>
      </c>
      <c r="F407" s="455"/>
      <c r="G407" s="455"/>
      <c r="H407" s="2059" t="s">
        <v>264</v>
      </c>
      <c r="I407" s="2059"/>
      <c r="J407" s="501">
        <v>0.64568126998347419</v>
      </c>
      <c r="K407" s="455"/>
      <c r="L407" s="455"/>
      <c r="M407" s="2059" t="s">
        <v>260</v>
      </c>
      <c r="N407" s="2059"/>
      <c r="O407" s="502">
        <v>-0.6416864506049702</v>
      </c>
      <c r="P407" s="455"/>
      <c r="Q407" s="455"/>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80"/>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2057"/>
      <c r="C408" s="2058" t="s">
        <v>265</v>
      </c>
      <c r="D408" s="2059"/>
      <c r="E408" s="500">
        <v>0.62432451803832734</v>
      </c>
      <c r="F408" s="455"/>
      <c r="G408" s="455"/>
      <c r="H408" s="2059" t="s">
        <v>265</v>
      </c>
      <c r="I408" s="2059"/>
      <c r="J408" s="501">
        <v>0.62979345348344673</v>
      </c>
      <c r="K408" s="455"/>
      <c r="L408" s="455"/>
      <c r="M408" s="2059" t="s">
        <v>261</v>
      </c>
      <c r="N408" s="2059"/>
      <c r="O408" s="502">
        <v>0.61403084220744997</v>
      </c>
      <c r="P408" s="455"/>
      <c r="Q408" s="455"/>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80"/>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2057"/>
      <c r="C409" s="2058" t="s">
        <v>259</v>
      </c>
      <c r="D409" s="2059"/>
      <c r="E409" s="500">
        <v>0.60532417728039345</v>
      </c>
      <c r="F409" s="455"/>
      <c r="G409" s="455"/>
      <c r="H409" s="2059" t="s">
        <v>259</v>
      </c>
      <c r="I409" s="2059"/>
      <c r="J409" s="501">
        <v>0.59459017052233054</v>
      </c>
      <c r="K409" s="455"/>
      <c r="L409" s="455"/>
      <c r="M409" s="2059" t="s">
        <v>265</v>
      </c>
      <c r="N409" s="2059"/>
      <c r="O409" s="502">
        <v>0.61087963044048821</v>
      </c>
      <c r="P409" s="455"/>
      <c r="Q409" s="455"/>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80"/>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2057"/>
      <c r="C410" s="2058" t="s">
        <v>262</v>
      </c>
      <c r="D410" s="2059"/>
      <c r="E410" s="500">
        <v>0.55980985720831322</v>
      </c>
      <c r="F410" s="455"/>
      <c r="G410" s="455"/>
      <c r="H410" s="2059" t="s">
        <v>266</v>
      </c>
      <c r="I410" s="2059"/>
      <c r="J410" s="501">
        <v>-0.4552080055838873</v>
      </c>
      <c r="K410" s="455"/>
      <c r="L410" s="455"/>
      <c r="M410" s="2059" t="s">
        <v>258</v>
      </c>
      <c r="N410" s="2059"/>
      <c r="O410" s="502">
        <v>-0.59964103371211919</v>
      </c>
      <c r="P410" s="455"/>
      <c r="Q410" s="455"/>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80"/>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2057"/>
      <c r="C411" s="2058" t="s">
        <v>266</v>
      </c>
      <c r="D411" s="2059"/>
      <c r="E411" s="500">
        <v>-0.54315403873197887</v>
      </c>
      <c r="F411" s="455"/>
      <c r="G411" s="455"/>
      <c r="H411" s="2059" t="s">
        <v>267</v>
      </c>
      <c r="I411" s="2059"/>
      <c r="J411" s="501">
        <v>0.45114214151476528</v>
      </c>
      <c r="K411" s="455"/>
      <c r="L411" s="455"/>
      <c r="M411" s="2059" t="s">
        <v>266</v>
      </c>
      <c r="N411" s="2059"/>
      <c r="O411" s="502">
        <v>-0.51713667184788437</v>
      </c>
      <c r="P411" s="455"/>
      <c r="Q411" s="455"/>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80"/>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2057"/>
      <c r="C412" s="2058" t="s">
        <v>268</v>
      </c>
      <c r="D412" s="2059"/>
      <c r="E412" s="500">
        <v>0.47682937037073142</v>
      </c>
      <c r="F412" s="455"/>
      <c r="G412" s="455"/>
      <c r="H412" s="2059" t="s">
        <v>268</v>
      </c>
      <c r="I412" s="2059"/>
      <c r="J412" s="501">
        <v>0.44758984206562014</v>
      </c>
      <c r="K412" s="455"/>
      <c r="L412" s="455"/>
      <c r="M412" s="2059" t="s">
        <v>268</v>
      </c>
      <c r="N412" s="2059"/>
      <c r="O412" s="502">
        <v>0.43357457595673204</v>
      </c>
      <c r="P412" s="455"/>
      <c r="Q412" s="455"/>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80"/>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2057"/>
      <c r="C413" s="2058" t="s">
        <v>267</v>
      </c>
      <c r="D413" s="2059"/>
      <c r="E413" s="500">
        <v>0.44844532115278307</v>
      </c>
      <c r="F413" s="455"/>
      <c r="G413" s="455"/>
      <c r="H413" s="2059" t="s">
        <v>269</v>
      </c>
      <c r="I413" s="2059"/>
      <c r="J413" s="501">
        <v>0.43388549200726462</v>
      </c>
      <c r="K413" s="455"/>
      <c r="L413" s="455"/>
      <c r="M413" s="2059" t="s">
        <v>267</v>
      </c>
      <c r="N413" s="2059"/>
      <c r="O413" s="502">
        <v>0.41999899757064524</v>
      </c>
      <c r="P413" s="455"/>
      <c r="Q413" s="455"/>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80"/>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2057"/>
      <c r="C414" s="2058" t="s">
        <v>270</v>
      </c>
      <c r="D414" s="2059"/>
      <c r="E414" s="500">
        <v>0.42965302627060309</v>
      </c>
      <c r="F414" s="455"/>
      <c r="G414" s="455"/>
      <c r="H414" s="2059" t="s">
        <v>270</v>
      </c>
      <c r="I414" s="2059"/>
      <c r="J414" s="501">
        <v>0.41993086476075497</v>
      </c>
      <c r="K414" s="455"/>
      <c r="L414" s="455"/>
      <c r="M414" s="2059" t="s">
        <v>271</v>
      </c>
      <c r="N414" s="2059"/>
      <c r="O414" s="502">
        <v>0.39691011066319215</v>
      </c>
      <c r="P414" s="455"/>
      <c r="Q414" s="455"/>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80"/>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2057"/>
      <c r="C415" s="2058" t="s">
        <v>269</v>
      </c>
      <c r="D415" s="2059"/>
      <c r="E415" s="500">
        <v>0.41810911236128484</v>
      </c>
      <c r="F415" s="455"/>
      <c r="G415" s="455"/>
      <c r="H415" s="2059" t="s">
        <v>262</v>
      </c>
      <c r="I415" s="2059"/>
      <c r="J415" s="501">
        <v>0.41100493835413726</v>
      </c>
      <c r="K415" s="455"/>
      <c r="L415" s="455"/>
      <c r="M415" s="2059" t="s">
        <v>270</v>
      </c>
      <c r="N415" s="2059"/>
      <c r="O415" s="502">
        <v>0.3860210601656211</v>
      </c>
      <c r="P415" s="455"/>
      <c r="Q415" s="455"/>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80"/>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2057"/>
      <c r="C416" s="2058" t="s">
        <v>263</v>
      </c>
      <c r="D416" s="2059"/>
      <c r="E416" s="500">
        <v>-0.40341961250499581</v>
      </c>
      <c r="F416" s="455"/>
      <c r="G416" s="455"/>
      <c r="H416" s="2059" t="s">
        <v>272</v>
      </c>
      <c r="I416" s="2059"/>
      <c r="J416" s="501">
        <v>0.37766195168706262</v>
      </c>
      <c r="K416" s="455"/>
      <c r="L416" s="455"/>
      <c r="M416" s="2059" t="s">
        <v>264</v>
      </c>
      <c r="N416" s="2059"/>
      <c r="O416" s="502">
        <v>0.37188539371980533</v>
      </c>
      <c r="P416" s="455"/>
      <c r="Q416" s="455"/>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80"/>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2057"/>
      <c r="C417" s="2058" t="s">
        <v>272</v>
      </c>
      <c r="D417" s="2059"/>
      <c r="E417" s="500">
        <v>0.37017944343424386</v>
      </c>
      <c r="F417" s="455"/>
      <c r="G417" s="455"/>
      <c r="H417" s="2059" t="s">
        <v>273</v>
      </c>
      <c r="I417" s="2059"/>
      <c r="J417" s="501">
        <v>0.37562472187679263</v>
      </c>
      <c r="K417" s="455"/>
      <c r="L417" s="455"/>
      <c r="M417" s="2059" t="s">
        <v>269</v>
      </c>
      <c r="N417" s="2059"/>
      <c r="O417" s="502">
        <v>0.34945158182666297</v>
      </c>
      <c r="P417" s="455"/>
      <c r="Q417" s="455"/>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80"/>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2057"/>
      <c r="C418" s="2058" t="s">
        <v>274</v>
      </c>
      <c r="D418" s="2059"/>
      <c r="E418" s="500">
        <v>0.3450095216437426</v>
      </c>
      <c r="F418" s="455"/>
      <c r="G418" s="455"/>
      <c r="H418" s="2059" t="s">
        <v>275</v>
      </c>
      <c r="I418" s="2059"/>
      <c r="J418" s="501">
        <v>-0.30507025370415031</v>
      </c>
      <c r="K418" s="455"/>
      <c r="L418" s="455"/>
      <c r="M418" s="2059" t="s">
        <v>274</v>
      </c>
      <c r="N418" s="2059"/>
      <c r="O418" s="502">
        <v>0.33504567635809768</v>
      </c>
      <c r="P418" s="455"/>
      <c r="Q418" s="455"/>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80"/>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2057"/>
      <c r="C419" s="2058" t="s">
        <v>271</v>
      </c>
      <c r="D419" s="2059"/>
      <c r="E419" s="500">
        <v>0.34448935110142953</v>
      </c>
      <c r="F419" s="455"/>
      <c r="G419" s="455"/>
      <c r="H419" s="2059" t="s">
        <v>271</v>
      </c>
      <c r="I419" s="2059"/>
      <c r="J419" s="501">
        <v>0.30308312552949501</v>
      </c>
      <c r="K419" s="455"/>
      <c r="L419" s="455"/>
      <c r="M419" s="2059" t="s">
        <v>272</v>
      </c>
      <c r="N419" s="2059"/>
      <c r="O419" s="502">
        <v>0.3264773030186946</v>
      </c>
      <c r="P419" s="455"/>
      <c r="Q419" s="455"/>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80"/>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2057"/>
      <c r="C420" s="2058" t="s">
        <v>273</v>
      </c>
      <c r="D420" s="2059"/>
      <c r="E420" s="500">
        <v>0.34087494350201514</v>
      </c>
      <c r="F420" s="455"/>
      <c r="G420" s="455"/>
      <c r="H420" s="2059" t="s">
        <v>274</v>
      </c>
      <c r="I420" s="2059"/>
      <c r="J420" s="501">
        <v>0.30013417651368107</v>
      </c>
      <c r="K420" s="455"/>
      <c r="L420" s="455"/>
      <c r="M420" s="2059" t="s">
        <v>276</v>
      </c>
      <c r="N420" s="2059"/>
      <c r="O420" s="502">
        <v>0.30023601151722012</v>
      </c>
      <c r="P420" s="455"/>
      <c r="Q420" s="455"/>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80"/>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2057"/>
      <c r="C421" s="2058" t="s">
        <v>277</v>
      </c>
      <c r="D421" s="2059"/>
      <c r="E421" s="500">
        <v>0.31513293771882045</v>
      </c>
      <c r="F421" s="455"/>
      <c r="G421" s="455"/>
      <c r="H421" s="2059" t="s">
        <v>276</v>
      </c>
      <c r="I421" s="2059"/>
      <c r="J421" s="501">
        <v>0.29313836319663672</v>
      </c>
      <c r="K421" s="455"/>
      <c r="L421" s="455"/>
      <c r="M421" s="2059" t="s">
        <v>278</v>
      </c>
      <c r="N421" s="2059"/>
      <c r="O421" s="502">
        <v>0.2798052367154617</v>
      </c>
      <c r="P421" s="455"/>
      <c r="Q421" s="455"/>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80"/>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2057"/>
      <c r="C422" s="2058" t="s">
        <v>276</v>
      </c>
      <c r="D422" s="2059"/>
      <c r="E422" s="500">
        <v>0.30710914145593465</v>
      </c>
      <c r="F422" s="455"/>
      <c r="G422" s="455"/>
      <c r="H422" s="2059" t="s">
        <v>279</v>
      </c>
      <c r="I422" s="2059"/>
      <c r="J422" s="501">
        <v>0.29180611100179077</v>
      </c>
      <c r="K422" s="455"/>
      <c r="L422" s="455"/>
      <c r="M422" s="2059" t="s">
        <v>273</v>
      </c>
      <c r="N422" s="2059"/>
      <c r="O422" s="502">
        <v>0.27651660821358132</v>
      </c>
      <c r="P422" s="455"/>
      <c r="Q422" s="455"/>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80"/>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2057"/>
      <c r="C423" s="2058" t="s">
        <v>278</v>
      </c>
      <c r="D423" s="2059"/>
      <c r="E423" s="500">
        <v>0.26761984415117174</v>
      </c>
      <c r="F423" s="455"/>
      <c r="G423" s="455"/>
      <c r="H423" s="2059" t="s">
        <v>280</v>
      </c>
      <c r="I423" s="2059"/>
      <c r="J423" s="501">
        <v>0.25455598362060028</v>
      </c>
      <c r="K423" s="455"/>
      <c r="L423" s="455"/>
      <c r="M423" s="2059" t="s">
        <v>281</v>
      </c>
      <c r="N423" s="2059"/>
      <c r="O423" s="502">
        <v>0.26955740702125408</v>
      </c>
      <c r="P423" s="455"/>
      <c r="Q423" s="455"/>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80"/>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2057"/>
      <c r="C424" s="2058" t="s">
        <v>275</v>
      </c>
      <c r="D424" s="2059"/>
      <c r="E424" s="500">
        <v>-0.26595498849245613</v>
      </c>
      <c r="F424" s="455"/>
      <c r="G424" s="455"/>
      <c r="H424" s="2059" t="s">
        <v>278</v>
      </c>
      <c r="I424" s="2059"/>
      <c r="J424" s="501">
        <v>0.24545071456825396</v>
      </c>
      <c r="K424" s="455"/>
      <c r="L424" s="455"/>
      <c r="M424" s="2059" t="s">
        <v>277</v>
      </c>
      <c r="N424" s="2059"/>
      <c r="O424" s="502">
        <v>0.2112639227763432</v>
      </c>
      <c r="P424" s="455"/>
      <c r="Q424" s="455"/>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80"/>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2057"/>
      <c r="C425" s="2058" t="s">
        <v>279</v>
      </c>
      <c r="D425" s="2059"/>
      <c r="E425" s="500">
        <v>0.26188973911295838</v>
      </c>
      <c r="F425" s="455"/>
      <c r="G425" s="455"/>
      <c r="H425" s="2059" t="s">
        <v>263</v>
      </c>
      <c r="I425" s="2059"/>
      <c r="J425" s="501">
        <v>-0.23277173344576238</v>
      </c>
      <c r="K425" s="455"/>
      <c r="L425" s="455"/>
      <c r="M425" s="2059" t="s">
        <v>275</v>
      </c>
      <c r="N425" s="2059"/>
      <c r="O425" s="502">
        <v>-0.20254510185299204</v>
      </c>
      <c r="P425" s="455"/>
      <c r="Q425" s="455"/>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80"/>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2057"/>
      <c r="C426" s="2058" t="s">
        <v>280</v>
      </c>
      <c r="D426" s="2059"/>
      <c r="E426" s="500">
        <v>0.2383457639005484</v>
      </c>
      <c r="F426" s="455"/>
      <c r="G426" s="455"/>
      <c r="H426" s="2059" t="s">
        <v>277</v>
      </c>
      <c r="I426" s="2059"/>
      <c r="J426" s="501">
        <v>0.22478878996644602</v>
      </c>
      <c r="K426" s="455"/>
      <c r="L426" s="455"/>
      <c r="M426" s="2059" t="s">
        <v>280</v>
      </c>
      <c r="N426" s="2059"/>
      <c r="O426" s="502">
        <v>0.19648605651065074</v>
      </c>
      <c r="P426" s="455"/>
      <c r="Q426" s="455"/>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80"/>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2057"/>
      <c r="C427" s="2058" t="s">
        <v>282</v>
      </c>
      <c r="D427" s="2059"/>
      <c r="E427" s="500">
        <v>-0.21468602698810901</v>
      </c>
      <c r="F427" s="455"/>
      <c r="G427" s="455"/>
      <c r="H427" s="2059" t="s">
        <v>283</v>
      </c>
      <c r="I427" s="2059"/>
      <c r="J427" s="501">
        <v>-0.20640024690307118</v>
      </c>
      <c r="K427" s="455"/>
      <c r="L427" s="455"/>
      <c r="M427" s="2059" t="s">
        <v>284</v>
      </c>
      <c r="N427" s="2059"/>
      <c r="O427" s="502">
        <v>0.19022630562326867</v>
      </c>
      <c r="P427" s="455"/>
      <c r="Q427" s="455"/>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80"/>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2057"/>
      <c r="C428" s="2058" t="s">
        <v>285</v>
      </c>
      <c r="D428" s="2059"/>
      <c r="E428" s="500">
        <v>-0.21101082001632898</v>
      </c>
      <c r="F428" s="455"/>
      <c r="G428" s="455"/>
      <c r="H428" s="2059" t="s">
        <v>282</v>
      </c>
      <c r="I428" s="2059"/>
      <c r="J428" s="501">
        <v>-0.19943447944229428</v>
      </c>
      <c r="K428" s="455"/>
      <c r="L428" s="455"/>
      <c r="M428" s="2059" t="s">
        <v>286</v>
      </c>
      <c r="N428" s="2059"/>
      <c r="O428" s="502">
        <v>0.162546622579017</v>
      </c>
      <c r="P428" s="455"/>
      <c r="Q428" s="455"/>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80"/>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2057"/>
      <c r="C429" s="2058" t="s">
        <v>283</v>
      </c>
      <c r="D429" s="2059"/>
      <c r="E429" s="500">
        <v>-0.20151706558352636</v>
      </c>
      <c r="F429" s="455"/>
      <c r="G429" s="455"/>
      <c r="H429" s="2059" t="s">
        <v>285</v>
      </c>
      <c r="I429" s="2059"/>
      <c r="J429" s="501">
        <v>-0.19427428855089254</v>
      </c>
      <c r="K429" s="455"/>
      <c r="L429" s="455"/>
      <c r="M429" s="2059" t="s">
        <v>287</v>
      </c>
      <c r="N429" s="2059"/>
      <c r="O429" s="502">
        <v>0.14659604518166766</v>
      </c>
      <c r="P429" s="455"/>
      <c r="Q429" s="455"/>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80"/>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2057"/>
      <c r="C430" s="2058" t="s">
        <v>288</v>
      </c>
      <c r="D430" s="2059"/>
      <c r="E430" s="500">
        <v>0.16791181843920233</v>
      </c>
      <c r="F430" s="455"/>
      <c r="G430" s="455"/>
      <c r="H430" s="2059" t="s">
        <v>288</v>
      </c>
      <c r="I430" s="2059"/>
      <c r="J430" s="501">
        <v>0.15769263054469651</v>
      </c>
      <c r="K430" s="455"/>
      <c r="L430" s="455"/>
      <c r="M430" s="2059" t="s">
        <v>288</v>
      </c>
      <c r="N430" s="2059"/>
      <c r="O430" s="502">
        <v>0.14013003443047822</v>
      </c>
      <c r="P430" s="455"/>
      <c r="Q430" s="455"/>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80"/>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2057"/>
      <c r="C431" s="2058" t="s">
        <v>281</v>
      </c>
      <c r="D431" s="2059"/>
      <c r="E431" s="500">
        <v>0.16232370918137509</v>
      </c>
      <c r="F431" s="455"/>
      <c r="G431" s="455"/>
      <c r="H431" s="2059" t="s">
        <v>289</v>
      </c>
      <c r="I431" s="2059"/>
      <c r="J431" s="501">
        <v>0.15278545458793216</v>
      </c>
      <c r="K431" s="455"/>
      <c r="L431" s="455"/>
      <c r="M431" s="2059" t="s">
        <v>282</v>
      </c>
      <c r="N431" s="2059"/>
      <c r="O431" s="502">
        <v>-0.13856112318297295</v>
      </c>
      <c r="P431" s="455"/>
      <c r="Q431" s="455"/>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80"/>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2057"/>
      <c r="C432" s="2058" t="s">
        <v>284</v>
      </c>
      <c r="D432" s="2059"/>
      <c r="E432" s="500">
        <v>0.15780215157275121</v>
      </c>
      <c r="F432" s="455"/>
      <c r="G432" s="455"/>
      <c r="H432" s="2059" t="s">
        <v>290</v>
      </c>
      <c r="I432" s="2059"/>
      <c r="J432" s="501">
        <v>0.13613794813843583</v>
      </c>
      <c r="K432" s="455"/>
      <c r="L432" s="455"/>
      <c r="M432" s="2059" t="s">
        <v>291</v>
      </c>
      <c r="N432" s="2059"/>
      <c r="O432" s="502">
        <v>-0.11417160468240392</v>
      </c>
      <c r="P432" s="455"/>
      <c r="Q432" s="455"/>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80"/>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2057"/>
      <c r="C433" s="2058" t="s">
        <v>286</v>
      </c>
      <c r="D433" s="2059"/>
      <c r="E433" s="500">
        <v>0.14718270238538381</v>
      </c>
      <c r="F433" s="455"/>
      <c r="G433" s="455"/>
      <c r="H433" s="2059" t="s">
        <v>292</v>
      </c>
      <c r="I433" s="2059"/>
      <c r="J433" s="501">
        <v>0.13296159816222861</v>
      </c>
      <c r="K433" s="455"/>
      <c r="L433" s="455"/>
      <c r="M433" s="2059" t="s">
        <v>293</v>
      </c>
      <c r="N433" s="2059"/>
      <c r="O433" s="502">
        <v>0.11342325883520502</v>
      </c>
      <c r="P433" s="455"/>
      <c r="Q433" s="455"/>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80"/>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2057"/>
      <c r="C434" s="2058" t="s">
        <v>287</v>
      </c>
      <c r="D434" s="2059"/>
      <c r="E434" s="500">
        <v>0.13290566652889552</v>
      </c>
      <c r="F434" s="455"/>
      <c r="G434" s="455"/>
      <c r="H434" s="2059" t="s">
        <v>294</v>
      </c>
      <c r="I434" s="2059"/>
      <c r="J434" s="501">
        <v>-0.13070802771243314</v>
      </c>
      <c r="K434" s="455"/>
      <c r="L434" s="455"/>
      <c r="M434" s="2059" t="s">
        <v>279</v>
      </c>
      <c r="N434" s="2059"/>
      <c r="O434" s="502">
        <v>0.10968411269779856</v>
      </c>
      <c r="P434" s="455"/>
      <c r="Q434" s="455"/>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80"/>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2057"/>
      <c r="C435" s="2058" t="s">
        <v>294</v>
      </c>
      <c r="D435" s="2059"/>
      <c r="E435" s="500">
        <v>-0.12953233089713198</v>
      </c>
      <c r="F435" s="455"/>
      <c r="G435" s="455"/>
      <c r="H435" s="2059" t="s">
        <v>286</v>
      </c>
      <c r="I435" s="2059"/>
      <c r="J435" s="501">
        <v>0.12379374830074492</v>
      </c>
      <c r="K435" s="455"/>
      <c r="L435" s="455"/>
      <c r="M435" s="2059" t="s">
        <v>285</v>
      </c>
      <c r="N435" s="2059"/>
      <c r="O435" s="502">
        <v>-8.2986458651775868E-2</v>
      </c>
      <c r="P435" s="455"/>
      <c r="Q435" s="455"/>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80"/>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2057"/>
      <c r="C436" s="2058" t="s">
        <v>295</v>
      </c>
      <c r="D436" s="2059"/>
      <c r="E436" s="500">
        <v>0.12103264273797194</v>
      </c>
      <c r="F436" s="455"/>
      <c r="G436" s="455"/>
      <c r="H436" s="2059" t="s">
        <v>296</v>
      </c>
      <c r="I436" s="2059"/>
      <c r="J436" s="501">
        <v>0.12336196234836294</v>
      </c>
      <c r="K436" s="455"/>
      <c r="L436" s="455"/>
      <c r="M436" s="2059" t="s">
        <v>297</v>
      </c>
      <c r="N436" s="2059"/>
      <c r="O436" s="502">
        <v>7.5306467209382999E-2</v>
      </c>
      <c r="P436" s="455"/>
      <c r="Q436" s="455"/>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80"/>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2057"/>
      <c r="C437" s="2058" t="s">
        <v>298</v>
      </c>
      <c r="D437" s="2059"/>
      <c r="E437" s="500">
        <v>0.11659076995949115</v>
      </c>
      <c r="F437" s="455"/>
      <c r="G437" s="455"/>
      <c r="H437" s="2059" t="s">
        <v>281</v>
      </c>
      <c r="I437" s="2059"/>
      <c r="J437" s="501">
        <v>0.12183047728331388</v>
      </c>
      <c r="K437" s="455"/>
      <c r="L437" s="455"/>
      <c r="M437" s="2059" t="s">
        <v>292</v>
      </c>
      <c r="N437" s="2059"/>
      <c r="O437" s="502">
        <v>6.9943442393018002E-2</v>
      </c>
      <c r="P437" s="455"/>
      <c r="Q437" s="455"/>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80"/>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2057"/>
      <c r="C438" s="2058" t="s">
        <v>299</v>
      </c>
      <c r="D438" s="2059"/>
      <c r="E438" s="500">
        <v>0.11272486504559769</v>
      </c>
      <c r="F438" s="455"/>
      <c r="G438" s="455"/>
      <c r="H438" s="2059" t="s">
        <v>293</v>
      </c>
      <c r="I438" s="2059"/>
      <c r="J438" s="501">
        <v>0.12065379454532332</v>
      </c>
      <c r="K438" s="455"/>
      <c r="L438" s="455"/>
      <c r="M438" s="2059" t="s">
        <v>294</v>
      </c>
      <c r="N438" s="2059"/>
      <c r="O438" s="502">
        <v>-6.3650971048700544E-2</v>
      </c>
      <c r="P438" s="455"/>
      <c r="Q438" s="455"/>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80"/>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2057"/>
      <c r="C439" s="2058" t="s">
        <v>292</v>
      </c>
      <c r="D439" s="2059"/>
      <c r="E439" s="500">
        <v>0.11172142097031343</v>
      </c>
      <c r="F439" s="455"/>
      <c r="G439" s="455"/>
      <c r="H439" s="2059" t="s">
        <v>287</v>
      </c>
      <c r="I439" s="2059"/>
      <c r="J439" s="501">
        <v>0.11305610532124062</v>
      </c>
      <c r="K439" s="455"/>
      <c r="L439" s="455"/>
      <c r="M439" s="2059" t="s">
        <v>300</v>
      </c>
      <c r="N439" s="2059"/>
      <c r="O439" s="502">
        <v>6.1215168686821531E-2</v>
      </c>
      <c r="P439" s="455"/>
      <c r="Q439" s="455"/>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80"/>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2057"/>
      <c r="C440" s="2058" t="s">
        <v>289</v>
      </c>
      <c r="D440" s="2059"/>
      <c r="E440" s="500">
        <v>0.1113203820810494</v>
      </c>
      <c r="F440" s="455"/>
      <c r="G440" s="455"/>
      <c r="H440" s="2059" t="s">
        <v>284</v>
      </c>
      <c r="I440" s="2059"/>
      <c r="J440" s="501">
        <v>0.10918327376645716</v>
      </c>
      <c r="K440" s="455"/>
      <c r="L440" s="455"/>
      <c r="M440" s="2059" t="s">
        <v>283</v>
      </c>
      <c r="N440" s="2059"/>
      <c r="O440" s="502">
        <v>-5.7959925428404543E-2</v>
      </c>
      <c r="P440" s="455"/>
      <c r="Q440" s="455"/>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80"/>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2057"/>
      <c r="C441" s="2058" t="s">
        <v>296</v>
      </c>
      <c r="D441" s="2059"/>
      <c r="E441" s="500">
        <v>0.10405318079620539</v>
      </c>
      <c r="F441" s="455"/>
      <c r="G441" s="455"/>
      <c r="H441" s="2059" t="s">
        <v>301</v>
      </c>
      <c r="I441" s="2059"/>
      <c r="J441" s="501">
        <v>0.10100771114759304</v>
      </c>
      <c r="K441" s="455"/>
      <c r="L441" s="455"/>
      <c r="M441" s="2059" t="s">
        <v>296</v>
      </c>
      <c r="N441" s="2059"/>
      <c r="O441" s="502">
        <v>5.2647094164573673E-2</v>
      </c>
      <c r="P441" s="455"/>
      <c r="Q441" s="455"/>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80"/>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2057"/>
      <c r="C442" s="2058" t="s">
        <v>297</v>
      </c>
      <c r="D442" s="2059"/>
      <c r="E442" s="500">
        <v>0.10372460939871159</v>
      </c>
      <c r="F442" s="455"/>
      <c r="G442" s="455"/>
      <c r="H442" s="2059" t="s">
        <v>302</v>
      </c>
      <c r="I442" s="2059"/>
      <c r="J442" s="501">
        <v>9.7866069932479025E-2</v>
      </c>
      <c r="K442" s="455"/>
      <c r="L442" s="455"/>
      <c r="M442" s="2059" t="s">
        <v>301</v>
      </c>
      <c r="N442" s="2059"/>
      <c r="O442" s="502">
        <v>4.9120707179910489E-2</v>
      </c>
      <c r="P442" s="455"/>
      <c r="Q442" s="455"/>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80"/>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2057"/>
      <c r="C443" s="2058" t="s">
        <v>291</v>
      </c>
      <c r="D443" s="2059"/>
      <c r="E443" s="500">
        <v>-9.3835080339065333E-2</v>
      </c>
      <c r="F443" s="455"/>
      <c r="G443" s="455"/>
      <c r="H443" s="2059" t="s">
        <v>300</v>
      </c>
      <c r="I443" s="2059"/>
      <c r="J443" s="501">
        <v>8.6723666924313325E-2</v>
      </c>
      <c r="K443" s="455"/>
      <c r="L443" s="455"/>
      <c r="M443" s="2059" t="s">
        <v>290</v>
      </c>
      <c r="N443" s="2059"/>
      <c r="O443" s="502">
        <v>4.3756383495808522E-2</v>
      </c>
      <c r="P443" s="455"/>
      <c r="Q443" s="455"/>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80"/>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2057"/>
      <c r="C444" s="2058" t="s">
        <v>301</v>
      </c>
      <c r="D444" s="2059"/>
      <c r="E444" s="500">
        <v>7.7825964727527355E-2</v>
      </c>
      <c r="F444" s="455"/>
      <c r="G444" s="455"/>
      <c r="H444" s="2059" t="s">
        <v>298</v>
      </c>
      <c r="I444" s="2059"/>
      <c r="J444" s="501">
        <v>7.4056609089703185E-2</v>
      </c>
      <c r="K444" s="455"/>
      <c r="L444" s="455"/>
      <c r="M444" s="2059" t="s">
        <v>303</v>
      </c>
      <c r="N444" s="2059"/>
      <c r="O444" s="502">
        <v>4.3626172531445746E-2</v>
      </c>
      <c r="P444" s="455"/>
      <c r="Q444" s="455"/>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80"/>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2057"/>
      <c r="C445" s="2058" t="s">
        <v>302</v>
      </c>
      <c r="D445" s="2059"/>
      <c r="E445" s="500">
        <v>7.5696457839099937E-2</v>
      </c>
      <c r="F445" s="455"/>
      <c r="G445" s="455"/>
      <c r="H445" s="2059" t="s">
        <v>299</v>
      </c>
      <c r="I445" s="2059"/>
      <c r="J445" s="501">
        <v>5.7700585287962729E-2</v>
      </c>
      <c r="K445" s="455"/>
      <c r="L445" s="455"/>
      <c r="M445" s="2059" t="s">
        <v>304</v>
      </c>
      <c r="N445" s="2059"/>
      <c r="O445" s="502">
        <v>4.1496256844177445E-2</v>
      </c>
      <c r="P445" s="455"/>
      <c r="Q445" s="455"/>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80"/>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2058" t="s">
        <v>300</v>
      </c>
      <c r="D446" s="2059"/>
      <c r="E446" s="500">
        <v>7.4892529816145789E-2</v>
      </c>
      <c r="F446" s="455"/>
      <c r="G446" s="455"/>
      <c r="H446" s="2059" t="s">
        <v>305</v>
      </c>
      <c r="I446" s="2059"/>
      <c r="J446" s="501">
        <v>5.2207110000508816E-2</v>
      </c>
      <c r="K446" s="455"/>
      <c r="L446" s="455"/>
      <c r="M446" s="2059" t="s">
        <v>306</v>
      </c>
      <c r="N446" s="2059"/>
      <c r="O446" s="502">
        <v>-2.7003036752854443E-2</v>
      </c>
      <c r="P446" s="455"/>
      <c r="Q446" s="455"/>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80"/>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2058" t="s">
        <v>290</v>
      </c>
      <c r="D447" s="2059"/>
      <c r="E447" s="500">
        <v>7.2083946635775095E-2</v>
      </c>
      <c r="F447" s="455"/>
      <c r="G447" s="455"/>
      <c r="H447" s="2059" t="s">
        <v>303</v>
      </c>
      <c r="I447" s="2059"/>
      <c r="J447" s="501">
        <v>4.4704092642229479E-2</v>
      </c>
      <c r="K447" s="455"/>
      <c r="L447" s="455"/>
      <c r="M447" s="2059" t="s">
        <v>298</v>
      </c>
      <c r="N447" s="2059"/>
      <c r="O447" s="502">
        <v>2.1985523161922635E-2</v>
      </c>
      <c r="P447" s="455"/>
      <c r="Q447" s="455"/>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80"/>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2058" t="s">
        <v>303</v>
      </c>
      <c r="D448" s="2059"/>
      <c r="E448" s="500">
        <v>3.9536694908789721E-2</v>
      </c>
      <c r="F448" s="455"/>
      <c r="G448" s="455"/>
      <c r="H448" s="2059" t="s">
        <v>307</v>
      </c>
      <c r="I448" s="2059"/>
      <c r="J448" s="501">
        <v>2.5117330752100171E-2</v>
      </c>
      <c r="K448" s="455"/>
      <c r="L448" s="455"/>
      <c r="M448" s="2059" t="s">
        <v>289</v>
      </c>
      <c r="N448" s="2059"/>
      <c r="O448" s="502">
        <v>2.1234713501702945E-2</v>
      </c>
      <c r="P448" s="455"/>
      <c r="Q448" s="455"/>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80"/>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2058" t="s">
        <v>308</v>
      </c>
      <c r="D449" s="2059"/>
      <c r="E449" s="500">
        <v>-3.3133961697862528E-2</v>
      </c>
      <c r="F449" s="455"/>
      <c r="G449" s="455"/>
      <c r="H449" s="2059" t="s">
        <v>309</v>
      </c>
      <c r="I449" s="2059"/>
      <c r="J449" s="501">
        <v>2.4375737562872049E-2</v>
      </c>
      <c r="K449" s="455"/>
      <c r="L449" s="455"/>
      <c r="M449" s="2059" t="s">
        <v>307</v>
      </c>
      <c r="N449" s="2059"/>
      <c r="O449" s="502">
        <v>-1.9035737775986408E-2</v>
      </c>
      <c r="P449" s="455"/>
      <c r="Q449" s="455"/>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80"/>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2058" t="s">
        <v>305</v>
      </c>
      <c r="D450" s="2059"/>
      <c r="E450" s="500">
        <v>2.7618633859184432E-2</v>
      </c>
      <c r="F450" s="455"/>
      <c r="G450" s="455"/>
      <c r="H450" s="2059" t="s">
        <v>310</v>
      </c>
      <c r="I450" s="2059"/>
      <c r="J450" s="501">
        <v>1.8628764333660185E-2</v>
      </c>
      <c r="K450" s="455"/>
      <c r="L450" s="455"/>
      <c r="M450" s="2059" t="s">
        <v>305</v>
      </c>
      <c r="N450" s="2059"/>
      <c r="O450" s="502">
        <v>-1.8582411714665008E-2</v>
      </c>
      <c r="P450" s="455"/>
      <c r="Q450" s="455"/>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80"/>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2058" t="s">
        <v>309</v>
      </c>
      <c r="D451" s="2059"/>
      <c r="E451" s="500">
        <v>1.2589994280385111E-2</v>
      </c>
      <c r="F451" s="455"/>
      <c r="G451" s="455"/>
      <c r="H451" s="2059" t="s">
        <v>311</v>
      </c>
      <c r="I451" s="2059"/>
      <c r="J451" s="501">
        <v>1.7934828184348186E-2</v>
      </c>
      <c r="K451" s="455"/>
      <c r="L451" s="455"/>
      <c r="M451" s="2059" t="s">
        <v>309</v>
      </c>
      <c r="N451" s="2059"/>
      <c r="O451" s="502">
        <v>-1.6207274128417954E-2</v>
      </c>
      <c r="P451" s="455"/>
      <c r="Q451" s="455"/>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80"/>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2058" t="s">
        <v>306</v>
      </c>
      <c r="D452" s="2059"/>
      <c r="E452" s="500">
        <v>-1.1614212744323671E-2</v>
      </c>
      <c r="F452" s="455"/>
      <c r="G452" s="455"/>
      <c r="H452" s="2059" t="s">
        <v>304</v>
      </c>
      <c r="I452" s="2059"/>
      <c r="J452" s="501">
        <v>1.6417897054105582E-2</v>
      </c>
      <c r="K452" s="455"/>
      <c r="L452" s="455"/>
      <c r="M452" s="2059" t="s">
        <v>311</v>
      </c>
      <c r="N452" s="2059"/>
      <c r="O452" s="502">
        <v>-1.5534424777873E-2</v>
      </c>
      <c r="P452" s="455"/>
      <c r="Q452" s="455"/>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80"/>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2058" t="s">
        <v>307</v>
      </c>
      <c r="D453" s="2059"/>
      <c r="E453" s="500">
        <v>9.7009864037829498E-3</v>
      </c>
      <c r="F453" s="455"/>
      <c r="G453" s="455"/>
      <c r="H453" s="2059" t="s">
        <v>306</v>
      </c>
      <c r="I453" s="2059"/>
      <c r="J453" s="501">
        <v>-5.4495819577199574E-3</v>
      </c>
      <c r="K453" s="455"/>
      <c r="L453" s="455"/>
      <c r="M453" s="2059" t="s">
        <v>310</v>
      </c>
      <c r="N453" s="2059"/>
      <c r="O453" s="502">
        <v>1.406940558997464E-2</v>
      </c>
      <c r="P453" s="455"/>
      <c r="Q453" s="455"/>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80"/>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2058" t="s">
        <v>311</v>
      </c>
      <c r="D454" s="2059"/>
      <c r="E454" s="500">
        <v>6.2827225219837532E-3</v>
      </c>
      <c r="F454" s="455"/>
      <c r="G454" s="455"/>
      <c r="H454" s="2059" t="s">
        <v>291</v>
      </c>
      <c r="I454" s="2059"/>
      <c r="J454" s="501">
        <v>-1.6708840009668309E-3</v>
      </c>
      <c r="K454" s="455"/>
      <c r="L454" s="455"/>
      <c r="M454" s="2059" t="s">
        <v>302</v>
      </c>
      <c r="N454" s="2059"/>
      <c r="O454" s="502">
        <v>1.1509985345548087E-2</v>
      </c>
      <c r="P454" s="455"/>
      <c r="Q454" s="455"/>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80"/>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2058" t="s">
        <v>304</v>
      </c>
      <c r="D455" s="2059"/>
      <c r="E455" s="503">
        <v>1.6153561594451935E-3</v>
      </c>
      <c r="F455" s="455"/>
      <c r="G455" s="455"/>
      <c r="H455" s="2059" t="s">
        <v>297</v>
      </c>
      <c r="I455" s="2059"/>
      <c r="J455" s="504">
        <v>-1.4704385012821316E-3</v>
      </c>
      <c r="K455" s="455"/>
      <c r="L455" s="455"/>
      <c r="M455" s="2059" t="s">
        <v>299</v>
      </c>
      <c r="N455" s="2059"/>
      <c r="O455" s="505">
        <v>9.0524434714715739E-3</v>
      </c>
      <c r="P455" s="455"/>
      <c r="Q455" s="455"/>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80"/>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2058"/>
      <c r="D456" s="2059"/>
      <c r="E456" s="455"/>
      <c r="F456" s="455"/>
      <c r="G456" s="455"/>
      <c r="H456" s="2059"/>
      <c r="I456" s="2059"/>
      <c r="J456" s="455"/>
      <c r="K456" s="455"/>
      <c r="L456" s="455"/>
      <c r="M456" s="2059"/>
      <c r="N456" s="2059"/>
      <c r="O456" s="455"/>
      <c r="P456" s="455"/>
      <c r="Q456" s="455"/>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80"/>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2058"/>
      <c r="D457" s="2059"/>
      <c r="E457" s="455"/>
      <c r="F457" s="455"/>
      <c r="G457" s="455"/>
      <c r="H457" s="2059"/>
      <c r="I457" s="2059"/>
      <c r="J457" s="455"/>
      <c r="K457" s="455"/>
      <c r="L457" s="455"/>
      <c r="M457" s="2059"/>
      <c r="N457" s="2059"/>
      <c r="O457" s="455"/>
      <c r="P457" s="455"/>
      <c r="Q457" s="455"/>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80"/>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2058"/>
      <c r="D458" s="2059"/>
      <c r="E458" s="455"/>
      <c r="F458" s="455"/>
      <c r="G458" s="455"/>
      <c r="H458" s="2059"/>
      <c r="I458" s="2059"/>
      <c r="J458" s="455"/>
      <c r="K458" s="455"/>
      <c r="L458" s="455"/>
      <c r="M458" s="2059"/>
      <c r="N458" s="2059"/>
      <c r="O458" s="455"/>
      <c r="P458" s="455"/>
      <c r="Q458" s="455"/>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80"/>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2058" t="s">
        <v>230</v>
      </c>
      <c r="D459" s="2059"/>
      <c r="E459" s="2059"/>
      <c r="F459" s="455"/>
      <c r="G459" s="455"/>
      <c r="H459" s="2059" t="s">
        <v>230</v>
      </c>
      <c r="I459" s="2059"/>
      <c r="J459" s="2059"/>
      <c r="K459" s="455"/>
      <c r="L459" s="455"/>
      <c r="M459" s="2059" t="s">
        <v>230</v>
      </c>
      <c r="N459" s="2059"/>
      <c r="O459" s="2059"/>
      <c r="P459" s="455"/>
      <c r="Q459" s="455"/>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80"/>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2058"/>
      <c r="D460" s="2059"/>
      <c r="E460" s="482" t="s">
        <v>232</v>
      </c>
      <c r="F460" s="455"/>
      <c r="G460" s="455"/>
      <c r="H460" s="2059"/>
      <c r="I460" s="2059"/>
      <c r="J460" s="483" t="s">
        <v>232</v>
      </c>
      <c r="K460" s="455"/>
      <c r="L460" s="455"/>
      <c r="M460" s="2059"/>
      <c r="N460" s="2059"/>
      <c r="O460" s="484" t="s">
        <v>232</v>
      </c>
      <c r="P460" s="455"/>
      <c r="Q460" s="455"/>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80"/>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2058" t="s">
        <v>269</v>
      </c>
      <c r="D461" s="2059"/>
      <c r="E461" s="497">
        <v>0.17481522983954151</v>
      </c>
      <c r="F461" s="455"/>
      <c r="G461" s="455"/>
      <c r="H461" s="2059" t="s">
        <v>269</v>
      </c>
      <c r="I461" s="2059"/>
      <c r="J461" s="498">
        <v>0.18825662017438607</v>
      </c>
      <c r="K461" s="455"/>
      <c r="L461" s="455"/>
      <c r="M461" s="2059" t="s">
        <v>269</v>
      </c>
      <c r="N461" s="2059"/>
      <c r="O461" s="499">
        <v>0.12211640804115692</v>
      </c>
      <c r="P461" s="455"/>
      <c r="Q461" s="455"/>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80"/>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2058" t="s">
        <v>300</v>
      </c>
      <c r="D462" s="2059"/>
      <c r="E462" s="500">
        <v>5.6088910222622862E-3</v>
      </c>
      <c r="F462" s="455"/>
      <c r="G462" s="455"/>
      <c r="H462" s="2059" t="s">
        <v>300</v>
      </c>
      <c r="I462" s="2059"/>
      <c r="J462" s="501">
        <v>7.5209944047992371E-3</v>
      </c>
      <c r="K462" s="455"/>
      <c r="L462" s="455"/>
      <c r="M462" s="2059" t="s">
        <v>300</v>
      </c>
      <c r="N462" s="2059"/>
      <c r="O462" s="502">
        <v>3.7472968773560153E-3</v>
      </c>
      <c r="P462" s="455"/>
      <c r="Q462" s="455"/>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80"/>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2058" t="s">
        <v>292</v>
      </c>
      <c r="D463" s="2059"/>
      <c r="E463" s="500">
        <v>1.2481675903625989E-2</v>
      </c>
      <c r="F463" s="455"/>
      <c r="G463" s="455"/>
      <c r="H463" s="2059" t="s">
        <v>292</v>
      </c>
      <c r="I463" s="2059"/>
      <c r="J463" s="501">
        <v>1.7678786585853954E-2</v>
      </c>
      <c r="K463" s="455"/>
      <c r="L463" s="455"/>
      <c r="M463" s="2059" t="s">
        <v>292</v>
      </c>
      <c r="N463" s="2059"/>
      <c r="O463" s="502">
        <v>4.8920851337854281E-3</v>
      </c>
      <c r="P463" s="455"/>
      <c r="Q463" s="455"/>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80"/>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2058" t="s">
        <v>286</v>
      </c>
      <c r="D464" s="2059"/>
      <c r="E464" s="500">
        <v>2.1662747881464463E-2</v>
      </c>
      <c r="F464" s="455"/>
      <c r="G464" s="455"/>
      <c r="H464" s="2059" t="s">
        <v>286</v>
      </c>
      <c r="I464" s="2059"/>
      <c r="J464" s="501">
        <v>1.5324892118348187E-2</v>
      </c>
      <c r="K464" s="455"/>
      <c r="L464" s="455"/>
      <c r="M464" s="2059" t="s">
        <v>286</v>
      </c>
      <c r="N464" s="2059"/>
      <c r="O464" s="502">
        <v>2.6421404511845398E-2</v>
      </c>
      <c r="P464" s="455"/>
      <c r="Q464" s="455"/>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80"/>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2058" t="s">
        <v>287</v>
      </c>
      <c r="D465" s="2059"/>
      <c r="E465" s="500">
        <v>1.7663916195489977E-2</v>
      </c>
      <c r="F465" s="455"/>
      <c r="G465" s="455"/>
      <c r="H465" s="2059" t="s">
        <v>287</v>
      </c>
      <c r="I465" s="2059"/>
      <c r="J465" s="501">
        <v>1.2781682950407451E-2</v>
      </c>
      <c r="K465" s="455"/>
      <c r="L465" s="455"/>
      <c r="M465" s="2059" t="s">
        <v>287</v>
      </c>
      <c r="N465" s="2059"/>
      <c r="O465" s="502">
        <v>2.1490400462905547E-2</v>
      </c>
      <c r="P465" s="455"/>
      <c r="Q465" s="455"/>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80"/>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2058" t="s">
        <v>271</v>
      </c>
      <c r="D466" s="2059"/>
      <c r="E466" s="500">
        <v>0.11867291302228399</v>
      </c>
      <c r="F466" s="455"/>
      <c r="G466" s="455"/>
      <c r="H466" s="2059" t="s">
        <v>271</v>
      </c>
      <c r="I466" s="2059"/>
      <c r="J466" s="501">
        <v>9.1859380980727628E-2</v>
      </c>
      <c r="K466" s="455"/>
      <c r="L466" s="455"/>
      <c r="M466" s="2059" t="s">
        <v>271</v>
      </c>
      <c r="N466" s="2059"/>
      <c r="O466" s="502">
        <v>0.15753763594666745</v>
      </c>
      <c r="P466" s="455"/>
      <c r="Q466" s="455"/>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80"/>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2058" t="s">
        <v>277</v>
      </c>
      <c r="D467" s="2059"/>
      <c r="E467" s="500">
        <v>9.9308768435293973E-2</v>
      </c>
      <c r="F467" s="455"/>
      <c r="G467" s="455"/>
      <c r="H467" s="2059" t="s">
        <v>277</v>
      </c>
      <c r="I467" s="2059"/>
      <c r="J467" s="501">
        <v>5.0530000094578982E-2</v>
      </c>
      <c r="K467" s="455"/>
      <c r="L467" s="455"/>
      <c r="M467" s="2059" t="s">
        <v>277</v>
      </c>
      <c r="N467" s="2059"/>
      <c r="O467" s="502">
        <v>4.4632445066848707E-2</v>
      </c>
      <c r="P467" s="455"/>
      <c r="Q467" s="455"/>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80"/>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2058" t="s">
        <v>266</v>
      </c>
      <c r="D468" s="2059"/>
      <c r="E468" s="500">
        <v>0.29501630979086002</v>
      </c>
      <c r="F468" s="455"/>
      <c r="G468" s="455"/>
      <c r="H468" s="2059" t="s">
        <v>266</v>
      </c>
      <c r="I468" s="2059"/>
      <c r="J468" s="501">
        <v>0.20721432834766038</v>
      </c>
      <c r="K468" s="455"/>
      <c r="L468" s="455"/>
      <c r="M468" s="2059" t="s">
        <v>266</v>
      </c>
      <c r="N468" s="2059"/>
      <c r="O468" s="502">
        <v>0.26743033736990646</v>
      </c>
      <c r="P468" s="455"/>
      <c r="Q468" s="455"/>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80"/>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2058" t="s">
        <v>303</v>
      </c>
      <c r="D469" s="2059"/>
      <c r="E469" s="500">
        <v>1.5631502443107191E-3</v>
      </c>
      <c r="F469" s="455"/>
      <c r="G469" s="455"/>
      <c r="H469" s="2059" t="s">
        <v>303</v>
      </c>
      <c r="I469" s="2059"/>
      <c r="J469" s="501">
        <v>1.9984558989650358E-3</v>
      </c>
      <c r="K469" s="455"/>
      <c r="L469" s="455"/>
      <c r="M469" s="2059" t="s">
        <v>303</v>
      </c>
      <c r="N469" s="2059"/>
      <c r="O469" s="502">
        <v>1.9032429297434713E-3</v>
      </c>
      <c r="P469" s="455"/>
      <c r="Q469" s="455"/>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80"/>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2058" t="s">
        <v>280</v>
      </c>
      <c r="D470" s="2059"/>
      <c r="E470" s="500">
        <v>5.6808703169335964E-2</v>
      </c>
      <c r="F470" s="455"/>
      <c r="G470" s="455"/>
      <c r="H470" s="2059" t="s">
        <v>280</v>
      </c>
      <c r="I470" s="2059"/>
      <c r="J470" s="501">
        <v>6.4798748797051317E-2</v>
      </c>
      <c r="K470" s="455"/>
      <c r="L470" s="455"/>
      <c r="M470" s="2059" t="s">
        <v>280</v>
      </c>
      <c r="N470" s="2059"/>
      <c r="O470" s="502">
        <v>3.8606770403106637E-2</v>
      </c>
      <c r="P470" s="455"/>
      <c r="Q470" s="455"/>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80"/>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2058" t="s">
        <v>268</v>
      </c>
      <c r="D471" s="2059"/>
      <c r="E471" s="500">
        <v>0.22736624844814815</v>
      </c>
      <c r="F471" s="455"/>
      <c r="G471" s="455"/>
      <c r="H471" s="2059" t="s">
        <v>268</v>
      </c>
      <c r="I471" s="2059"/>
      <c r="J471" s="501">
        <v>0.20033666672032677</v>
      </c>
      <c r="K471" s="455"/>
      <c r="L471" s="455"/>
      <c r="M471" s="2059" t="s">
        <v>268</v>
      </c>
      <c r="N471" s="2059"/>
      <c r="O471" s="502">
        <v>0.18798691291606001</v>
      </c>
      <c r="P471" s="455"/>
      <c r="Q471" s="455"/>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80"/>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2058" t="s">
        <v>279</v>
      </c>
      <c r="D472" s="2059"/>
      <c r="E472" s="500">
        <v>6.8586235452653396E-2</v>
      </c>
      <c r="F472" s="455"/>
      <c r="G472" s="455"/>
      <c r="H472" s="2059" t="s">
        <v>279</v>
      </c>
      <c r="I472" s="2059"/>
      <c r="J472" s="501">
        <v>8.515080641798943E-2</v>
      </c>
      <c r="K472" s="455"/>
      <c r="L472" s="455"/>
      <c r="M472" s="2059" t="s">
        <v>279</v>
      </c>
      <c r="N472" s="2059"/>
      <c r="O472" s="502">
        <v>1.2030604578303374E-2</v>
      </c>
      <c r="P472" s="455"/>
      <c r="Q472" s="455"/>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80"/>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2058" t="s">
        <v>284</v>
      </c>
      <c r="D473" s="2059"/>
      <c r="E473" s="500">
        <v>2.4901519040989546E-2</v>
      </c>
      <c r="F473" s="455"/>
      <c r="G473" s="455"/>
      <c r="H473" s="2059" t="s">
        <v>284</v>
      </c>
      <c r="I473" s="2059"/>
      <c r="J473" s="501">
        <v>1.1920987270361132E-2</v>
      </c>
      <c r="K473" s="455"/>
      <c r="L473" s="455"/>
      <c r="M473" s="2059" t="s">
        <v>284</v>
      </c>
      <c r="N473" s="2059"/>
      <c r="O473" s="502">
        <v>3.6186047351077215E-2</v>
      </c>
      <c r="P473" s="455"/>
      <c r="Q473" s="455"/>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80"/>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2058" t="s">
        <v>296</v>
      </c>
      <c r="D474" s="2059"/>
      <c r="E474" s="500">
        <v>1.0827064433807806E-2</v>
      </c>
      <c r="F474" s="455"/>
      <c r="G474" s="455"/>
      <c r="H474" s="2059" t="s">
        <v>296</v>
      </c>
      <c r="I474" s="2059"/>
      <c r="J474" s="501">
        <v>1.5218173754438916E-2</v>
      </c>
      <c r="K474" s="455"/>
      <c r="L474" s="455"/>
      <c r="M474" s="2059" t="s">
        <v>296</v>
      </c>
      <c r="N474" s="2059"/>
      <c r="O474" s="502">
        <v>2.7717165239734875E-3</v>
      </c>
      <c r="P474" s="455"/>
      <c r="Q474" s="455"/>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80"/>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2058" t="s">
        <v>298</v>
      </c>
      <c r="D475" s="2059"/>
      <c r="E475" s="500">
        <v>1.3593407639746985E-2</v>
      </c>
      <c r="F475" s="455"/>
      <c r="G475" s="455"/>
      <c r="H475" s="2059" t="s">
        <v>298</v>
      </c>
      <c r="I475" s="2059"/>
      <c r="J475" s="501">
        <v>5.4843813498651082E-3</v>
      </c>
      <c r="K475" s="455"/>
      <c r="L475" s="455"/>
      <c r="M475" s="2059" t="s">
        <v>298</v>
      </c>
      <c r="N475" s="2059"/>
      <c r="O475" s="502">
        <v>4.8336322870343667E-4</v>
      </c>
      <c r="P475" s="455"/>
      <c r="Q475" s="455"/>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80"/>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2058" t="s">
        <v>288</v>
      </c>
      <c r="D476" s="2059"/>
      <c r="E476" s="500">
        <v>2.8194378771559649E-2</v>
      </c>
      <c r="F476" s="455"/>
      <c r="G476" s="455"/>
      <c r="H476" s="2059" t="s">
        <v>288</v>
      </c>
      <c r="I476" s="2059"/>
      <c r="J476" s="501">
        <v>2.486696572810615E-2</v>
      </c>
      <c r="K476" s="455"/>
      <c r="L476" s="455"/>
      <c r="M476" s="2059" t="s">
        <v>288</v>
      </c>
      <c r="N476" s="2059"/>
      <c r="O476" s="502">
        <v>1.9636426549487013E-2</v>
      </c>
      <c r="P476" s="455"/>
      <c r="Q476" s="455"/>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80"/>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2058" t="s">
        <v>260</v>
      </c>
      <c r="D477" s="2059"/>
      <c r="E477" s="500">
        <v>0.47989123338233886</v>
      </c>
      <c r="F477" s="455"/>
      <c r="G477" s="455"/>
      <c r="H477" s="2059" t="s">
        <v>260</v>
      </c>
      <c r="I477" s="2059"/>
      <c r="J477" s="501">
        <v>0.43465859483546698</v>
      </c>
      <c r="K477" s="455"/>
      <c r="L477" s="455"/>
      <c r="M477" s="2059" t="s">
        <v>260</v>
      </c>
      <c r="N477" s="2059"/>
      <c r="O477" s="502">
        <v>0.41176150089000485</v>
      </c>
      <c r="P477" s="455"/>
      <c r="Q477" s="455"/>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80"/>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2058" t="s">
        <v>276</v>
      </c>
      <c r="D478" s="2059"/>
      <c r="E478" s="500">
        <v>9.4316024765801282E-2</v>
      </c>
      <c r="F478" s="455"/>
      <c r="G478" s="455"/>
      <c r="H478" s="2059" t="s">
        <v>276</v>
      </c>
      <c r="I478" s="2059"/>
      <c r="J478" s="501">
        <v>8.59300999776033E-2</v>
      </c>
      <c r="K478" s="455"/>
      <c r="L478" s="455"/>
      <c r="M478" s="2059" t="s">
        <v>276</v>
      </c>
      <c r="N478" s="2059"/>
      <c r="O478" s="502">
        <v>9.0141662611768342E-2</v>
      </c>
      <c r="P478" s="455"/>
      <c r="Q478" s="455"/>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80"/>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2058" t="s">
        <v>264</v>
      </c>
      <c r="D479" s="2059"/>
      <c r="E479" s="500">
        <v>0.39035647737757695</v>
      </c>
      <c r="F479" s="455"/>
      <c r="G479" s="455"/>
      <c r="H479" s="2059" t="s">
        <v>264</v>
      </c>
      <c r="I479" s="2059"/>
      <c r="J479" s="501">
        <v>0.41690430240747212</v>
      </c>
      <c r="K479" s="455"/>
      <c r="L479" s="455"/>
      <c r="M479" s="2059" t="s">
        <v>264</v>
      </c>
      <c r="N479" s="2059"/>
      <c r="O479" s="502">
        <v>0.13829874606213463</v>
      </c>
      <c r="P479" s="455"/>
      <c r="Q479" s="455"/>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80"/>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2058" t="s">
        <v>258</v>
      </c>
      <c r="D480" s="2059"/>
      <c r="E480" s="500">
        <v>0.51572816158997137</v>
      </c>
      <c r="F480" s="455"/>
      <c r="G480" s="455"/>
      <c r="H480" s="2059" t="s">
        <v>258</v>
      </c>
      <c r="I480" s="2059"/>
      <c r="J480" s="501">
        <v>0.51909372958317257</v>
      </c>
      <c r="K480" s="455"/>
      <c r="L480" s="455"/>
      <c r="M480" s="2059" t="s">
        <v>258</v>
      </c>
      <c r="N480" s="2059"/>
      <c r="O480" s="502">
        <v>0.35956936931133887</v>
      </c>
      <c r="P480" s="455"/>
      <c r="Q480" s="455"/>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80"/>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2058" t="s">
        <v>262</v>
      </c>
      <c r="D481" s="2059"/>
      <c r="E481" s="500">
        <v>0.31338707622759204</v>
      </c>
      <c r="F481" s="455"/>
      <c r="G481" s="455"/>
      <c r="H481" s="2059" t="s">
        <v>262</v>
      </c>
      <c r="I481" s="2059"/>
      <c r="J481" s="501">
        <v>0.16892505935148816</v>
      </c>
      <c r="K481" s="455"/>
      <c r="L481" s="455"/>
      <c r="M481" s="2059" t="s">
        <v>262</v>
      </c>
      <c r="N481" s="2059"/>
      <c r="O481" s="502">
        <v>0.45441204407669911</v>
      </c>
      <c r="P481" s="455"/>
      <c r="Q481" s="455"/>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80"/>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2058" t="s">
        <v>302</v>
      </c>
      <c r="D482" s="2059"/>
      <c r="E482" s="500">
        <v>5.7299537293866347E-3</v>
      </c>
      <c r="F482" s="455"/>
      <c r="G482" s="455"/>
      <c r="H482" s="2059" t="s">
        <v>302</v>
      </c>
      <c r="I482" s="2059"/>
      <c r="J482" s="501">
        <v>9.5777676440288746E-3</v>
      </c>
      <c r="K482" s="455"/>
      <c r="L482" s="455"/>
      <c r="M482" s="2059" t="s">
        <v>302</v>
      </c>
      <c r="N482" s="2059"/>
      <c r="O482" s="502">
        <v>1.3247976265473173E-4</v>
      </c>
      <c r="P482" s="455"/>
      <c r="Q482" s="455"/>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80"/>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2058" t="s">
        <v>263</v>
      </c>
      <c r="D483" s="2059"/>
      <c r="E483" s="500">
        <v>0.16274738375368097</v>
      </c>
      <c r="F483" s="455"/>
      <c r="G483" s="455"/>
      <c r="H483" s="2059" t="s">
        <v>263</v>
      </c>
      <c r="I483" s="2059"/>
      <c r="J483" s="501">
        <v>5.4182679891345051E-2</v>
      </c>
      <c r="K483" s="455"/>
      <c r="L483" s="455"/>
      <c r="M483" s="2059" t="s">
        <v>263</v>
      </c>
      <c r="N483" s="2059"/>
      <c r="O483" s="502">
        <v>0.44714260553898011</v>
      </c>
      <c r="P483" s="455"/>
      <c r="Q483" s="455"/>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80"/>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2058" t="s">
        <v>294</v>
      </c>
      <c r="D484" s="2059"/>
      <c r="E484" s="500">
        <v>1.6778624747644091E-2</v>
      </c>
      <c r="F484" s="455"/>
      <c r="G484" s="455"/>
      <c r="H484" s="2059" t="s">
        <v>294</v>
      </c>
      <c r="I484" s="2059"/>
      <c r="J484" s="501">
        <v>1.7084588508474191E-2</v>
      </c>
      <c r="K484" s="455"/>
      <c r="L484" s="455"/>
      <c r="M484" s="2059" t="s">
        <v>294</v>
      </c>
      <c r="N484" s="2059"/>
      <c r="O484" s="502">
        <v>4.0514461154425151E-3</v>
      </c>
      <c r="P484" s="455"/>
      <c r="Q484" s="455"/>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80"/>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2058" t="s">
        <v>305</v>
      </c>
      <c r="D485" s="2059"/>
      <c r="E485" s="500">
        <v>7.6278893624768878E-4</v>
      </c>
      <c r="F485" s="455"/>
      <c r="G485" s="455"/>
      <c r="H485" s="2059" t="s">
        <v>305</v>
      </c>
      <c r="I485" s="2059"/>
      <c r="J485" s="501">
        <v>2.7255823346052275E-3</v>
      </c>
      <c r="K485" s="455"/>
      <c r="L485" s="455"/>
      <c r="M485" s="2059" t="s">
        <v>305</v>
      </c>
      <c r="N485" s="2059"/>
      <c r="O485" s="502">
        <v>3.4530602513331934E-4</v>
      </c>
      <c r="P485" s="455"/>
      <c r="Q485" s="455"/>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80"/>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2058" t="s">
        <v>301</v>
      </c>
      <c r="D486" s="2059"/>
      <c r="E486" s="500">
        <v>6.0568807857703322E-3</v>
      </c>
      <c r="F486" s="455"/>
      <c r="G486" s="455"/>
      <c r="H486" s="2059" t="s">
        <v>301</v>
      </c>
      <c r="I486" s="2059"/>
      <c r="J486" s="501">
        <v>1.020255771127559E-2</v>
      </c>
      <c r="K486" s="455"/>
      <c r="L486" s="455"/>
      <c r="M486" s="2059" t="s">
        <v>301</v>
      </c>
      <c r="N486" s="2059"/>
      <c r="O486" s="502">
        <v>2.41284387385451E-3</v>
      </c>
      <c r="P486" s="455"/>
      <c r="Q486" s="455"/>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80"/>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2058" t="s">
        <v>299</v>
      </c>
      <c r="D487" s="2059"/>
      <c r="E487" s="500">
        <v>1.2706895199548211E-2</v>
      </c>
      <c r="F487" s="455"/>
      <c r="G487" s="455"/>
      <c r="H487" s="2059" t="s">
        <v>299</v>
      </c>
      <c r="I487" s="2059"/>
      <c r="J487" s="501">
        <v>3.3293575425734608E-3</v>
      </c>
      <c r="K487" s="455"/>
      <c r="L487" s="455"/>
      <c r="M487" s="2059" t="s">
        <v>299</v>
      </c>
      <c r="N487" s="2059"/>
      <c r="O487" s="502">
        <v>8.194673280418832E-5</v>
      </c>
      <c r="P487" s="455"/>
      <c r="Q487" s="455"/>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80"/>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2058" t="s">
        <v>285</v>
      </c>
      <c r="D488" s="2059"/>
      <c r="E488" s="500">
        <v>4.4525566163963581E-2</v>
      </c>
      <c r="F488" s="455"/>
      <c r="G488" s="455"/>
      <c r="H488" s="2059" t="s">
        <v>285</v>
      </c>
      <c r="I488" s="2059"/>
      <c r="J488" s="501">
        <v>3.7742499191955457E-2</v>
      </c>
      <c r="K488" s="455"/>
      <c r="L488" s="455"/>
      <c r="M488" s="2059" t="s">
        <v>285</v>
      </c>
      <c r="N488" s="2059"/>
      <c r="O488" s="502">
        <v>6.886752319562906E-3</v>
      </c>
      <c r="P488" s="455"/>
      <c r="Q488" s="455"/>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80"/>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2058" t="s">
        <v>290</v>
      </c>
      <c r="D489" s="2059"/>
      <c r="E489" s="500">
        <v>5.1960953625892715E-3</v>
      </c>
      <c r="F489" s="455"/>
      <c r="G489" s="455"/>
      <c r="H489" s="2059" t="s">
        <v>290</v>
      </c>
      <c r="I489" s="2059"/>
      <c r="J489" s="501">
        <v>1.8533540923343444E-2</v>
      </c>
      <c r="K489" s="455"/>
      <c r="L489" s="455"/>
      <c r="M489" s="2059" t="s">
        <v>290</v>
      </c>
      <c r="N489" s="2059"/>
      <c r="O489" s="502">
        <v>1.9146210966322645E-3</v>
      </c>
      <c r="P489" s="455"/>
      <c r="Q489" s="455"/>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80"/>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2058" t="s">
        <v>311</v>
      </c>
      <c r="D490" s="2059"/>
      <c r="E490" s="500">
        <v>3.9472602288241894E-5</v>
      </c>
      <c r="F490" s="455"/>
      <c r="G490" s="455"/>
      <c r="H490" s="2059" t="s">
        <v>311</v>
      </c>
      <c r="I490" s="2059"/>
      <c r="J490" s="501">
        <v>3.2165806200209004E-4</v>
      </c>
      <c r="K490" s="455"/>
      <c r="L490" s="455"/>
      <c r="M490" s="2059" t="s">
        <v>311</v>
      </c>
      <c r="N490" s="2059"/>
      <c r="O490" s="502">
        <v>2.4131835317939461E-4</v>
      </c>
      <c r="P490" s="455"/>
      <c r="Q490" s="455"/>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80"/>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2058" t="s">
        <v>306</v>
      </c>
      <c r="D491" s="2059"/>
      <c r="E491" s="500">
        <v>1.3488993767041038E-4</v>
      </c>
      <c r="F491" s="455"/>
      <c r="G491" s="455"/>
      <c r="H491" s="2059" t="s">
        <v>306</v>
      </c>
      <c r="I491" s="2059"/>
      <c r="J491" s="501">
        <v>2.9697943513906883E-5</v>
      </c>
      <c r="K491" s="455"/>
      <c r="L491" s="455"/>
      <c r="M491" s="2059" t="s">
        <v>306</v>
      </c>
      <c r="N491" s="2059"/>
      <c r="O491" s="502">
        <v>7.2916399387600787E-4</v>
      </c>
      <c r="P491" s="455"/>
      <c r="Q491" s="455"/>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80"/>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2058" t="s">
        <v>291</v>
      </c>
      <c r="D492" s="2059"/>
      <c r="E492" s="500">
        <v>8.805022302238846E-3</v>
      </c>
      <c r="F492" s="455"/>
      <c r="G492" s="455"/>
      <c r="H492" s="2059" t="s">
        <v>291</v>
      </c>
      <c r="I492" s="2059"/>
      <c r="J492" s="501">
        <v>2.7918533446869243E-6</v>
      </c>
      <c r="K492" s="455"/>
      <c r="L492" s="455"/>
      <c r="M492" s="2059" t="s">
        <v>291</v>
      </c>
      <c r="N492" s="2059"/>
      <c r="O492" s="502">
        <v>1.3035155315755116E-2</v>
      </c>
      <c r="P492" s="455"/>
      <c r="Q492" s="455"/>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80"/>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2058" t="s">
        <v>289</v>
      </c>
      <c r="D493" s="2059"/>
      <c r="E493" s="500">
        <v>1.2392227466670824E-2</v>
      </c>
      <c r="F493" s="455"/>
      <c r="G493" s="455"/>
      <c r="H493" s="2059" t="s">
        <v>289</v>
      </c>
      <c r="I493" s="2059"/>
      <c r="J493" s="501">
        <v>2.334339513364108E-2</v>
      </c>
      <c r="K493" s="455"/>
      <c r="L493" s="455"/>
      <c r="M493" s="2059" t="s">
        <v>289</v>
      </c>
      <c r="N493" s="2059"/>
      <c r="O493" s="502">
        <v>4.5091305749940535E-4</v>
      </c>
      <c r="P493" s="455"/>
      <c r="Q493" s="455"/>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80"/>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2058" t="s">
        <v>282</v>
      </c>
      <c r="D494" s="2059"/>
      <c r="E494" s="500">
        <v>4.6090090183939073E-2</v>
      </c>
      <c r="F494" s="455"/>
      <c r="G494" s="455"/>
      <c r="H494" s="2059" t="s">
        <v>282</v>
      </c>
      <c r="I494" s="2059"/>
      <c r="J494" s="501">
        <v>3.9774111590418902E-2</v>
      </c>
      <c r="K494" s="455"/>
      <c r="L494" s="455"/>
      <c r="M494" s="2059" t="s">
        <v>282</v>
      </c>
      <c r="N494" s="2059"/>
      <c r="O494" s="502">
        <v>1.9199184857727005E-2</v>
      </c>
      <c r="P494" s="455"/>
      <c r="Q494" s="455"/>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80"/>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2058" t="s">
        <v>297</v>
      </c>
      <c r="D495" s="2059"/>
      <c r="E495" s="500">
        <v>1.0758794594915288E-2</v>
      </c>
      <c r="F495" s="455"/>
      <c r="G495" s="455"/>
      <c r="H495" s="2059" t="s">
        <v>297</v>
      </c>
      <c r="I495" s="2059"/>
      <c r="J495" s="501">
        <v>2.1621893860528414E-6</v>
      </c>
      <c r="K495" s="455"/>
      <c r="L495" s="455"/>
      <c r="M495" s="2059" t="s">
        <v>297</v>
      </c>
      <c r="N495" s="2059"/>
      <c r="O495" s="502">
        <v>5.671064003557877E-3</v>
      </c>
      <c r="P495" s="455"/>
      <c r="Q495" s="455"/>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80"/>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2058" t="s">
        <v>309</v>
      </c>
      <c r="D496" s="2059"/>
      <c r="E496" s="500">
        <v>1.5850795598012981E-4</v>
      </c>
      <c r="F496" s="455"/>
      <c r="G496" s="455"/>
      <c r="H496" s="2059" t="s">
        <v>309</v>
      </c>
      <c r="I496" s="2059"/>
      <c r="J496" s="501">
        <v>5.9417658173401141E-4</v>
      </c>
      <c r="K496" s="455"/>
      <c r="L496" s="455"/>
      <c r="M496" s="2059" t="s">
        <v>309</v>
      </c>
      <c r="N496" s="2059"/>
      <c r="O496" s="502">
        <v>2.6267573467368596E-4</v>
      </c>
      <c r="P496" s="455"/>
      <c r="Q496" s="455"/>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80"/>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2058" t="s">
        <v>307</v>
      </c>
      <c r="D497" s="2059"/>
      <c r="E497" s="500">
        <v>9.4109137206381649E-5</v>
      </c>
      <c r="F497" s="455"/>
      <c r="G497" s="455"/>
      <c r="H497" s="2059" t="s">
        <v>307</v>
      </c>
      <c r="I497" s="2059"/>
      <c r="J497" s="501">
        <v>6.3088030411039692E-4</v>
      </c>
      <c r="K497" s="455"/>
      <c r="L497" s="455"/>
      <c r="M497" s="2059" t="s">
        <v>307</v>
      </c>
      <c r="N497" s="2059"/>
      <c r="O497" s="502">
        <v>3.6235931267611593E-4</v>
      </c>
      <c r="P497" s="455"/>
      <c r="Q497" s="455"/>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80"/>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2058" t="s">
        <v>273</v>
      </c>
      <c r="D498" s="2059"/>
      <c r="E498" s="500">
        <v>0.11619572710750201</v>
      </c>
      <c r="F498" s="455"/>
      <c r="G498" s="455"/>
      <c r="H498" s="2059" t="s">
        <v>273</v>
      </c>
      <c r="I498" s="2059"/>
      <c r="J498" s="501">
        <v>0.14109393168501783</v>
      </c>
      <c r="K498" s="455"/>
      <c r="L498" s="455"/>
      <c r="M498" s="2059" t="s">
        <v>273</v>
      </c>
      <c r="N498" s="2059"/>
      <c r="O498" s="502">
        <v>7.6461434617943233E-2</v>
      </c>
      <c r="P498" s="455"/>
      <c r="Q498" s="455"/>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80"/>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2058" t="s">
        <v>275</v>
      </c>
      <c r="D499" s="2059"/>
      <c r="E499" s="500">
        <v>7.073205590402247E-2</v>
      </c>
      <c r="F499" s="455"/>
      <c r="G499" s="455"/>
      <c r="H499" s="2059" t="s">
        <v>275</v>
      </c>
      <c r="I499" s="2059"/>
      <c r="J499" s="501">
        <v>9.3067859695114635E-2</v>
      </c>
      <c r="K499" s="455"/>
      <c r="L499" s="455"/>
      <c r="M499" s="2059" t="s">
        <v>275</v>
      </c>
      <c r="N499" s="2059"/>
      <c r="O499" s="502">
        <v>4.1024518284638919E-2</v>
      </c>
      <c r="P499" s="455"/>
      <c r="Q499" s="455"/>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80"/>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2058" t="s">
        <v>304</v>
      </c>
      <c r="D500" s="2059"/>
      <c r="E500" s="500">
        <v>2.6093755218575251E-6</v>
      </c>
      <c r="F500" s="455"/>
      <c r="G500" s="455"/>
      <c r="H500" s="2059" t="s">
        <v>304</v>
      </c>
      <c r="I500" s="2059"/>
      <c r="J500" s="501">
        <v>2.6954734367920876E-4</v>
      </c>
      <c r="K500" s="455"/>
      <c r="L500" s="455"/>
      <c r="M500" s="2059" t="s">
        <v>304</v>
      </c>
      <c r="N500" s="2059"/>
      <c r="O500" s="502">
        <v>1.7219393320779435E-3</v>
      </c>
      <c r="P500" s="455"/>
      <c r="Q500" s="455"/>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80"/>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2058" t="s">
        <v>281</v>
      </c>
      <c r="D501" s="2059"/>
      <c r="E501" s="500">
        <v>2.6348986562399635E-2</v>
      </c>
      <c r="F501" s="455"/>
      <c r="G501" s="455"/>
      <c r="H501" s="2059" t="s">
        <v>281</v>
      </c>
      <c r="I501" s="2059"/>
      <c r="J501" s="501">
        <v>1.4842665195080059E-2</v>
      </c>
      <c r="K501" s="455"/>
      <c r="L501" s="455"/>
      <c r="M501" s="2059" t="s">
        <v>281</v>
      </c>
      <c r="N501" s="2059"/>
      <c r="O501" s="502">
        <v>7.2661195680022037E-2</v>
      </c>
      <c r="P501" s="455"/>
      <c r="Q501" s="455"/>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80"/>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2058" t="s">
        <v>261</v>
      </c>
      <c r="D502" s="2059"/>
      <c r="E502" s="500">
        <v>0.47059914090876814</v>
      </c>
      <c r="F502" s="455"/>
      <c r="G502" s="455"/>
      <c r="H502" s="2059" t="s">
        <v>261</v>
      </c>
      <c r="I502" s="2059"/>
      <c r="J502" s="501">
        <v>0.4582279020126559</v>
      </c>
      <c r="K502" s="455"/>
      <c r="L502" s="455"/>
      <c r="M502" s="2059" t="s">
        <v>261</v>
      </c>
      <c r="N502" s="2059"/>
      <c r="O502" s="502">
        <v>0.37703387518199033</v>
      </c>
      <c r="P502" s="455"/>
      <c r="Q502" s="455"/>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80"/>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2058" t="s">
        <v>257</v>
      </c>
      <c r="D503" s="2059"/>
      <c r="E503" s="500">
        <v>0.53674828531130114</v>
      </c>
      <c r="F503" s="455"/>
      <c r="G503" s="455"/>
      <c r="H503" s="2059" t="s">
        <v>257</v>
      </c>
      <c r="I503" s="2059"/>
      <c r="J503" s="501">
        <v>0.50764831259330545</v>
      </c>
      <c r="K503" s="455"/>
      <c r="L503" s="455"/>
      <c r="M503" s="2059" t="s">
        <v>257</v>
      </c>
      <c r="N503" s="2059"/>
      <c r="O503" s="502">
        <v>0.535803651929178</v>
      </c>
      <c r="P503" s="455"/>
      <c r="Q503" s="455"/>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80"/>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2058" t="s">
        <v>259</v>
      </c>
      <c r="D504" s="2059"/>
      <c r="E504" s="500">
        <v>0.36641735960018518</v>
      </c>
      <c r="F504" s="455"/>
      <c r="G504" s="455"/>
      <c r="H504" s="2059" t="s">
        <v>259</v>
      </c>
      <c r="I504" s="2059"/>
      <c r="J504" s="501">
        <v>0.35353747088177412</v>
      </c>
      <c r="K504" s="455"/>
      <c r="L504" s="455"/>
      <c r="M504" s="2059" t="s">
        <v>259</v>
      </c>
      <c r="N504" s="2059"/>
      <c r="O504" s="502">
        <v>0.46613742483791948</v>
      </c>
      <c r="P504" s="455"/>
      <c r="Q504" s="455"/>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80"/>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2058" t="s">
        <v>270</v>
      </c>
      <c r="D505" s="2059"/>
      <c r="E505" s="500">
        <v>0.18460172298348754</v>
      </c>
      <c r="F505" s="455"/>
      <c r="G505" s="455"/>
      <c r="H505" s="2059" t="s">
        <v>270</v>
      </c>
      <c r="I505" s="2059"/>
      <c r="J505" s="501">
        <v>0.17634193117871549</v>
      </c>
      <c r="K505" s="455"/>
      <c r="L505" s="455"/>
      <c r="M505" s="2059" t="s">
        <v>270</v>
      </c>
      <c r="N505" s="2059"/>
      <c r="O505" s="502">
        <v>0.14901225889139005</v>
      </c>
      <c r="P505" s="455"/>
      <c r="Q505" s="455"/>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80"/>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2058" t="s">
        <v>283</v>
      </c>
      <c r="D506" s="2059"/>
      <c r="E506" s="500">
        <v>4.0609127721395265E-2</v>
      </c>
      <c r="F506" s="455"/>
      <c r="G506" s="455"/>
      <c r="H506" s="2059" t="s">
        <v>283</v>
      </c>
      <c r="I506" s="2059"/>
      <c r="J506" s="501">
        <v>4.2601061921648746E-2</v>
      </c>
      <c r="K506" s="455"/>
      <c r="L506" s="455"/>
      <c r="M506" s="2059" t="s">
        <v>283</v>
      </c>
      <c r="N506" s="2059"/>
      <c r="O506" s="502">
        <v>3.3593529556662158E-3</v>
      </c>
      <c r="P506" s="455"/>
      <c r="Q506" s="455"/>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80"/>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2058" t="s">
        <v>265</v>
      </c>
      <c r="D507" s="2059"/>
      <c r="E507" s="500">
        <v>0.38978110382378972</v>
      </c>
      <c r="F507" s="455"/>
      <c r="G507" s="455"/>
      <c r="H507" s="2059" t="s">
        <v>265</v>
      </c>
      <c r="I507" s="2059"/>
      <c r="J507" s="501">
        <v>0.3966397940506064</v>
      </c>
      <c r="K507" s="455"/>
      <c r="L507" s="455"/>
      <c r="M507" s="2059" t="s">
        <v>265</v>
      </c>
      <c r="N507" s="2059"/>
      <c r="O507" s="502">
        <v>0.37317392288710743</v>
      </c>
      <c r="P507" s="455"/>
      <c r="Q507" s="455"/>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80"/>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2058" t="s">
        <v>274</v>
      </c>
      <c r="D508" s="2059"/>
      <c r="E508" s="500">
        <v>0.11903157002484409</v>
      </c>
      <c r="F508" s="455"/>
      <c r="G508" s="455"/>
      <c r="H508" s="2059" t="s">
        <v>274</v>
      </c>
      <c r="I508" s="2059"/>
      <c r="J508" s="501">
        <v>9.0080523911545474E-2</v>
      </c>
      <c r="K508" s="455"/>
      <c r="L508" s="455"/>
      <c r="M508" s="2059" t="s">
        <v>274</v>
      </c>
      <c r="N508" s="2059"/>
      <c r="O508" s="502">
        <v>0.11225560524625514</v>
      </c>
      <c r="P508" s="455"/>
      <c r="Q508" s="455"/>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80"/>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2058" t="s">
        <v>267</v>
      </c>
      <c r="D509" s="2059"/>
      <c r="E509" s="500">
        <v>0.20110320606382276</v>
      </c>
      <c r="F509" s="455"/>
      <c r="G509" s="455"/>
      <c r="H509" s="2059" t="s">
        <v>267</v>
      </c>
      <c r="I509" s="2059"/>
      <c r="J509" s="501">
        <v>0.20352923185052851</v>
      </c>
      <c r="K509" s="455"/>
      <c r="L509" s="455"/>
      <c r="M509" s="2059" t="s">
        <v>267</v>
      </c>
      <c r="N509" s="2059"/>
      <c r="O509" s="502">
        <v>0.17639915796034686</v>
      </c>
      <c r="P509" s="455"/>
      <c r="Q509" s="455"/>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80"/>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2058" t="s">
        <v>272</v>
      </c>
      <c r="D510" s="2059"/>
      <c r="E510" s="500">
        <v>0.13703282034128655</v>
      </c>
      <c r="F510" s="455"/>
      <c r="G510" s="455"/>
      <c r="H510" s="2059" t="s">
        <v>272</v>
      </c>
      <c r="I510" s="2059"/>
      <c r="J510" s="501">
        <v>0.14262854975208122</v>
      </c>
      <c r="K510" s="455"/>
      <c r="L510" s="455"/>
      <c r="M510" s="2059" t="s">
        <v>272</v>
      </c>
      <c r="N510" s="2059"/>
      <c r="O510" s="502">
        <v>0.10658742938636054</v>
      </c>
      <c r="P510" s="455"/>
      <c r="Q510" s="455"/>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80"/>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2058" t="s">
        <v>278</v>
      </c>
      <c r="D511" s="2059"/>
      <c r="E511" s="500">
        <v>7.1620380983497448E-2</v>
      </c>
      <c r="F511" s="455"/>
      <c r="G511" s="455"/>
      <c r="H511" s="2059" t="s">
        <v>278</v>
      </c>
      <c r="I511" s="2059"/>
      <c r="J511" s="501">
        <v>6.0246053282066475E-2</v>
      </c>
      <c r="K511" s="455"/>
      <c r="L511" s="455"/>
      <c r="M511" s="2059" t="s">
        <v>278</v>
      </c>
      <c r="N511" s="2059"/>
      <c r="O511" s="502">
        <v>7.8290970493395562E-2</v>
      </c>
      <c r="P511" s="455"/>
      <c r="Q511" s="455"/>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80"/>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2058" t="s">
        <v>295</v>
      </c>
      <c r="D512" s="2059"/>
      <c r="E512" s="500">
        <v>1.4648900608137552E-2</v>
      </c>
      <c r="F512" s="455"/>
      <c r="G512" s="455"/>
      <c r="H512" s="2059" t="s">
        <v>293</v>
      </c>
      <c r="I512" s="2059"/>
      <c r="J512" s="501">
        <v>1.4557338138185091E-2</v>
      </c>
      <c r="K512" s="455"/>
      <c r="L512" s="455"/>
      <c r="M512" s="2059" t="s">
        <v>293</v>
      </c>
      <c r="N512" s="2059"/>
      <c r="O512" s="502">
        <v>1.2864835644797913E-2</v>
      </c>
      <c r="P512" s="455"/>
      <c r="Q512" s="455"/>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80"/>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2058" t="s">
        <v>308</v>
      </c>
      <c r="D513" s="2059"/>
      <c r="E513" s="503">
        <v>1.0978594177954212E-3</v>
      </c>
      <c r="F513" s="455"/>
      <c r="G513" s="455"/>
      <c r="H513" s="2059" t="s">
        <v>310</v>
      </c>
      <c r="I513" s="2059"/>
      <c r="J513" s="504">
        <v>3.4703086059904983E-4</v>
      </c>
      <c r="K513" s="455"/>
      <c r="L513" s="455"/>
      <c r="M513" s="2059" t="s">
        <v>310</v>
      </c>
      <c r="N513" s="2059"/>
      <c r="O513" s="505">
        <v>1.9794817365520966E-4</v>
      </c>
      <c r="P513" s="455"/>
      <c r="Q513" s="455"/>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80"/>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2058"/>
      <c r="D514" s="2059"/>
      <c r="E514" s="455"/>
      <c r="F514" s="455"/>
      <c r="G514" s="455"/>
      <c r="H514" s="2059"/>
      <c r="I514" s="2059"/>
      <c r="J514" s="455"/>
      <c r="K514" s="455"/>
      <c r="L514" s="455"/>
      <c r="M514" s="2059"/>
      <c r="N514" s="2059"/>
      <c r="O514" s="455"/>
      <c r="P514" s="455"/>
      <c r="Q514" s="455"/>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80"/>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2058"/>
      <c r="D515" s="2059"/>
      <c r="E515" s="455"/>
      <c r="F515" s="455"/>
      <c r="G515" s="455"/>
      <c r="H515" s="2059"/>
      <c r="I515" s="2059"/>
      <c r="J515" s="455"/>
      <c r="K515" s="455"/>
      <c r="L515" s="455"/>
      <c r="M515" s="2059"/>
      <c r="N515" s="2059"/>
      <c r="O515" s="455"/>
      <c r="P515" s="455"/>
      <c r="Q515" s="455"/>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80"/>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2058" t="s">
        <v>234</v>
      </c>
      <c r="D516" s="2059"/>
      <c r="E516" s="2059"/>
      <c r="F516" s="2059"/>
      <c r="G516" s="2059"/>
      <c r="H516" s="2059" t="s">
        <v>234</v>
      </c>
      <c r="I516" s="2059"/>
      <c r="J516" s="2059"/>
      <c r="K516" s="2059"/>
      <c r="L516" s="2059"/>
      <c r="M516" s="2059" t="s">
        <v>234</v>
      </c>
      <c r="N516" s="2059"/>
      <c r="O516" s="2059"/>
      <c r="P516" s="2059"/>
      <c r="Q516" s="2059"/>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80"/>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2058" t="s">
        <v>183</v>
      </c>
      <c r="D517" s="2059"/>
      <c r="E517" s="2192" t="s">
        <v>235</v>
      </c>
      <c r="F517" s="2193"/>
      <c r="G517" s="2194"/>
      <c r="H517" s="2059" t="s">
        <v>183</v>
      </c>
      <c r="I517" s="2059"/>
      <c r="J517" s="2195" t="s">
        <v>235</v>
      </c>
      <c r="K517" s="2196"/>
      <c r="L517" s="2197"/>
      <c r="M517" s="2059" t="s">
        <v>183</v>
      </c>
      <c r="N517" s="2059"/>
      <c r="O517" s="2198" t="s">
        <v>235</v>
      </c>
      <c r="P517" s="2199"/>
      <c r="Q517" s="2200"/>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80"/>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2059"/>
      <c r="D518" s="2059"/>
      <c r="E518" s="485" t="s">
        <v>169</v>
      </c>
      <c r="F518" s="486" t="s">
        <v>236</v>
      </c>
      <c r="G518" s="487" t="s">
        <v>237</v>
      </c>
      <c r="H518" s="2059"/>
      <c r="I518" s="2059"/>
      <c r="J518" s="488" t="s">
        <v>169</v>
      </c>
      <c r="K518" s="489" t="s">
        <v>236</v>
      </c>
      <c r="L518" s="490" t="s">
        <v>237</v>
      </c>
      <c r="M518" s="2059"/>
      <c r="N518" s="2059"/>
      <c r="O518" s="491" t="s">
        <v>169</v>
      </c>
      <c r="P518" s="492" t="s">
        <v>236</v>
      </c>
      <c r="Q518" s="493" t="s">
        <v>237</v>
      </c>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80"/>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2058" t="s">
        <v>184</v>
      </c>
      <c r="D519" s="2059"/>
      <c r="E519" s="506">
        <v>6.050298292232152</v>
      </c>
      <c r="F519" s="507">
        <v>11.415657155155005</v>
      </c>
      <c r="G519" s="508">
        <v>11.415657155155005</v>
      </c>
      <c r="H519" s="2059" t="s">
        <v>184</v>
      </c>
      <c r="I519" s="2059"/>
      <c r="J519" s="509">
        <v>5.5401903095074241</v>
      </c>
      <c r="K519" s="510">
        <v>10.453189263221555</v>
      </c>
      <c r="L519" s="511">
        <v>10.453189263221555</v>
      </c>
      <c r="M519" s="2059" t="s">
        <v>184</v>
      </c>
      <c r="N519" s="2059"/>
      <c r="O519" s="512">
        <v>5.4879617784396268</v>
      </c>
      <c r="P519" s="513">
        <v>10.354644864980427</v>
      </c>
      <c r="Q519" s="514">
        <v>10.354644864980427</v>
      </c>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80"/>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2058"/>
      <c r="D520" s="2059"/>
      <c r="E520" s="455"/>
      <c r="F520" s="455"/>
      <c r="G520" s="455"/>
      <c r="H520" s="2059"/>
      <c r="I520" s="2059"/>
      <c r="J520" s="455"/>
      <c r="K520" s="455"/>
      <c r="L520" s="455"/>
      <c r="M520" s="2059"/>
      <c r="N520" s="2059"/>
      <c r="O520" s="455"/>
      <c r="P520" s="455"/>
      <c r="Q520" s="455"/>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80"/>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2058"/>
      <c r="D521" s="2059"/>
      <c r="E521" s="455"/>
      <c r="F521" s="455"/>
      <c r="G521" s="455"/>
      <c r="H521" s="2059"/>
      <c r="I521" s="2059"/>
      <c r="J521" s="455"/>
      <c r="K521" s="455"/>
      <c r="L521" s="455"/>
      <c r="M521" s="2059"/>
      <c r="N521" s="2059"/>
      <c r="O521" s="455"/>
      <c r="P521" s="455"/>
      <c r="Q521" s="455"/>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80"/>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2058" t="s">
        <v>238</v>
      </c>
      <c r="D522" s="2059"/>
      <c r="E522" s="2059"/>
      <c r="F522" s="455"/>
      <c r="G522" s="455"/>
      <c r="H522" s="2059" t="s">
        <v>238</v>
      </c>
      <c r="I522" s="2059"/>
      <c r="J522" s="2059"/>
      <c r="K522" s="455"/>
      <c r="L522" s="455"/>
      <c r="M522" s="2059" t="s">
        <v>238</v>
      </c>
      <c r="N522" s="2059"/>
      <c r="O522" s="2059"/>
      <c r="P522" s="455"/>
      <c r="Q522" s="455"/>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80"/>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2058"/>
      <c r="D523" s="2059"/>
      <c r="E523" s="494" t="s">
        <v>183</v>
      </c>
      <c r="F523" s="455"/>
      <c r="G523" s="455"/>
      <c r="H523" s="2059"/>
      <c r="I523" s="2059"/>
      <c r="J523" s="495" t="s">
        <v>183</v>
      </c>
      <c r="K523" s="455"/>
      <c r="L523" s="455"/>
      <c r="M523" s="2059"/>
      <c r="N523" s="2059"/>
      <c r="O523" s="496" t="s">
        <v>183</v>
      </c>
      <c r="P523" s="455"/>
      <c r="Q523" s="455"/>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80"/>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2059"/>
      <c r="D524" s="2059"/>
      <c r="E524" s="515" t="s">
        <v>184</v>
      </c>
      <c r="F524" s="455"/>
      <c r="G524" s="455"/>
      <c r="H524" s="2059"/>
      <c r="I524" s="2059"/>
      <c r="J524" s="516" t="s">
        <v>184</v>
      </c>
      <c r="K524" s="455"/>
      <c r="L524" s="455"/>
      <c r="M524" s="2059"/>
      <c r="N524" s="2059"/>
      <c r="O524" s="517" t="s">
        <v>184</v>
      </c>
      <c r="P524" s="455"/>
      <c r="Q524" s="455"/>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80"/>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2058" t="s">
        <v>269</v>
      </c>
      <c r="D525" s="2059"/>
      <c r="E525" s="497">
        <v>6.9105536977918297E-2</v>
      </c>
      <c r="F525" s="455"/>
      <c r="G525" s="455"/>
      <c r="H525" s="2059" t="s">
        <v>269</v>
      </c>
      <c r="I525" s="2059"/>
      <c r="J525" s="498">
        <v>7.831599056492361E-2</v>
      </c>
      <c r="K525" s="455"/>
      <c r="L525" s="455"/>
      <c r="M525" s="2059" t="s">
        <v>269</v>
      </c>
      <c r="N525" s="2059"/>
      <c r="O525" s="499">
        <v>6.3676023255034644E-2</v>
      </c>
      <c r="P525" s="455"/>
      <c r="Q525" s="455"/>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80"/>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2058" t="s">
        <v>300</v>
      </c>
      <c r="D526" s="2059"/>
      <c r="E526" s="500">
        <v>1.2378320241218306E-2</v>
      </c>
      <c r="F526" s="455"/>
      <c r="G526" s="455"/>
      <c r="H526" s="2059" t="s">
        <v>300</v>
      </c>
      <c r="I526" s="2059"/>
      <c r="J526" s="501">
        <v>1.5653553773322258E-2</v>
      </c>
      <c r="K526" s="455"/>
      <c r="L526" s="455"/>
      <c r="M526" s="2059" t="s">
        <v>300</v>
      </c>
      <c r="N526" s="2059"/>
      <c r="O526" s="502">
        <v>1.1154445158003019E-2</v>
      </c>
      <c r="P526" s="455"/>
      <c r="Q526" s="455"/>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80"/>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2058" t="s">
        <v>292</v>
      </c>
      <c r="D527" s="2059"/>
      <c r="E527" s="500">
        <v>1.8465440144290104E-2</v>
      </c>
      <c r="F527" s="455"/>
      <c r="G527" s="455"/>
      <c r="H527" s="2059" t="s">
        <v>292</v>
      </c>
      <c r="I527" s="2059"/>
      <c r="J527" s="501">
        <v>2.3999464049827952E-2</v>
      </c>
      <c r="K527" s="455"/>
      <c r="L527" s="455"/>
      <c r="M527" s="2059" t="s">
        <v>292</v>
      </c>
      <c r="N527" s="2059"/>
      <c r="O527" s="502">
        <v>1.2744885117057937E-2</v>
      </c>
      <c r="P527" s="455"/>
      <c r="Q527" s="455"/>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80"/>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2058" t="s">
        <v>286</v>
      </c>
      <c r="D528" s="2059"/>
      <c r="E528" s="500">
        <v>2.4326519995608899E-2</v>
      </c>
      <c r="F528" s="455"/>
      <c r="G528" s="455"/>
      <c r="H528" s="2059" t="s">
        <v>286</v>
      </c>
      <c r="I528" s="2059"/>
      <c r="J528" s="501">
        <v>2.2344674349598539E-2</v>
      </c>
      <c r="K528" s="455"/>
      <c r="L528" s="455"/>
      <c r="M528" s="2059" t="s">
        <v>286</v>
      </c>
      <c r="N528" s="2059"/>
      <c r="O528" s="502">
        <v>2.9618759958862786E-2</v>
      </c>
      <c r="P528" s="455"/>
      <c r="Q528" s="455"/>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80"/>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2058" t="s">
        <v>287</v>
      </c>
      <c r="D529" s="2059"/>
      <c r="E529" s="500">
        <v>2.1966795703201984E-2</v>
      </c>
      <c r="F529" s="455"/>
      <c r="G529" s="455"/>
      <c r="H529" s="2059" t="s">
        <v>287</v>
      </c>
      <c r="I529" s="2059"/>
      <c r="J529" s="501">
        <v>2.0406538224368758E-2</v>
      </c>
      <c r="K529" s="455"/>
      <c r="L529" s="455"/>
      <c r="M529" s="2059" t="s">
        <v>287</v>
      </c>
      <c r="N529" s="2059"/>
      <c r="O529" s="502">
        <v>2.6712293397813863E-2</v>
      </c>
      <c r="P529" s="455"/>
      <c r="Q529" s="455"/>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80"/>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2058" t="s">
        <v>271</v>
      </c>
      <c r="D530" s="2059"/>
      <c r="E530" s="500">
        <v>5.6937581332760411E-2</v>
      </c>
      <c r="F530" s="455"/>
      <c r="G530" s="455"/>
      <c r="H530" s="2059" t="s">
        <v>271</v>
      </c>
      <c r="I530" s="2059"/>
      <c r="J530" s="501">
        <v>5.47062661384356E-2</v>
      </c>
      <c r="K530" s="455"/>
      <c r="L530" s="455"/>
      <c r="M530" s="2059" t="s">
        <v>271</v>
      </c>
      <c r="N530" s="2059"/>
      <c r="O530" s="502">
        <v>7.2323774597432472E-2</v>
      </c>
      <c r="P530" s="455"/>
      <c r="Q530" s="455"/>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80"/>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2058" t="s">
        <v>277</v>
      </c>
      <c r="D531" s="2059"/>
      <c r="E531" s="500">
        <v>5.2085520828520616E-2</v>
      </c>
      <c r="F531" s="455"/>
      <c r="G531" s="455"/>
      <c r="H531" s="2059" t="s">
        <v>277</v>
      </c>
      <c r="I531" s="2059"/>
      <c r="J531" s="501">
        <v>4.0574200056032357E-2</v>
      </c>
      <c r="K531" s="455"/>
      <c r="L531" s="455"/>
      <c r="M531" s="2059" t="s">
        <v>277</v>
      </c>
      <c r="N531" s="2059"/>
      <c r="O531" s="502">
        <v>3.849588085804985E-2</v>
      </c>
      <c r="P531" s="455"/>
      <c r="Q531" s="455"/>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80"/>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2058" t="s">
        <v>266</v>
      </c>
      <c r="D532" s="2059"/>
      <c r="E532" s="500">
        <v>-8.9773100845180268E-2</v>
      </c>
      <c r="F532" s="455"/>
      <c r="G532" s="455"/>
      <c r="H532" s="2059" t="s">
        <v>266</v>
      </c>
      <c r="I532" s="2059"/>
      <c r="J532" s="501">
        <v>-8.2164687520338939E-2</v>
      </c>
      <c r="K532" s="455"/>
      <c r="L532" s="455"/>
      <c r="M532" s="2059" t="s">
        <v>266</v>
      </c>
      <c r="N532" s="2059"/>
      <c r="O532" s="502">
        <v>-9.4231099400061802E-2</v>
      </c>
      <c r="P532" s="455"/>
      <c r="Q532" s="455"/>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80"/>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2058" t="s">
        <v>303</v>
      </c>
      <c r="D533" s="2059"/>
      <c r="E533" s="500">
        <v>6.5346687054339183E-3</v>
      </c>
      <c r="F533" s="455"/>
      <c r="G533" s="455"/>
      <c r="H533" s="2059" t="s">
        <v>303</v>
      </c>
      <c r="I533" s="2059"/>
      <c r="J533" s="501">
        <v>8.0690536145506721E-3</v>
      </c>
      <c r="K533" s="455"/>
      <c r="L533" s="455"/>
      <c r="M533" s="2059" t="s">
        <v>303</v>
      </c>
      <c r="N533" s="2059"/>
      <c r="O533" s="502">
        <v>7.9494308256370227E-3</v>
      </c>
      <c r="P533" s="455"/>
      <c r="Q533" s="455"/>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80"/>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2058" t="s">
        <v>280</v>
      </c>
      <c r="D534" s="2059"/>
      <c r="E534" s="500">
        <v>3.9394051729078457E-2</v>
      </c>
      <c r="F534" s="455"/>
      <c r="G534" s="455"/>
      <c r="H534" s="2059" t="s">
        <v>280</v>
      </c>
      <c r="I534" s="2059"/>
      <c r="J534" s="501">
        <v>4.5947155133599149E-2</v>
      </c>
      <c r="K534" s="455"/>
      <c r="L534" s="455"/>
      <c r="M534" s="2059" t="s">
        <v>280</v>
      </c>
      <c r="N534" s="2059"/>
      <c r="O534" s="502">
        <v>3.58031022159409E-2</v>
      </c>
      <c r="P534" s="455"/>
      <c r="Q534" s="455"/>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80"/>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2058" t="s">
        <v>268</v>
      </c>
      <c r="D535" s="2059"/>
      <c r="E535" s="500">
        <v>7.8810886230671048E-2</v>
      </c>
      <c r="F535" s="455"/>
      <c r="G535" s="455"/>
      <c r="H535" s="2059" t="s">
        <v>268</v>
      </c>
      <c r="I535" s="2059"/>
      <c r="J535" s="501">
        <v>8.0789614988048167E-2</v>
      </c>
      <c r="K535" s="455"/>
      <c r="L535" s="455"/>
      <c r="M535" s="2059" t="s">
        <v>268</v>
      </c>
      <c r="N535" s="2059"/>
      <c r="O535" s="502">
        <v>7.9004663928255128E-2</v>
      </c>
      <c r="P535" s="455"/>
      <c r="Q535" s="455"/>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80"/>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2058" t="s">
        <v>279</v>
      </c>
      <c r="D536" s="2059"/>
      <c r="E536" s="500">
        <v>4.3285426017621809E-2</v>
      </c>
      <c r="F536" s="455"/>
      <c r="G536" s="455"/>
      <c r="H536" s="2059" t="s">
        <v>279</v>
      </c>
      <c r="I536" s="2059"/>
      <c r="J536" s="501">
        <v>5.267077387233926E-2</v>
      </c>
      <c r="K536" s="455"/>
      <c r="L536" s="455"/>
      <c r="M536" s="2059" t="s">
        <v>279</v>
      </c>
      <c r="N536" s="2059"/>
      <c r="O536" s="502">
        <v>1.9986311334876803E-2</v>
      </c>
      <c r="P536" s="455"/>
      <c r="Q536" s="455"/>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80"/>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2058" t="s">
        <v>284</v>
      </c>
      <c r="D537" s="2059"/>
      <c r="E537" s="500">
        <v>2.608171431404465E-2</v>
      </c>
      <c r="F537" s="455"/>
      <c r="G537" s="455"/>
      <c r="H537" s="2059" t="s">
        <v>284</v>
      </c>
      <c r="I537" s="2059"/>
      <c r="J537" s="501">
        <v>1.9707495170173065E-2</v>
      </c>
      <c r="K537" s="455"/>
      <c r="L537" s="455"/>
      <c r="M537" s="2059" t="s">
        <v>284</v>
      </c>
      <c r="N537" s="2059"/>
      <c r="O537" s="502">
        <v>3.466246911022676E-2</v>
      </c>
      <c r="P537" s="455"/>
      <c r="Q537" s="455"/>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80"/>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2058" t="s">
        <v>296</v>
      </c>
      <c r="D538" s="2059"/>
      <c r="E538" s="500">
        <v>1.7198024918836985E-2</v>
      </c>
      <c r="F538" s="455"/>
      <c r="G538" s="455"/>
      <c r="H538" s="2059" t="s">
        <v>296</v>
      </c>
      <c r="I538" s="2059"/>
      <c r="J538" s="501">
        <v>2.2266737324287154E-2</v>
      </c>
      <c r="K538" s="455"/>
      <c r="L538" s="455"/>
      <c r="M538" s="2059" t="s">
        <v>296</v>
      </c>
      <c r="N538" s="2059"/>
      <c r="O538" s="502">
        <v>9.5931962156526971E-3</v>
      </c>
      <c r="P538" s="455"/>
      <c r="Q538" s="455"/>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80"/>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2058" t="s">
        <v>298</v>
      </c>
      <c r="D539" s="2059"/>
      <c r="E539" s="500">
        <v>1.9270251536057246E-2</v>
      </c>
      <c r="F539" s="455"/>
      <c r="G539" s="455"/>
      <c r="H539" s="2059" t="s">
        <v>298</v>
      </c>
      <c r="I539" s="2059"/>
      <c r="J539" s="501">
        <v>1.3367159781969212E-2</v>
      </c>
      <c r="K539" s="455"/>
      <c r="L539" s="455"/>
      <c r="M539" s="2059" t="s">
        <v>298</v>
      </c>
      <c r="N539" s="2059"/>
      <c r="O539" s="502">
        <v>4.0061363488893874E-3</v>
      </c>
      <c r="P539" s="455"/>
      <c r="Q539" s="455"/>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80"/>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2058" t="s">
        <v>288</v>
      </c>
      <c r="D540" s="2059"/>
      <c r="E540" s="500">
        <v>2.775265124610149E-2</v>
      </c>
      <c r="F540" s="455"/>
      <c r="G540" s="455"/>
      <c r="H540" s="2059" t="s">
        <v>288</v>
      </c>
      <c r="I540" s="2059"/>
      <c r="J540" s="501">
        <v>2.8463395972893379E-2</v>
      </c>
      <c r="K540" s="455"/>
      <c r="L540" s="455"/>
      <c r="M540" s="2059" t="s">
        <v>288</v>
      </c>
      <c r="N540" s="2059"/>
      <c r="O540" s="502">
        <v>2.5534076235917393E-2</v>
      </c>
      <c r="P540" s="455"/>
      <c r="Q540" s="455"/>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80"/>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2058" t="s">
        <v>260</v>
      </c>
      <c r="D541" s="2059"/>
      <c r="E541" s="500">
        <v>-0.11449713544285005</v>
      </c>
      <c r="F541" s="455"/>
      <c r="G541" s="455"/>
      <c r="H541" s="2059" t="s">
        <v>260</v>
      </c>
      <c r="I541" s="2059"/>
      <c r="J541" s="501">
        <v>-0.11900068259248386</v>
      </c>
      <c r="K541" s="455"/>
      <c r="L541" s="455"/>
      <c r="M541" s="2059" t="s">
        <v>260</v>
      </c>
      <c r="N541" s="2059"/>
      <c r="O541" s="502">
        <v>-0.11692618799313481</v>
      </c>
      <c r="P541" s="455"/>
      <c r="Q541" s="455"/>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80"/>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2058" t="s">
        <v>276</v>
      </c>
      <c r="D542" s="2059"/>
      <c r="E542" s="500">
        <v>5.0759338899079652E-2</v>
      </c>
      <c r="F542" s="455"/>
      <c r="G542" s="455"/>
      <c r="H542" s="2059" t="s">
        <v>276</v>
      </c>
      <c r="I542" s="2059"/>
      <c r="J542" s="501">
        <v>5.2911244347254124E-2</v>
      </c>
      <c r="K542" s="455"/>
      <c r="L542" s="455"/>
      <c r="M542" s="2059" t="s">
        <v>276</v>
      </c>
      <c r="N542" s="2059"/>
      <c r="O542" s="502">
        <v>5.4708109064597971E-2</v>
      </c>
      <c r="P542" s="455"/>
      <c r="Q542" s="455"/>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80"/>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2058" t="s">
        <v>264</v>
      </c>
      <c r="D543" s="2059"/>
      <c r="E543" s="500">
        <v>0.10326518045797235</v>
      </c>
      <c r="F543" s="455"/>
      <c r="G543" s="455"/>
      <c r="H543" s="2059" t="s">
        <v>264</v>
      </c>
      <c r="I543" s="2059"/>
      <c r="J543" s="501">
        <v>0.11654496216049327</v>
      </c>
      <c r="K543" s="455"/>
      <c r="L543" s="455"/>
      <c r="M543" s="2059" t="s">
        <v>264</v>
      </c>
      <c r="N543" s="2059"/>
      <c r="O543" s="502">
        <v>6.7763845437265824E-2</v>
      </c>
      <c r="P543" s="455"/>
      <c r="Q543" s="455"/>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80"/>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2058" t="s">
        <v>258</v>
      </c>
      <c r="D544" s="2059"/>
      <c r="E544" s="500">
        <v>-0.11869533121330363</v>
      </c>
      <c r="F544" s="455"/>
      <c r="G544" s="455"/>
      <c r="H544" s="2059" t="s">
        <v>258</v>
      </c>
      <c r="I544" s="2059"/>
      <c r="J544" s="501">
        <v>-0.13004636218959498</v>
      </c>
      <c r="K544" s="455"/>
      <c r="L544" s="455"/>
      <c r="M544" s="2059" t="s">
        <v>258</v>
      </c>
      <c r="N544" s="2059"/>
      <c r="O544" s="502">
        <v>-0.1092647977374604</v>
      </c>
      <c r="P544" s="455"/>
      <c r="Q544" s="455"/>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80"/>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2058" t="s">
        <v>262</v>
      </c>
      <c r="D545" s="2059"/>
      <c r="E545" s="500">
        <v>9.2525992962535608E-2</v>
      </c>
      <c r="F545" s="455"/>
      <c r="G545" s="455"/>
      <c r="H545" s="2059" t="s">
        <v>262</v>
      </c>
      <c r="I545" s="2059"/>
      <c r="J545" s="501">
        <v>7.4186068599271557E-2</v>
      </c>
      <c r="K545" s="455"/>
      <c r="L545" s="455"/>
      <c r="M545" s="2059" t="s">
        <v>262</v>
      </c>
      <c r="N545" s="2059"/>
      <c r="O545" s="502">
        <v>0.12283265492100422</v>
      </c>
      <c r="P545" s="455"/>
      <c r="Q545" s="455"/>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80"/>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2058" t="s">
        <v>302</v>
      </c>
      <c r="D546" s="2059"/>
      <c r="E546" s="500">
        <v>1.2511194354877511E-2</v>
      </c>
      <c r="F546" s="455"/>
      <c r="G546" s="455"/>
      <c r="H546" s="2059" t="s">
        <v>302</v>
      </c>
      <c r="I546" s="2059"/>
      <c r="J546" s="501">
        <v>1.766474876585607E-2</v>
      </c>
      <c r="K546" s="455"/>
      <c r="L546" s="455"/>
      <c r="M546" s="2059" t="s">
        <v>302</v>
      </c>
      <c r="N546" s="2059"/>
      <c r="O546" s="502">
        <v>2.0973151436234458E-3</v>
      </c>
      <c r="P546" s="455"/>
      <c r="Q546" s="455"/>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80"/>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2058" t="s">
        <v>263</v>
      </c>
      <c r="D547" s="2059"/>
      <c r="E547" s="500">
        <v>-6.6677640178987141E-2</v>
      </c>
      <c r="F547" s="455"/>
      <c r="G547" s="455"/>
      <c r="H547" s="2059" t="s">
        <v>263</v>
      </c>
      <c r="I547" s="2059"/>
      <c r="J547" s="501">
        <v>-4.2015115084820621E-2</v>
      </c>
      <c r="K547" s="455"/>
      <c r="L547" s="455"/>
      <c r="M547" s="2059" t="s">
        <v>263</v>
      </c>
      <c r="N547" s="2059"/>
      <c r="O547" s="502">
        <v>-0.12184618852870595</v>
      </c>
      <c r="P547" s="455"/>
      <c r="Q547" s="455"/>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80"/>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2058" t="s">
        <v>294</v>
      </c>
      <c r="D548" s="2059"/>
      <c r="E548" s="500">
        <v>-2.1409247055378371E-2</v>
      </c>
      <c r="F548" s="455"/>
      <c r="G548" s="455"/>
      <c r="H548" s="2059" t="s">
        <v>294</v>
      </c>
      <c r="I548" s="2059"/>
      <c r="J548" s="501">
        <v>-2.3592696353431648E-2</v>
      </c>
      <c r="K548" s="455"/>
      <c r="L548" s="455"/>
      <c r="M548" s="2059" t="s">
        <v>294</v>
      </c>
      <c r="N548" s="2059"/>
      <c r="O548" s="502">
        <v>-1.1598289787433288E-2</v>
      </c>
      <c r="P548" s="455"/>
      <c r="Q548" s="455"/>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80"/>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2058" t="s">
        <v>305</v>
      </c>
      <c r="D549" s="2059"/>
      <c r="E549" s="500">
        <v>4.5648383807197412E-3</v>
      </c>
      <c r="F549" s="455"/>
      <c r="G549" s="455"/>
      <c r="H549" s="2059" t="s">
        <v>305</v>
      </c>
      <c r="I549" s="2059"/>
      <c r="J549" s="501">
        <v>9.4233423553911344E-3</v>
      </c>
      <c r="K549" s="455"/>
      <c r="L549" s="455"/>
      <c r="M549" s="2059" t="s">
        <v>305</v>
      </c>
      <c r="N549" s="2059"/>
      <c r="O549" s="502">
        <v>-3.386031547754052E-3</v>
      </c>
      <c r="P549" s="455"/>
      <c r="Q549" s="455"/>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80"/>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2058" t="s">
        <v>301</v>
      </c>
      <c r="D550" s="2059"/>
      <c r="E550" s="500">
        <v>1.2863161610964942E-2</v>
      </c>
      <c r="F550" s="455"/>
      <c r="G550" s="455"/>
      <c r="H550" s="2059" t="s">
        <v>301</v>
      </c>
      <c r="I550" s="2059"/>
      <c r="J550" s="501">
        <v>1.8231812537965613E-2</v>
      </c>
      <c r="K550" s="455"/>
      <c r="L550" s="455"/>
      <c r="M550" s="2059" t="s">
        <v>301</v>
      </c>
      <c r="N550" s="2059"/>
      <c r="O550" s="502">
        <v>8.950628514376573E-3</v>
      </c>
      <c r="P550" s="455"/>
      <c r="Q550" s="455"/>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80"/>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2058" t="s">
        <v>299</v>
      </c>
      <c r="D551" s="2059"/>
      <c r="E551" s="500">
        <v>1.8631290491961813E-2</v>
      </c>
      <c r="F551" s="455"/>
      <c r="G551" s="455"/>
      <c r="H551" s="2059" t="s">
        <v>299</v>
      </c>
      <c r="I551" s="2059"/>
      <c r="J551" s="501">
        <v>1.0414910330597086E-2</v>
      </c>
      <c r="K551" s="455"/>
      <c r="L551" s="455"/>
      <c r="M551" s="2059" t="s">
        <v>299</v>
      </c>
      <c r="N551" s="2059"/>
      <c r="O551" s="502">
        <v>1.6495092052272683E-3</v>
      </c>
      <c r="P551" s="455"/>
      <c r="Q551" s="455"/>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80"/>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2058" t="s">
        <v>285</v>
      </c>
      <c r="D552" s="2059"/>
      <c r="E552" s="500">
        <v>-3.4876101941492911E-2</v>
      </c>
      <c r="F552" s="455"/>
      <c r="G552" s="455"/>
      <c r="H552" s="2059" t="s">
        <v>285</v>
      </c>
      <c r="I552" s="2059"/>
      <c r="J552" s="501">
        <v>-3.506635651441465E-2</v>
      </c>
      <c r="K552" s="455"/>
      <c r="L552" s="455"/>
      <c r="M552" s="2059" t="s">
        <v>285</v>
      </c>
      <c r="N552" s="2059"/>
      <c r="O552" s="502">
        <v>-1.5121544573761796E-2</v>
      </c>
      <c r="P552" s="455"/>
      <c r="Q552" s="455"/>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80"/>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2058" t="s">
        <v>290</v>
      </c>
      <c r="D553" s="2059"/>
      <c r="E553" s="500">
        <v>1.1914114503795975E-2</v>
      </c>
      <c r="F553" s="455"/>
      <c r="G553" s="455"/>
      <c r="H553" s="2059" t="s">
        <v>290</v>
      </c>
      <c r="I553" s="2059"/>
      <c r="J553" s="501">
        <v>2.4572792726057061E-2</v>
      </c>
      <c r="K553" s="455"/>
      <c r="L553" s="455"/>
      <c r="M553" s="2059" t="s">
        <v>290</v>
      </c>
      <c r="N553" s="2059"/>
      <c r="O553" s="502">
        <v>7.9731574785583924E-3</v>
      </c>
      <c r="P553" s="455"/>
      <c r="Q553" s="455"/>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80"/>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2058" t="s">
        <v>311</v>
      </c>
      <c r="D554" s="2059"/>
      <c r="E554" s="500">
        <v>1.038415334009235E-3</v>
      </c>
      <c r="F554" s="455"/>
      <c r="G554" s="455"/>
      <c r="H554" s="2059" t="s">
        <v>311</v>
      </c>
      <c r="I554" s="2059"/>
      <c r="J554" s="501">
        <v>3.2372224025536706E-3</v>
      </c>
      <c r="K554" s="455"/>
      <c r="L554" s="455"/>
      <c r="M554" s="2059" t="s">
        <v>311</v>
      </c>
      <c r="N554" s="2059"/>
      <c r="O554" s="502">
        <v>-2.8306364739824866E-3</v>
      </c>
      <c r="P554" s="455"/>
      <c r="Q554" s="455"/>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80"/>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2058" t="s">
        <v>306</v>
      </c>
      <c r="D555" s="2059"/>
      <c r="E555" s="500">
        <v>-1.9196099404280463E-3</v>
      </c>
      <c r="F555" s="455"/>
      <c r="G555" s="455"/>
      <c r="H555" s="2059" t="s">
        <v>306</v>
      </c>
      <c r="I555" s="2059"/>
      <c r="J555" s="501">
        <v>-9.8364526365963016E-4</v>
      </c>
      <c r="K555" s="455"/>
      <c r="L555" s="455"/>
      <c r="M555" s="2059" t="s">
        <v>306</v>
      </c>
      <c r="N555" s="2059"/>
      <c r="O555" s="502">
        <v>-4.9204126856240834E-3</v>
      </c>
      <c r="P555" s="455"/>
      <c r="Q555" s="455"/>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80"/>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2058" t="s">
        <v>291</v>
      </c>
      <c r="D556" s="2059"/>
      <c r="E556" s="500">
        <v>-1.5509165962864705E-2</v>
      </c>
      <c r="F556" s="455"/>
      <c r="G556" s="455"/>
      <c r="H556" s="2059" t="s">
        <v>291</v>
      </c>
      <c r="I556" s="2059"/>
      <c r="J556" s="501">
        <v>-3.0159324998266869E-4</v>
      </c>
      <c r="K556" s="455"/>
      <c r="L556" s="455"/>
      <c r="M556" s="2059" t="s">
        <v>291</v>
      </c>
      <c r="N556" s="2059"/>
      <c r="O556" s="502">
        <v>-2.0804008717944453E-2</v>
      </c>
      <c r="P556" s="455"/>
      <c r="Q556" s="455"/>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80"/>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2058" t="s">
        <v>289</v>
      </c>
      <c r="D557" s="2059"/>
      <c r="E557" s="500">
        <v>1.8399155992684071E-2</v>
      </c>
      <c r="F557" s="455"/>
      <c r="G557" s="455"/>
      <c r="H557" s="2059" t="s">
        <v>289</v>
      </c>
      <c r="I557" s="2059"/>
      <c r="J557" s="501">
        <v>2.7577654566439663E-2</v>
      </c>
      <c r="K557" s="455"/>
      <c r="L557" s="455"/>
      <c r="M557" s="2059" t="s">
        <v>289</v>
      </c>
      <c r="N557" s="2059"/>
      <c r="O557" s="502">
        <v>3.8693260556454784E-3</v>
      </c>
      <c r="P557" s="455"/>
      <c r="Q557" s="455"/>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80"/>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2058" t="s">
        <v>282</v>
      </c>
      <c r="D558" s="2059"/>
      <c r="E558" s="500">
        <v>-3.548354421859494E-2</v>
      </c>
      <c r="F558" s="455"/>
      <c r="G558" s="455"/>
      <c r="H558" s="2059" t="s">
        <v>282</v>
      </c>
      <c r="I558" s="2059"/>
      <c r="J558" s="501">
        <v>-3.5997766917870724E-2</v>
      </c>
      <c r="K558" s="455"/>
      <c r="L558" s="455"/>
      <c r="M558" s="2059" t="s">
        <v>282</v>
      </c>
      <c r="N558" s="2059"/>
      <c r="O558" s="502">
        <v>-2.5248193915514035E-2</v>
      </c>
      <c r="P558" s="455"/>
      <c r="Q558" s="455"/>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80"/>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2058" t="s">
        <v>297</v>
      </c>
      <c r="D559" s="2059"/>
      <c r="E559" s="500">
        <v>1.7143718274499193E-2</v>
      </c>
      <c r="F559" s="455"/>
      <c r="G559" s="455"/>
      <c r="H559" s="2059" t="s">
        <v>297</v>
      </c>
      <c r="I559" s="2059"/>
      <c r="J559" s="501">
        <v>-2.6541299470502627E-4</v>
      </c>
      <c r="K559" s="455"/>
      <c r="L559" s="455"/>
      <c r="M559" s="2059" t="s">
        <v>297</v>
      </c>
      <c r="N559" s="2059"/>
      <c r="O559" s="502">
        <v>1.372211947707745E-2</v>
      </c>
      <c r="P559" s="455"/>
      <c r="Q559" s="455"/>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80"/>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2058" t="s">
        <v>309</v>
      </c>
      <c r="D560" s="2059"/>
      <c r="E560" s="500">
        <v>2.0808881929919283E-3</v>
      </c>
      <c r="F560" s="455"/>
      <c r="G560" s="455"/>
      <c r="H560" s="2059" t="s">
        <v>309</v>
      </c>
      <c r="I560" s="2059"/>
      <c r="J560" s="501">
        <v>4.3998014871513124E-3</v>
      </c>
      <c r="K560" s="455"/>
      <c r="L560" s="455"/>
      <c r="M560" s="2059" t="s">
        <v>309</v>
      </c>
      <c r="N560" s="2059"/>
      <c r="O560" s="502">
        <v>-2.9532410725036269E-3</v>
      </c>
      <c r="P560" s="455"/>
      <c r="Q560" s="455"/>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80"/>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2058" t="s">
        <v>307</v>
      </c>
      <c r="D561" s="2059"/>
      <c r="E561" s="500">
        <v>1.6033897727386166E-3</v>
      </c>
      <c r="F561" s="455"/>
      <c r="G561" s="455"/>
      <c r="H561" s="2059" t="s">
        <v>307</v>
      </c>
      <c r="I561" s="2059"/>
      <c r="J561" s="501">
        <v>4.5336584754131571E-3</v>
      </c>
      <c r="K561" s="455"/>
      <c r="L561" s="455"/>
      <c r="M561" s="2059" t="s">
        <v>307</v>
      </c>
      <c r="N561" s="2059"/>
      <c r="O561" s="502">
        <v>-3.4686352683379611E-3</v>
      </c>
      <c r="P561" s="455"/>
      <c r="Q561" s="455"/>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80"/>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2058" t="s">
        <v>273</v>
      </c>
      <c r="D562" s="2059"/>
      <c r="E562" s="500">
        <v>5.6340188043233701E-2</v>
      </c>
      <c r="F562" s="455"/>
      <c r="G562" s="455"/>
      <c r="H562" s="2059" t="s">
        <v>273</v>
      </c>
      <c r="I562" s="2059"/>
      <c r="J562" s="501">
        <v>6.7799967310182396E-2</v>
      </c>
      <c r="K562" s="455"/>
      <c r="L562" s="455"/>
      <c r="M562" s="2059" t="s">
        <v>273</v>
      </c>
      <c r="N562" s="2059"/>
      <c r="O562" s="502">
        <v>5.0386030256246127E-2</v>
      </c>
      <c r="P562" s="455"/>
      <c r="Q562" s="455"/>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80"/>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2058" t="s">
        <v>275</v>
      </c>
      <c r="D563" s="2059"/>
      <c r="E563" s="500">
        <v>-4.3957334935685745E-2</v>
      </c>
      <c r="F563" s="455"/>
      <c r="G563" s="455"/>
      <c r="H563" s="2059" t="s">
        <v>275</v>
      </c>
      <c r="I563" s="2059"/>
      <c r="J563" s="501">
        <v>-5.5064941213413661E-2</v>
      </c>
      <c r="K563" s="455"/>
      <c r="L563" s="455"/>
      <c r="M563" s="2059" t="s">
        <v>275</v>
      </c>
      <c r="N563" s="2059"/>
      <c r="O563" s="502">
        <v>-3.6907163356844845E-2</v>
      </c>
      <c r="P563" s="455"/>
      <c r="Q563" s="455"/>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80"/>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2058" t="s">
        <v>304</v>
      </c>
      <c r="D564" s="2059"/>
      <c r="E564" s="500">
        <v>2.6698785438713238E-4</v>
      </c>
      <c r="F564" s="455"/>
      <c r="G564" s="455"/>
      <c r="H564" s="2059" t="s">
        <v>304</v>
      </c>
      <c r="I564" s="2059"/>
      <c r="J564" s="501">
        <v>2.9634175248332384E-3</v>
      </c>
      <c r="K564" s="455"/>
      <c r="L564" s="455"/>
      <c r="M564" s="2059" t="s">
        <v>304</v>
      </c>
      <c r="N564" s="2059"/>
      <c r="O564" s="502">
        <v>7.5613239522189122E-3</v>
      </c>
      <c r="P564" s="455"/>
      <c r="Q564" s="455"/>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80"/>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2058" t="s">
        <v>281</v>
      </c>
      <c r="D565" s="2059"/>
      <c r="E565" s="500">
        <v>2.6829042361395473E-2</v>
      </c>
      <c r="F565" s="455"/>
      <c r="G565" s="455"/>
      <c r="H565" s="2059" t="s">
        <v>281</v>
      </c>
      <c r="I565" s="2059"/>
      <c r="J565" s="501">
        <v>2.1990305472763767E-2</v>
      </c>
      <c r="K565" s="455"/>
      <c r="L565" s="455"/>
      <c r="M565" s="2059" t="s">
        <v>281</v>
      </c>
      <c r="N565" s="2059"/>
      <c r="O565" s="502">
        <v>4.9117945405570303E-2</v>
      </c>
      <c r="P565" s="455"/>
      <c r="Q565" s="455"/>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80"/>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2058" t="s">
        <v>261</v>
      </c>
      <c r="D566" s="2059"/>
      <c r="E566" s="500">
        <v>0.1133832178438258</v>
      </c>
      <c r="F566" s="455"/>
      <c r="G566" s="455"/>
      <c r="H566" s="2059" t="s">
        <v>261</v>
      </c>
      <c r="I566" s="2059"/>
      <c r="J566" s="501">
        <v>0.12218449040558738</v>
      </c>
      <c r="K566" s="455"/>
      <c r="L566" s="455"/>
      <c r="M566" s="2059" t="s">
        <v>261</v>
      </c>
      <c r="N566" s="2059"/>
      <c r="O566" s="502">
        <v>0.11188686565197531</v>
      </c>
      <c r="P566" s="455"/>
      <c r="Q566" s="455"/>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80"/>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2058" t="s">
        <v>257</v>
      </c>
      <c r="D567" s="2059"/>
      <c r="E567" s="500">
        <v>0.1210900744080301</v>
      </c>
      <c r="F567" s="455"/>
      <c r="G567" s="455"/>
      <c r="H567" s="2059" t="s">
        <v>257</v>
      </c>
      <c r="I567" s="2059"/>
      <c r="J567" s="501">
        <v>0.12860468504945885</v>
      </c>
      <c r="K567" s="455"/>
      <c r="L567" s="455"/>
      <c r="M567" s="2059" t="s">
        <v>257</v>
      </c>
      <c r="N567" s="2059"/>
      <c r="O567" s="502">
        <v>0.13338032050228435</v>
      </c>
      <c r="P567" s="455"/>
      <c r="Q567" s="455"/>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80"/>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2058" t="s">
        <v>259</v>
      </c>
      <c r="D568" s="2059"/>
      <c r="E568" s="500">
        <v>0.10004865017276193</v>
      </c>
      <c r="F568" s="455"/>
      <c r="G568" s="455"/>
      <c r="H568" s="2059" t="s">
        <v>259</v>
      </c>
      <c r="I568" s="2059"/>
      <c r="J568" s="501">
        <v>0.10732305883102333</v>
      </c>
      <c r="K568" s="455"/>
      <c r="L568" s="455"/>
      <c r="M568" s="2059" t="s">
        <v>259</v>
      </c>
      <c r="N568" s="2059"/>
      <c r="O568" s="502">
        <v>0.12440731247486106</v>
      </c>
      <c r="P568" s="455"/>
      <c r="Q568" s="455"/>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80"/>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2058" t="s">
        <v>270</v>
      </c>
      <c r="D569" s="2059"/>
      <c r="E569" s="500">
        <v>7.10135278490691E-2</v>
      </c>
      <c r="F569" s="455"/>
      <c r="G569" s="455"/>
      <c r="H569" s="2059" t="s">
        <v>270</v>
      </c>
      <c r="I569" s="2059"/>
      <c r="J569" s="501">
        <v>7.5797191305886913E-2</v>
      </c>
      <c r="K569" s="455"/>
      <c r="L569" s="455"/>
      <c r="M569" s="2059" t="s">
        <v>270</v>
      </c>
      <c r="N569" s="2059"/>
      <c r="O569" s="502">
        <v>7.0339604346766629E-2</v>
      </c>
      <c r="P569" s="455"/>
      <c r="Q569" s="455"/>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80"/>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2058" t="s">
        <v>283</v>
      </c>
      <c r="D570" s="2059"/>
      <c r="E570" s="500">
        <v>-3.3306963698343572E-2</v>
      </c>
      <c r="F570" s="455"/>
      <c r="G570" s="455"/>
      <c r="H570" s="2059" t="s">
        <v>283</v>
      </c>
      <c r="I570" s="2059"/>
      <c r="J570" s="501">
        <v>-3.7255082474129335E-2</v>
      </c>
      <c r="K570" s="455"/>
      <c r="L570" s="455"/>
      <c r="M570" s="2059" t="s">
        <v>283</v>
      </c>
      <c r="N570" s="2059"/>
      <c r="O570" s="502">
        <v>-1.056128445648251E-2</v>
      </c>
      <c r="P570" s="455"/>
      <c r="Q570" s="455"/>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80"/>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2058" t="s">
        <v>265</v>
      </c>
      <c r="D571" s="2059"/>
      <c r="E571" s="500">
        <v>0.10318904752843082</v>
      </c>
      <c r="F571" s="455"/>
      <c r="G571" s="455"/>
      <c r="H571" s="2059" t="s">
        <v>265</v>
      </c>
      <c r="I571" s="2059"/>
      <c r="J571" s="501">
        <v>0.11367722375938409</v>
      </c>
      <c r="K571" s="455"/>
      <c r="L571" s="455"/>
      <c r="M571" s="2059" t="s">
        <v>265</v>
      </c>
      <c r="N571" s="2059"/>
      <c r="O571" s="502">
        <v>0.11131266125803405</v>
      </c>
      <c r="P571" s="455"/>
      <c r="Q571" s="455"/>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80"/>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2058" t="s">
        <v>274</v>
      </c>
      <c r="D572" s="2059"/>
      <c r="E572" s="500">
        <v>5.7023555695872537E-2</v>
      </c>
      <c r="F572" s="455"/>
      <c r="G572" s="455"/>
      <c r="H572" s="2059" t="s">
        <v>274</v>
      </c>
      <c r="I572" s="2059"/>
      <c r="J572" s="501">
        <v>5.4173983156973159E-2</v>
      </c>
      <c r="K572" s="455"/>
      <c r="L572" s="455"/>
      <c r="M572" s="2059" t="s">
        <v>274</v>
      </c>
      <c r="N572" s="2059"/>
      <c r="O572" s="502">
        <v>6.1051022198146593E-2</v>
      </c>
      <c r="P572" s="455"/>
      <c r="Q572" s="455"/>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80"/>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2058" t="s">
        <v>267</v>
      </c>
      <c r="D573" s="2059"/>
      <c r="E573" s="500">
        <v>7.4119539152066677E-2</v>
      </c>
      <c r="F573" s="455"/>
      <c r="G573" s="455"/>
      <c r="H573" s="2059" t="s">
        <v>267</v>
      </c>
      <c r="I573" s="2059"/>
      <c r="J573" s="501">
        <v>8.1430802248898954E-2</v>
      </c>
      <c r="K573" s="455"/>
      <c r="L573" s="455"/>
      <c r="M573" s="2059" t="s">
        <v>267</v>
      </c>
      <c r="N573" s="2059"/>
      <c r="O573" s="502">
        <v>7.6530962591736945E-2</v>
      </c>
      <c r="P573" s="455"/>
      <c r="Q573" s="455"/>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80"/>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2058" t="s">
        <v>272</v>
      </c>
      <c r="D574" s="2059"/>
      <c r="E574" s="500">
        <v>6.1183668234921461E-2</v>
      </c>
      <c r="F574" s="455"/>
      <c r="G574" s="455"/>
      <c r="H574" s="2059" t="s">
        <v>272</v>
      </c>
      <c r="I574" s="2059"/>
      <c r="J574" s="501">
        <v>6.8167685691042701E-2</v>
      </c>
      <c r="K574" s="455"/>
      <c r="L574" s="455"/>
      <c r="M574" s="2059" t="s">
        <v>272</v>
      </c>
      <c r="N574" s="2059"/>
      <c r="O574" s="502">
        <v>5.9489718806226964E-2</v>
      </c>
      <c r="P574" s="455"/>
      <c r="Q574" s="455"/>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80"/>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2058" t="s">
        <v>278</v>
      </c>
      <c r="D575" s="2059"/>
      <c r="E575" s="500">
        <v>4.4232504122112978E-2</v>
      </c>
      <c r="F575" s="455"/>
      <c r="G575" s="455"/>
      <c r="H575" s="2059" t="s">
        <v>278</v>
      </c>
      <c r="I575" s="2059"/>
      <c r="J575" s="501">
        <v>4.4303661220272579E-2</v>
      </c>
      <c r="K575" s="455"/>
      <c r="L575" s="455"/>
      <c r="M575" s="2059" t="s">
        <v>278</v>
      </c>
      <c r="N575" s="2059"/>
      <c r="O575" s="502">
        <v>5.0985274317092232E-2</v>
      </c>
      <c r="P575" s="455"/>
      <c r="Q575" s="455"/>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80"/>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2058" t="s">
        <v>295</v>
      </c>
      <c r="D576" s="2059"/>
      <c r="E576" s="500">
        <v>2.000440918646328E-2</v>
      </c>
      <c r="F576" s="455"/>
      <c r="G576" s="455"/>
      <c r="H576" s="2059" t="s">
        <v>293</v>
      </c>
      <c r="I576" s="2059"/>
      <c r="J576" s="501">
        <v>2.1777915162638269E-2</v>
      </c>
      <c r="K576" s="455"/>
      <c r="L576" s="455"/>
      <c r="M576" s="2059" t="s">
        <v>293</v>
      </c>
      <c r="N576" s="2059"/>
      <c r="O576" s="502">
        <v>2.0667647373348558E-2</v>
      </c>
      <c r="P576" s="455"/>
      <c r="Q576" s="455"/>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80"/>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2058" t="s">
        <v>308</v>
      </c>
      <c r="D577" s="2059"/>
      <c r="E577" s="503">
        <v>-5.476417871892781E-3</v>
      </c>
      <c r="F577" s="455"/>
      <c r="G577" s="455"/>
      <c r="H577" s="2059" t="s">
        <v>310</v>
      </c>
      <c r="I577" s="2059"/>
      <c r="J577" s="504">
        <v>3.3624773325370591E-3</v>
      </c>
      <c r="K577" s="455"/>
      <c r="L577" s="455"/>
      <c r="M577" s="2059" t="s">
        <v>310</v>
      </c>
      <c r="N577" s="2059"/>
      <c r="O577" s="505">
        <v>2.5636850543035209E-3</v>
      </c>
      <c r="P577" s="455"/>
      <c r="Q577" s="455"/>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80"/>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2058"/>
      <c r="D578" s="2059"/>
      <c r="E578" s="455"/>
      <c r="F578" s="455"/>
      <c r="G578" s="455"/>
      <c r="H578" s="2059"/>
      <c r="I578" s="2059"/>
      <c r="J578" s="455"/>
      <c r="K578" s="455"/>
      <c r="L578" s="455"/>
      <c r="M578" s="2059"/>
      <c r="N578" s="2059"/>
      <c r="O578" s="455"/>
      <c r="P578" s="455"/>
      <c r="Q578" s="455"/>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80"/>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2058"/>
      <c r="D579" s="2059"/>
      <c r="E579" s="455"/>
      <c r="F579" s="455"/>
      <c r="G579" s="455"/>
      <c r="H579" s="2059"/>
      <c r="I579" s="2059"/>
      <c r="J579" s="455"/>
      <c r="K579" s="455"/>
      <c r="L579" s="455"/>
      <c r="M579" s="2059"/>
      <c r="N579" s="2059"/>
      <c r="O579" s="455"/>
      <c r="P579" s="455"/>
      <c r="Q579" s="455"/>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80"/>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2058" t="s">
        <v>239</v>
      </c>
      <c r="D580" s="2059"/>
      <c r="E580" s="2059"/>
      <c r="F580" s="455"/>
      <c r="G580" s="455"/>
      <c r="H580" s="2059" t="s">
        <v>239</v>
      </c>
      <c r="I580" s="2059"/>
      <c r="J580" s="2059"/>
      <c r="K580" s="455"/>
      <c r="L580" s="455"/>
      <c r="M580" s="2059" t="s">
        <v>239</v>
      </c>
      <c r="N580" s="2059"/>
      <c r="O580" s="2059"/>
      <c r="P580" s="455"/>
      <c r="Q580" s="455"/>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80"/>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2058" t="s">
        <v>183</v>
      </c>
      <c r="D581" s="2059"/>
      <c r="E581" s="518" t="s">
        <v>184</v>
      </c>
      <c r="F581" s="455"/>
      <c r="G581" s="455"/>
      <c r="H581" s="2059" t="s">
        <v>183</v>
      </c>
      <c r="I581" s="2059"/>
      <c r="J581" s="519" t="s">
        <v>184</v>
      </c>
      <c r="K581" s="455"/>
      <c r="L581" s="455"/>
      <c r="M581" s="2059" t="s">
        <v>183</v>
      </c>
      <c r="N581" s="2059"/>
      <c r="O581" s="520" t="s">
        <v>184</v>
      </c>
      <c r="P581" s="455"/>
      <c r="Q581" s="455"/>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80"/>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2058" t="s">
        <v>184</v>
      </c>
      <c r="D582" s="2059"/>
      <c r="E582" s="521">
        <v>1</v>
      </c>
      <c r="F582" s="455"/>
      <c r="G582" s="455"/>
      <c r="H582" s="2059" t="s">
        <v>184</v>
      </c>
      <c r="I582" s="2059"/>
      <c r="J582" s="522">
        <v>1.0000000000000002</v>
      </c>
      <c r="K582" s="455"/>
      <c r="L582" s="455"/>
      <c r="M582" s="2059" t="s">
        <v>184</v>
      </c>
      <c r="N582" s="2059"/>
      <c r="O582" s="523">
        <v>1.0000000000000002</v>
      </c>
      <c r="P582" s="455"/>
      <c r="Q582" s="455"/>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80"/>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2058"/>
      <c r="D583" s="2059"/>
      <c r="E583" s="455"/>
      <c r="F583" s="455"/>
      <c r="G583" s="455"/>
      <c r="H583" s="2059"/>
      <c r="I583" s="2059"/>
      <c r="J583" s="455"/>
      <c r="K583" s="455"/>
      <c r="L583" s="455"/>
      <c r="M583" s="2059"/>
      <c r="N583" s="2059"/>
      <c r="O583" s="455"/>
      <c r="P583" s="455"/>
      <c r="Q583" s="455"/>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80"/>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2058"/>
      <c r="D584" s="2059"/>
      <c r="E584" s="452"/>
      <c r="F584" s="452"/>
      <c r="G584" s="452"/>
      <c r="H584" s="2058"/>
      <c r="I584" s="2059"/>
      <c r="J584" s="452"/>
      <c r="K584" s="452"/>
      <c r="L584" s="452"/>
      <c r="M584" s="2058"/>
      <c r="N584" s="2059"/>
      <c r="O584" s="452"/>
      <c r="P584" s="452"/>
      <c r="Q584" s="452"/>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80"/>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2058"/>
      <c r="D585" s="2059"/>
      <c r="E585" s="452"/>
      <c r="F585" s="452"/>
      <c r="G585" s="452"/>
      <c r="H585" s="2058"/>
      <c r="I585" s="2059"/>
      <c r="J585" s="452"/>
      <c r="K585" s="452"/>
      <c r="L585" s="452"/>
      <c r="M585" s="2058"/>
      <c r="N585" s="2059"/>
      <c r="O585" s="452"/>
      <c r="P585" s="452"/>
      <c r="Q585" s="452"/>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80"/>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2058"/>
      <c r="D586" s="2059"/>
      <c r="E586" s="452"/>
      <c r="F586" s="452"/>
      <c r="G586" s="452"/>
      <c r="H586" s="2058"/>
      <c r="I586" s="2059"/>
      <c r="J586" s="452"/>
      <c r="K586" s="452"/>
      <c r="L586" s="452"/>
      <c r="M586" s="2058"/>
      <c r="N586" s="2059"/>
      <c r="O586" s="452"/>
      <c r="P586" s="452"/>
      <c r="Q586" s="452"/>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80"/>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2058"/>
      <c r="D587" s="2059"/>
      <c r="E587" s="452"/>
      <c r="F587" s="452"/>
      <c r="G587" s="452"/>
      <c r="H587" s="2058"/>
      <c r="I587" s="2059"/>
      <c r="J587" s="452"/>
      <c r="K587" s="452"/>
      <c r="L587" s="452"/>
      <c r="M587" s="2058"/>
      <c r="N587" s="2059"/>
      <c r="O587" s="452"/>
      <c r="P587" s="452"/>
      <c r="Q587" s="452"/>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80"/>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2058"/>
      <c r="D588" s="2059"/>
      <c r="E588" s="452"/>
      <c r="F588" s="452"/>
      <c r="G588" s="452"/>
      <c r="H588" s="2058"/>
      <c r="I588" s="2059"/>
      <c r="J588" s="452"/>
      <c r="K588" s="452"/>
      <c r="L588" s="452"/>
      <c r="M588" s="2058"/>
      <c r="N588" s="2059"/>
      <c r="O588" s="452"/>
      <c r="P588" s="452"/>
      <c r="Q588" s="452"/>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80"/>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2058"/>
      <c r="D589" s="2059"/>
      <c r="E589" s="452"/>
      <c r="F589" s="452"/>
      <c r="G589" s="452"/>
      <c r="H589" s="2058"/>
      <c r="I589" s="2059"/>
      <c r="J589" s="452"/>
      <c r="K589" s="452"/>
      <c r="L589" s="452"/>
      <c r="M589" s="2058"/>
      <c r="N589" s="2059"/>
      <c r="O589" s="452"/>
      <c r="P589" s="452"/>
      <c r="Q589" s="452"/>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80"/>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2058"/>
      <c r="D590" s="2059"/>
      <c r="E590" s="452"/>
      <c r="F590" s="452"/>
      <c r="G590" s="452"/>
      <c r="H590" s="2058"/>
      <c r="I590" s="2059"/>
      <c r="J590" s="452"/>
      <c r="K590" s="452"/>
      <c r="L590" s="452"/>
      <c r="M590" s="2058"/>
      <c r="N590" s="2059"/>
      <c r="O590" s="452"/>
      <c r="P590" s="452"/>
      <c r="Q590" s="452"/>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80"/>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2058"/>
      <c r="D591" s="2059"/>
      <c r="E591" s="452"/>
      <c r="F591" s="452"/>
      <c r="G591" s="452"/>
      <c r="H591" s="2058"/>
      <c r="I591" s="2059"/>
      <c r="J591" s="452"/>
      <c r="K591" s="452"/>
      <c r="L591" s="452"/>
      <c r="M591" s="2058"/>
      <c r="N591" s="2059"/>
      <c r="O591" s="452"/>
      <c r="P591" s="452"/>
      <c r="Q591" s="452"/>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80"/>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2058"/>
      <c r="D592" s="2059"/>
      <c r="E592" s="452"/>
      <c r="F592" s="452"/>
      <c r="G592" s="452"/>
      <c r="H592" s="2058"/>
      <c r="I592" s="2059"/>
      <c r="J592" s="452"/>
      <c r="K592" s="452"/>
      <c r="L592" s="452"/>
      <c r="M592" s="2058"/>
      <c r="N592" s="2059"/>
      <c r="O592" s="452"/>
      <c r="P592" s="452"/>
      <c r="Q592" s="452"/>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80"/>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2058"/>
      <c r="D593" s="2059"/>
      <c r="E593" s="452"/>
      <c r="F593" s="452"/>
      <c r="G593" s="452"/>
      <c r="H593" s="2058"/>
      <c r="I593" s="2059"/>
      <c r="J593" s="452"/>
      <c r="K593" s="452"/>
      <c r="L593" s="452"/>
      <c r="M593" s="2058"/>
      <c r="N593" s="2059"/>
      <c r="O593" s="452"/>
      <c r="P593" s="452"/>
      <c r="Q593" s="452"/>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80"/>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2058"/>
      <c r="D594" s="2059"/>
      <c r="E594" s="452"/>
      <c r="F594" s="452"/>
      <c r="G594" s="452"/>
      <c r="H594" s="2058"/>
      <c r="I594" s="2059"/>
      <c r="J594" s="452"/>
      <c r="K594" s="452"/>
      <c r="L594" s="452"/>
      <c r="M594" s="2058"/>
      <c r="N594" s="2059"/>
      <c r="O594" s="452"/>
      <c r="P594" s="452"/>
      <c r="Q594" s="452"/>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80"/>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2058"/>
      <c r="D595" s="2059"/>
      <c r="E595" s="452"/>
      <c r="F595" s="452"/>
      <c r="G595" s="452"/>
      <c r="H595" s="2058"/>
      <c r="I595" s="2059"/>
      <c r="J595" s="452"/>
      <c r="K595" s="452"/>
      <c r="L595" s="452"/>
      <c r="M595" s="2058"/>
      <c r="N595" s="2059"/>
      <c r="O595" s="452"/>
      <c r="P595" s="452"/>
      <c r="Q595" s="452"/>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80"/>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2058"/>
      <c r="D596" s="2059"/>
      <c r="E596" s="452"/>
      <c r="F596" s="452"/>
      <c r="G596" s="452"/>
      <c r="H596" s="2058"/>
      <c r="I596" s="2059"/>
      <c r="J596" s="452"/>
      <c r="K596" s="452"/>
      <c r="L596" s="452"/>
      <c r="M596" s="2058"/>
      <c r="N596" s="2059"/>
      <c r="O596" s="452"/>
      <c r="P596" s="452"/>
      <c r="Q596" s="452"/>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80"/>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2058"/>
      <c r="D597" s="2059"/>
      <c r="E597" s="452"/>
      <c r="F597" s="452"/>
      <c r="G597" s="452"/>
      <c r="H597" s="2058"/>
      <c r="I597" s="2059"/>
      <c r="J597" s="452"/>
      <c r="K597" s="452"/>
      <c r="L597" s="452"/>
      <c r="M597" s="2058"/>
      <c r="N597" s="2059"/>
      <c r="O597" s="452"/>
      <c r="P597" s="452"/>
      <c r="Q597" s="452"/>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80"/>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2058"/>
      <c r="D598" s="2059"/>
      <c r="E598" s="452"/>
      <c r="F598" s="452"/>
      <c r="G598" s="452"/>
      <c r="H598" s="2058"/>
      <c r="I598" s="2059"/>
      <c r="J598" s="452"/>
      <c r="K598" s="452"/>
      <c r="L598" s="452"/>
      <c r="M598" s="2058"/>
      <c r="N598" s="2059"/>
      <c r="O598" s="452"/>
      <c r="P598" s="452"/>
      <c r="Q598" s="452"/>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80"/>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2058"/>
      <c r="D599" s="2059"/>
      <c r="E599" s="452"/>
      <c r="F599" s="452"/>
      <c r="G599" s="452"/>
      <c r="H599" s="2058"/>
      <c r="I599" s="2059"/>
      <c r="J599" s="452"/>
      <c r="K599" s="452"/>
      <c r="L599" s="452"/>
      <c r="M599" s="2058"/>
      <c r="N599" s="2059"/>
      <c r="O599" s="452"/>
      <c r="P599" s="452"/>
      <c r="Q599" s="452"/>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80"/>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2058"/>
      <c r="D600" s="2059"/>
      <c r="E600" s="452"/>
      <c r="F600" s="452"/>
      <c r="G600" s="452"/>
      <c r="H600" s="2058"/>
      <c r="I600" s="2059"/>
      <c r="J600" s="452"/>
      <c r="K600" s="452"/>
      <c r="L600" s="452"/>
      <c r="M600" s="2058"/>
      <c r="N600" s="2059"/>
      <c r="O600" s="452"/>
      <c r="P600" s="452"/>
      <c r="Q600" s="452"/>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80"/>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2058"/>
      <c r="D601" s="2059"/>
      <c r="E601" s="452"/>
      <c r="F601" s="452"/>
      <c r="G601" s="452"/>
      <c r="H601" s="2058"/>
      <c r="I601" s="2059"/>
      <c r="J601" s="452"/>
      <c r="K601" s="452"/>
      <c r="L601" s="452"/>
      <c r="M601" s="2058"/>
      <c r="N601" s="2059"/>
      <c r="O601" s="452"/>
      <c r="P601" s="452"/>
      <c r="Q601" s="452"/>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80"/>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2058"/>
      <c r="D602" s="2059"/>
      <c r="E602" s="452"/>
      <c r="F602" s="452"/>
      <c r="G602" s="452"/>
      <c r="H602" s="2058"/>
      <c r="I602" s="2059"/>
      <c r="J602" s="452"/>
      <c r="K602" s="452"/>
      <c r="L602" s="452"/>
      <c r="M602" s="2058"/>
      <c r="N602" s="2059"/>
      <c r="O602" s="452"/>
      <c r="P602" s="452"/>
      <c r="Q602" s="452"/>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80"/>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2058"/>
      <c r="D603" s="2059"/>
      <c r="E603" s="452"/>
      <c r="F603" s="452"/>
      <c r="G603" s="452"/>
      <c r="H603" s="2058"/>
      <c r="I603" s="2059"/>
      <c r="J603" s="452"/>
      <c r="K603" s="452"/>
      <c r="L603" s="452"/>
      <c r="M603" s="2058"/>
      <c r="N603" s="2059"/>
      <c r="O603" s="452"/>
      <c r="P603" s="452"/>
      <c r="Q603" s="452"/>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80"/>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2058"/>
      <c r="D604" s="2059"/>
      <c r="E604" s="452"/>
      <c r="F604" s="452"/>
      <c r="G604" s="452"/>
      <c r="H604" s="2058"/>
      <c r="I604" s="2059"/>
      <c r="J604" s="452"/>
      <c r="K604" s="452"/>
      <c r="L604" s="452"/>
      <c r="M604" s="2058"/>
      <c r="N604" s="2059"/>
      <c r="O604" s="452"/>
      <c r="P604" s="452"/>
      <c r="Q604" s="452"/>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1"/>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2058"/>
      <c r="D605" s="2059"/>
      <c r="E605" s="452"/>
      <c r="F605" s="452"/>
      <c r="G605" s="452"/>
      <c r="H605" s="2058"/>
      <c r="I605" s="2059"/>
      <c r="J605" s="452"/>
      <c r="K605" s="452"/>
      <c r="L605" s="452"/>
      <c r="M605" s="2058"/>
      <c r="N605" s="2059"/>
      <c r="O605" s="452"/>
      <c r="P605" s="452"/>
      <c r="Q605" s="452"/>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1"/>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2058"/>
      <c r="D606" s="2059"/>
      <c r="E606" s="452"/>
      <c r="F606" s="452"/>
      <c r="G606" s="452"/>
      <c r="H606" s="2058"/>
      <c r="I606" s="2059"/>
      <c r="J606" s="452"/>
      <c r="K606" s="452"/>
      <c r="L606" s="452"/>
      <c r="M606" s="2058"/>
      <c r="N606" s="2059"/>
      <c r="O606" s="452"/>
      <c r="P606" s="452"/>
      <c r="Q606" s="452"/>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1"/>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2058"/>
      <c r="D607" s="2059"/>
      <c r="E607" s="452"/>
      <c r="F607" s="452"/>
      <c r="G607" s="452"/>
      <c r="H607" s="2058"/>
      <c r="I607" s="2059"/>
      <c r="J607" s="452"/>
      <c r="K607" s="452"/>
      <c r="L607" s="452"/>
      <c r="M607" s="2058"/>
      <c r="N607" s="2059"/>
      <c r="O607" s="452"/>
      <c r="P607" s="452"/>
      <c r="Q607" s="452"/>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1"/>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2058"/>
      <c r="D608" s="2059"/>
      <c r="E608" s="452"/>
      <c r="F608" s="452"/>
      <c r="G608" s="452"/>
      <c r="H608" s="2058"/>
      <c r="I608" s="2059"/>
      <c r="J608" s="452"/>
      <c r="K608" s="452"/>
      <c r="L608" s="452"/>
      <c r="M608" s="2058"/>
      <c r="N608" s="2059"/>
      <c r="O608" s="452"/>
      <c r="P608" s="452"/>
      <c r="Q608" s="452"/>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1"/>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2058"/>
      <c r="D609" s="2059"/>
      <c r="E609" s="452"/>
      <c r="F609" s="452"/>
      <c r="G609" s="452"/>
      <c r="H609" s="2058"/>
      <c r="I609" s="2059"/>
      <c r="J609" s="452"/>
      <c r="K609" s="452"/>
      <c r="L609" s="452"/>
      <c r="M609" s="2058"/>
      <c r="N609" s="2059"/>
      <c r="O609" s="452"/>
      <c r="P609" s="452"/>
      <c r="Q609" s="452"/>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1"/>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2058"/>
      <c r="D610" s="2059"/>
      <c r="E610" s="452"/>
      <c r="F610" s="452"/>
      <c r="G610" s="452"/>
      <c r="H610" s="2058"/>
      <c r="I610" s="2059"/>
      <c r="J610" s="452"/>
      <c r="K610" s="452"/>
      <c r="L610" s="452"/>
      <c r="M610" s="2058"/>
      <c r="N610" s="2059"/>
      <c r="O610" s="452"/>
      <c r="P610" s="452"/>
      <c r="Q610" s="452"/>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1"/>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2058"/>
      <c r="D611" s="2059"/>
      <c r="E611" s="452"/>
      <c r="F611" s="452"/>
      <c r="G611" s="452"/>
      <c r="H611" s="2058"/>
      <c r="I611" s="2059"/>
      <c r="J611" s="452"/>
      <c r="K611" s="452"/>
      <c r="L611" s="452"/>
      <c r="M611" s="2058"/>
      <c r="N611" s="2059"/>
      <c r="O611" s="452"/>
      <c r="P611" s="452"/>
      <c r="Q611" s="452"/>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1"/>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2058"/>
      <c r="D612" s="2059"/>
      <c r="E612" s="452"/>
      <c r="F612" s="452"/>
      <c r="G612" s="452"/>
      <c r="H612" s="2058"/>
      <c r="I612" s="2059"/>
      <c r="J612" s="452"/>
      <c r="K612" s="452"/>
      <c r="L612" s="452"/>
      <c r="M612" s="2058"/>
      <c r="N612" s="2059"/>
      <c r="O612" s="452"/>
      <c r="P612" s="452"/>
      <c r="Q612" s="452"/>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1"/>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2058"/>
      <c r="D613" s="2059"/>
      <c r="E613" s="452"/>
      <c r="F613" s="452"/>
      <c r="G613" s="452"/>
      <c r="H613" s="2058"/>
      <c r="I613" s="2059"/>
      <c r="J613" s="452"/>
      <c r="K613" s="452"/>
      <c r="L613" s="452"/>
      <c r="M613" s="2058"/>
      <c r="N613" s="2059"/>
      <c r="O613" s="452"/>
      <c r="P613" s="452"/>
      <c r="Q613" s="452"/>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1"/>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2058"/>
      <c r="D614" s="2059"/>
      <c r="E614" s="452"/>
      <c r="F614" s="452"/>
      <c r="G614" s="452"/>
      <c r="H614" s="2058"/>
      <c r="I614" s="2059"/>
      <c r="J614" s="452"/>
      <c r="K614" s="452"/>
      <c r="L614" s="452"/>
      <c r="M614" s="2058"/>
      <c r="N614" s="2059"/>
      <c r="O614" s="452"/>
      <c r="P614" s="452"/>
      <c r="Q614" s="452"/>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1"/>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2058"/>
      <c r="D615" s="2059"/>
      <c r="E615" s="452"/>
      <c r="F615" s="452"/>
      <c r="G615" s="452"/>
      <c r="H615" s="2058"/>
      <c r="I615" s="2059"/>
      <c r="J615" s="452"/>
      <c r="K615" s="452"/>
      <c r="L615" s="452"/>
      <c r="M615" s="2058"/>
      <c r="N615" s="2059"/>
      <c r="O615" s="452"/>
      <c r="P615" s="452"/>
      <c r="Q615" s="452"/>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1"/>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2058"/>
      <c r="D616" s="2059"/>
      <c r="E616" s="452"/>
      <c r="F616" s="452"/>
      <c r="G616" s="452"/>
      <c r="H616" s="2058"/>
      <c r="I616" s="2059"/>
      <c r="J616" s="452"/>
      <c r="K616" s="452"/>
      <c r="L616" s="452"/>
      <c r="M616" s="2058"/>
      <c r="N616" s="2059"/>
      <c r="O616" s="452"/>
      <c r="P616" s="452"/>
      <c r="Q616" s="452"/>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1"/>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2058"/>
      <c r="D617" s="2059"/>
      <c r="E617" s="452"/>
      <c r="F617" s="452"/>
      <c r="G617" s="452"/>
      <c r="H617" s="2058"/>
      <c r="I617" s="2059"/>
      <c r="J617" s="452"/>
      <c r="K617" s="452"/>
      <c r="L617" s="452"/>
      <c r="M617" s="2058"/>
      <c r="N617" s="2059"/>
      <c r="O617" s="452"/>
      <c r="P617" s="452"/>
      <c r="Q617" s="452"/>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1"/>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2058"/>
      <c r="D618" s="2059"/>
      <c r="E618" s="452"/>
      <c r="F618" s="452"/>
      <c r="G618" s="452"/>
      <c r="H618" s="2058"/>
      <c r="I618" s="2059"/>
      <c r="J618" s="452"/>
      <c r="K618" s="452"/>
      <c r="L618" s="452"/>
      <c r="M618" s="2058"/>
      <c r="N618" s="2059"/>
      <c r="O618" s="452"/>
      <c r="P618" s="452"/>
      <c r="Q618" s="452"/>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1"/>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2058"/>
      <c r="D619" s="2059"/>
      <c r="E619" s="452"/>
      <c r="F619" s="452"/>
      <c r="G619" s="452"/>
      <c r="H619" s="2058"/>
      <c r="I619" s="2059"/>
      <c r="J619" s="452"/>
      <c r="K619" s="452"/>
      <c r="L619" s="452"/>
      <c r="M619" s="2058"/>
      <c r="N619" s="2059"/>
      <c r="O619" s="452"/>
      <c r="P619" s="452"/>
      <c r="Q619" s="452"/>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1"/>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2058"/>
      <c r="D620" s="2059"/>
      <c r="E620" s="452"/>
      <c r="F620" s="452"/>
      <c r="G620" s="452"/>
      <c r="H620" s="2058"/>
      <c r="I620" s="2059"/>
      <c r="J620" s="452"/>
      <c r="K620" s="452"/>
      <c r="L620" s="452"/>
      <c r="M620" s="2058"/>
      <c r="N620" s="2059"/>
      <c r="O620" s="452"/>
      <c r="P620" s="452"/>
      <c r="Q620" s="452"/>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1"/>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2058"/>
      <c r="D621" s="2059"/>
      <c r="E621" s="452"/>
      <c r="F621" s="452"/>
      <c r="G621" s="452"/>
      <c r="H621" s="2058"/>
      <c r="I621" s="2059"/>
      <c r="J621" s="452"/>
      <c r="K621" s="452"/>
      <c r="L621" s="452"/>
      <c r="M621" s="2058"/>
      <c r="N621" s="2059"/>
      <c r="O621" s="452"/>
      <c r="P621" s="452"/>
      <c r="Q621" s="452"/>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1"/>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2058"/>
      <c r="D622" s="2059"/>
      <c r="E622" s="452"/>
      <c r="F622" s="452"/>
      <c r="G622" s="452"/>
      <c r="H622" s="2058"/>
      <c r="I622" s="2059"/>
      <c r="J622" s="452"/>
      <c r="K622" s="452"/>
      <c r="L622" s="452"/>
      <c r="M622" s="2058"/>
      <c r="N622" s="2059"/>
      <c r="O622" s="452"/>
      <c r="P622" s="452"/>
      <c r="Q622" s="452"/>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1"/>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2058"/>
      <c r="D623" s="2059"/>
      <c r="E623" s="452"/>
      <c r="F623" s="452"/>
      <c r="G623" s="452"/>
      <c r="H623" s="2058"/>
      <c r="I623" s="2059"/>
      <c r="J623" s="452"/>
      <c r="K623" s="452"/>
      <c r="L623" s="452"/>
      <c r="M623" s="2058"/>
      <c r="N623" s="2059"/>
      <c r="O623" s="452"/>
      <c r="P623" s="452"/>
      <c r="Q623" s="452"/>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1"/>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2058"/>
      <c r="D624" s="2059"/>
      <c r="E624" s="452"/>
      <c r="F624" s="452"/>
      <c r="G624" s="452"/>
      <c r="H624" s="2058"/>
      <c r="I624" s="2059"/>
      <c r="J624" s="452"/>
      <c r="K624" s="452"/>
      <c r="L624" s="452"/>
      <c r="M624" s="2058"/>
      <c r="N624" s="2059"/>
      <c r="O624" s="452"/>
      <c r="P624" s="452"/>
      <c r="Q624" s="452"/>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1"/>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2058"/>
      <c r="D625" s="2059"/>
      <c r="E625" s="452"/>
      <c r="F625" s="452"/>
      <c r="G625" s="452"/>
      <c r="H625" s="2058"/>
      <c r="I625" s="2059"/>
      <c r="J625" s="452"/>
      <c r="K625" s="452"/>
      <c r="L625" s="452"/>
      <c r="M625" s="2058"/>
      <c r="N625" s="2059"/>
      <c r="O625" s="452"/>
      <c r="P625" s="452"/>
      <c r="Q625" s="452"/>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1"/>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2058"/>
      <c r="D626" s="2059"/>
      <c r="E626" s="452"/>
      <c r="F626" s="452"/>
      <c r="G626" s="452"/>
      <c r="H626" s="2058"/>
      <c r="I626" s="2059"/>
      <c r="J626" s="452"/>
      <c r="K626" s="452"/>
      <c r="L626" s="452"/>
      <c r="M626" s="2058"/>
      <c r="N626" s="2059"/>
      <c r="O626" s="452"/>
      <c r="P626" s="452"/>
      <c r="Q626" s="452"/>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1"/>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2058"/>
      <c r="D627" s="2059"/>
      <c r="E627" s="452"/>
      <c r="F627" s="452"/>
      <c r="G627" s="452"/>
      <c r="H627" s="2058"/>
      <c r="I627" s="2059"/>
      <c r="J627" s="452"/>
      <c r="K627" s="452"/>
      <c r="L627" s="452"/>
      <c r="M627" s="2058"/>
      <c r="N627" s="2059"/>
      <c r="O627" s="452"/>
      <c r="P627" s="452"/>
      <c r="Q627" s="452"/>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1"/>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2058"/>
      <c r="D628" s="2059"/>
      <c r="E628" s="452"/>
      <c r="F628" s="452"/>
      <c r="G628" s="452"/>
      <c r="H628" s="2058"/>
      <c r="I628" s="2059"/>
      <c r="J628" s="452"/>
      <c r="K628" s="452"/>
      <c r="L628" s="452"/>
      <c r="M628" s="2058"/>
      <c r="N628" s="2059"/>
      <c r="O628" s="452"/>
      <c r="P628" s="452"/>
      <c r="Q628" s="452"/>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1"/>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2058"/>
      <c r="D629" s="2059"/>
      <c r="E629" s="452"/>
      <c r="F629" s="452"/>
      <c r="G629" s="452"/>
      <c r="H629" s="2058"/>
      <c r="I629" s="2059"/>
      <c r="J629" s="452"/>
      <c r="K629" s="452"/>
      <c r="L629" s="452"/>
      <c r="M629" s="2058"/>
      <c r="N629" s="2059"/>
      <c r="O629" s="452"/>
      <c r="P629" s="452"/>
      <c r="Q629" s="452"/>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1"/>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2058"/>
      <c r="D630" s="2059"/>
      <c r="E630" s="452"/>
      <c r="F630" s="452"/>
      <c r="G630" s="452"/>
      <c r="H630" s="2058"/>
      <c r="I630" s="2059"/>
      <c r="J630" s="452"/>
      <c r="K630" s="452"/>
      <c r="L630" s="452"/>
      <c r="M630" s="2058"/>
      <c r="N630" s="2059"/>
      <c r="O630" s="452"/>
      <c r="P630" s="452"/>
      <c r="Q630" s="452"/>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1"/>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2058"/>
      <c r="D631" s="2059"/>
      <c r="E631" s="452"/>
      <c r="F631" s="452"/>
      <c r="G631" s="452"/>
      <c r="H631" s="2058"/>
      <c r="I631" s="2059"/>
      <c r="J631" s="452"/>
      <c r="K631" s="452"/>
      <c r="L631" s="452"/>
      <c r="M631" s="2058"/>
      <c r="N631" s="2059"/>
      <c r="O631" s="452"/>
      <c r="P631" s="452"/>
      <c r="Q631" s="452"/>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1"/>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2058"/>
      <c r="D632" s="2059"/>
      <c r="E632" s="452"/>
      <c r="F632" s="452"/>
      <c r="G632" s="452"/>
      <c r="H632" s="2058"/>
      <c r="I632" s="2059"/>
      <c r="J632" s="452"/>
      <c r="K632" s="452"/>
      <c r="L632" s="452"/>
      <c r="M632" s="2058"/>
      <c r="N632" s="2059"/>
      <c r="O632" s="452"/>
      <c r="P632" s="452"/>
      <c r="Q632" s="452"/>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1"/>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2058"/>
      <c r="D633" s="2059"/>
      <c r="E633" s="452"/>
      <c r="F633" s="452"/>
      <c r="G633" s="452"/>
      <c r="H633" s="2058"/>
      <c r="I633" s="2059"/>
      <c r="J633" s="452"/>
      <c r="K633" s="452"/>
      <c r="L633" s="452"/>
      <c r="M633" s="2058"/>
      <c r="N633" s="2059"/>
      <c r="O633" s="452"/>
      <c r="P633" s="452"/>
      <c r="Q633" s="452"/>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1"/>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2058"/>
      <c r="D634" s="2059"/>
      <c r="E634" s="452"/>
      <c r="F634" s="452"/>
      <c r="G634" s="452"/>
      <c r="H634" s="2058"/>
      <c r="I634" s="2059"/>
      <c r="J634" s="452"/>
      <c r="K634" s="452"/>
      <c r="L634" s="452"/>
      <c r="M634" s="2058"/>
      <c r="N634" s="2059"/>
      <c r="O634" s="452"/>
      <c r="P634" s="452"/>
      <c r="Q634" s="452"/>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1"/>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2058"/>
      <c r="D635" s="2059"/>
      <c r="E635" s="452"/>
      <c r="F635" s="452"/>
      <c r="G635" s="452"/>
      <c r="H635" s="2058"/>
      <c r="I635" s="2059"/>
      <c r="J635" s="452"/>
      <c r="K635" s="452"/>
      <c r="L635" s="452"/>
      <c r="M635" s="2058"/>
      <c r="N635" s="2059"/>
      <c r="O635" s="452"/>
      <c r="P635" s="452"/>
      <c r="Q635" s="452"/>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1"/>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2058"/>
      <c r="D636" s="2059"/>
      <c r="E636" s="452"/>
      <c r="F636" s="452"/>
      <c r="G636" s="452"/>
      <c r="H636" s="2058"/>
      <c r="I636" s="2059"/>
      <c r="J636" s="452"/>
      <c r="K636" s="452"/>
      <c r="L636" s="452"/>
      <c r="M636" s="2058"/>
      <c r="N636" s="2059"/>
      <c r="O636" s="452"/>
      <c r="P636" s="452"/>
      <c r="Q636" s="452"/>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1"/>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2058"/>
      <c r="D637" s="2059"/>
      <c r="E637" s="452"/>
      <c r="F637" s="452"/>
      <c r="G637" s="452"/>
      <c r="H637" s="2058"/>
      <c r="I637" s="2059"/>
      <c r="J637" s="452"/>
      <c r="K637" s="452"/>
      <c r="L637" s="452"/>
      <c r="M637" s="2058"/>
      <c r="N637" s="2059"/>
      <c r="O637" s="452"/>
      <c r="P637" s="452"/>
      <c r="Q637" s="452"/>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1"/>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2058"/>
      <c r="D638" s="2059"/>
      <c r="E638" s="452"/>
      <c r="F638" s="452"/>
      <c r="G638" s="452"/>
      <c r="H638" s="2058"/>
      <c r="I638" s="2059"/>
      <c r="J638" s="452"/>
      <c r="K638" s="452"/>
      <c r="L638" s="452"/>
      <c r="M638" s="2058"/>
      <c r="N638" s="2059"/>
      <c r="O638" s="452"/>
      <c r="P638" s="452"/>
      <c r="Q638" s="452"/>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1"/>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2058"/>
      <c r="D639" s="2059"/>
      <c r="E639" s="452"/>
      <c r="F639" s="452"/>
      <c r="G639" s="452"/>
      <c r="H639" s="2058"/>
      <c r="I639" s="2059"/>
      <c r="J639" s="452"/>
      <c r="K639" s="452"/>
      <c r="L639" s="452"/>
      <c r="M639" s="2058"/>
      <c r="N639" s="2059"/>
      <c r="O639" s="452"/>
      <c r="P639" s="452"/>
      <c r="Q639" s="452"/>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1"/>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2058"/>
      <c r="D640" s="2059"/>
      <c r="E640" s="452"/>
      <c r="F640" s="452"/>
      <c r="G640" s="452"/>
      <c r="H640" s="2058"/>
      <c r="I640" s="2059"/>
      <c r="J640" s="452"/>
      <c r="K640" s="452"/>
      <c r="L640" s="452"/>
      <c r="M640" s="2058"/>
      <c r="N640" s="2059"/>
      <c r="O640" s="452"/>
      <c r="P640" s="452"/>
      <c r="Q640" s="452"/>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1"/>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2058"/>
      <c r="D641" s="2059"/>
      <c r="E641" s="452"/>
      <c r="F641" s="452"/>
      <c r="G641" s="452"/>
      <c r="H641" s="2058"/>
      <c r="I641" s="2059"/>
      <c r="J641" s="452"/>
      <c r="K641" s="452"/>
      <c r="L641" s="452"/>
      <c r="M641" s="2058"/>
      <c r="N641" s="2059"/>
      <c r="O641" s="452"/>
      <c r="P641" s="452"/>
      <c r="Q641" s="452"/>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1"/>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2058"/>
      <c r="D642" s="2059"/>
      <c r="E642" s="452"/>
      <c r="F642" s="452"/>
      <c r="G642" s="452"/>
      <c r="H642" s="2058"/>
      <c r="I642" s="2059"/>
      <c r="J642" s="452"/>
      <c r="K642" s="452"/>
      <c r="L642" s="452"/>
      <c r="M642" s="2058"/>
      <c r="N642" s="2059"/>
      <c r="O642" s="452"/>
      <c r="P642" s="452"/>
      <c r="Q642" s="452"/>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1"/>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2058"/>
      <c r="D643" s="2059"/>
      <c r="E643" s="452"/>
      <c r="F643" s="452"/>
      <c r="G643" s="452"/>
      <c r="H643" s="2058"/>
      <c r="I643" s="2059"/>
      <c r="J643" s="452"/>
      <c r="K643" s="452"/>
      <c r="L643" s="452"/>
      <c r="M643" s="2058"/>
      <c r="N643" s="2059"/>
      <c r="O643" s="452"/>
      <c r="P643" s="452"/>
      <c r="Q643" s="452"/>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1"/>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2058"/>
      <c r="D644" s="2059"/>
      <c r="E644" s="452"/>
      <c r="F644" s="452"/>
      <c r="G644" s="452"/>
      <c r="H644" s="2058"/>
      <c r="I644" s="2059"/>
      <c r="J644" s="452"/>
      <c r="K644" s="452"/>
      <c r="L644" s="452"/>
      <c r="M644" s="2058"/>
      <c r="N644" s="2059"/>
      <c r="O644" s="452"/>
      <c r="P644" s="452"/>
      <c r="Q644" s="452"/>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1"/>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2058"/>
      <c r="D645" s="2059"/>
      <c r="E645" s="452"/>
      <c r="F645" s="452"/>
      <c r="G645" s="452"/>
      <c r="H645" s="2058"/>
      <c r="I645" s="2059"/>
      <c r="J645" s="452"/>
      <c r="K645" s="452"/>
      <c r="L645" s="452"/>
      <c r="M645" s="2058"/>
      <c r="N645" s="2059"/>
      <c r="O645" s="452"/>
      <c r="P645" s="452"/>
      <c r="Q645" s="452"/>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1"/>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2058"/>
      <c r="D646" s="2059"/>
      <c r="E646" s="452"/>
      <c r="F646" s="452"/>
      <c r="G646" s="452"/>
      <c r="H646" s="2058"/>
      <c r="I646" s="2059"/>
      <c r="J646" s="452"/>
      <c r="K646" s="452"/>
      <c r="L646" s="452"/>
      <c r="M646" s="2058"/>
      <c r="N646" s="2059"/>
      <c r="O646" s="452"/>
      <c r="P646" s="452"/>
      <c r="Q646" s="452"/>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1"/>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2058"/>
      <c r="D647" s="2059"/>
      <c r="E647" s="452"/>
      <c r="F647" s="452"/>
      <c r="G647" s="452"/>
      <c r="H647" s="2058"/>
      <c r="I647" s="2059"/>
      <c r="J647" s="452"/>
      <c r="K647" s="452"/>
      <c r="L647" s="452"/>
      <c r="M647" s="2058"/>
      <c r="N647" s="2059"/>
      <c r="O647" s="452"/>
      <c r="P647" s="452"/>
      <c r="Q647" s="452"/>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1"/>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2058"/>
      <c r="D648" s="2059"/>
      <c r="E648" s="452"/>
      <c r="F648" s="452"/>
      <c r="G648" s="452"/>
      <c r="H648" s="2058"/>
      <c r="I648" s="2059"/>
      <c r="J648" s="452"/>
      <c r="K648" s="452"/>
      <c r="L648" s="452"/>
      <c r="M648" s="2058"/>
      <c r="N648" s="2059"/>
      <c r="O648" s="452"/>
      <c r="P648" s="452"/>
      <c r="Q648" s="452"/>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1"/>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2058"/>
      <c r="D649" s="2059"/>
      <c r="E649" s="452"/>
      <c r="F649" s="452"/>
      <c r="G649" s="452"/>
      <c r="H649" s="2058"/>
      <c r="I649" s="2059"/>
      <c r="J649" s="452"/>
      <c r="K649" s="452"/>
      <c r="L649" s="452"/>
      <c r="M649" s="2058"/>
      <c r="N649" s="2059"/>
      <c r="O649" s="452"/>
      <c r="P649" s="452"/>
      <c r="Q649" s="452"/>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1"/>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2058"/>
      <c r="D650" s="2059"/>
      <c r="E650" s="452"/>
      <c r="F650" s="452"/>
      <c r="G650" s="452"/>
      <c r="H650" s="2058"/>
      <c r="I650" s="2059"/>
      <c r="J650" s="452"/>
      <c r="K650" s="452"/>
      <c r="L650" s="452"/>
      <c r="M650" s="2058"/>
      <c r="N650" s="2059"/>
      <c r="O650" s="452"/>
      <c r="P650" s="452"/>
      <c r="Q650" s="452"/>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1"/>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2058"/>
      <c r="D651" s="2059"/>
      <c r="E651" s="452"/>
      <c r="F651" s="452"/>
      <c r="G651" s="452"/>
      <c r="H651" s="2058"/>
      <c r="I651" s="2059"/>
      <c r="J651" s="452"/>
      <c r="K651" s="452"/>
      <c r="L651" s="452"/>
      <c r="M651" s="2058"/>
      <c r="N651" s="2059"/>
      <c r="O651" s="452"/>
      <c r="P651" s="452"/>
      <c r="Q651" s="452"/>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1"/>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2058"/>
      <c r="D652" s="2059"/>
      <c r="E652" s="452"/>
      <c r="F652" s="452"/>
      <c r="G652" s="452"/>
      <c r="H652" s="2058"/>
      <c r="I652" s="2059"/>
      <c r="J652" s="452"/>
      <c r="K652" s="452"/>
      <c r="L652" s="452"/>
      <c r="M652" s="2058"/>
      <c r="N652" s="2059"/>
      <c r="O652" s="452"/>
      <c r="P652" s="452"/>
      <c r="Q652" s="452"/>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1"/>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2058"/>
      <c r="D653" s="2059"/>
      <c r="E653" s="452"/>
      <c r="F653" s="452"/>
      <c r="G653" s="452"/>
      <c r="H653" s="2058"/>
      <c r="I653" s="2059"/>
      <c r="J653" s="452"/>
      <c r="K653" s="452"/>
      <c r="L653" s="452"/>
      <c r="M653" s="2058"/>
      <c r="N653" s="2059"/>
      <c r="O653" s="452"/>
      <c r="P653" s="452"/>
      <c r="Q653" s="452"/>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1"/>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2058"/>
      <c r="D654" s="2059"/>
      <c r="E654" s="452"/>
      <c r="F654" s="452"/>
      <c r="G654" s="452"/>
      <c r="H654" s="2058"/>
      <c r="I654" s="2059"/>
      <c r="J654" s="452"/>
      <c r="K654" s="452"/>
      <c r="L654" s="452"/>
      <c r="M654" s="2058"/>
      <c r="N654" s="2059"/>
      <c r="O654" s="452"/>
      <c r="P654" s="452"/>
      <c r="Q654" s="452"/>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1"/>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2058"/>
      <c r="D655" s="2059"/>
      <c r="E655" s="452"/>
      <c r="F655" s="452"/>
      <c r="G655" s="452"/>
      <c r="H655" s="2058"/>
      <c r="I655" s="2059"/>
      <c r="J655" s="452"/>
      <c r="K655" s="452"/>
      <c r="L655" s="452"/>
      <c r="M655" s="2058"/>
      <c r="N655" s="2059"/>
      <c r="O655" s="452"/>
      <c r="P655" s="452"/>
      <c r="Q655" s="452"/>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1"/>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2058"/>
      <c r="D656" s="2059"/>
      <c r="E656" s="452"/>
      <c r="F656" s="452"/>
      <c r="G656" s="452"/>
      <c r="H656" s="2058"/>
      <c r="I656" s="2059"/>
      <c r="J656" s="452"/>
      <c r="K656" s="452"/>
      <c r="L656" s="452"/>
      <c r="M656" s="2058"/>
      <c r="N656" s="2059"/>
      <c r="O656" s="452"/>
      <c r="P656" s="452"/>
      <c r="Q656" s="452"/>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1"/>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2058"/>
      <c r="D657" s="2059"/>
      <c r="E657" s="452"/>
      <c r="F657" s="452"/>
      <c r="G657" s="452"/>
      <c r="H657" s="2058"/>
      <c r="I657" s="2059"/>
      <c r="J657" s="452"/>
      <c r="K657" s="452"/>
      <c r="L657" s="452"/>
      <c r="M657" s="2058"/>
      <c r="N657" s="2059"/>
      <c r="O657" s="452"/>
      <c r="P657" s="452"/>
      <c r="Q657" s="452"/>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1"/>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2058"/>
      <c r="D658" s="2059"/>
      <c r="E658" s="452"/>
      <c r="F658" s="452"/>
      <c r="G658" s="452"/>
      <c r="H658" s="2058"/>
      <c r="I658" s="2059"/>
      <c r="J658" s="452"/>
      <c r="K658" s="452"/>
      <c r="L658" s="452"/>
      <c r="M658" s="2058"/>
      <c r="N658" s="2059"/>
      <c r="O658" s="452"/>
      <c r="P658" s="452"/>
      <c r="Q658" s="452"/>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1"/>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2058"/>
      <c r="D659" s="2059"/>
      <c r="E659" s="452"/>
      <c r="F659" s="452"/>
      <c r="G659" s="452"/>
      <c r="H659" s="2058"/>
      <c r="I659" s="2059"/>
      <c r="J659" s="452"/>
      <c r="K659" s="452"/>
      <c r="L659" s="452"/>
      <c r="M659" s="2058"/>
      <c r="N659" s="2059"/>
      <c r="O659" s="452"/>
      <c r="P659" s="452"/>
      <c r="Q659" s="452"/>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1"/>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2058"/>
      <c r="D660" s="2059"/>
      <c r="E660" s="452"/>
      <c r="F660" s="452"/>
      <c r="G660" s="452"/>
      <c r="H660" s="2058"/>
      <c r="I660" s="2059"/>
      <c r="J660" s="452"/>
      <c r="K660" s="452"/>
      <c r="L660" s="452"/>
      <c r="M660" s="2058"/>
      <c r="N660" s="2059"/>
      <c r="O660" s="452"/>
      <c r="P660" s="452"/>
      <c r="Q660" s="452"/>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1"/>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2058"/>
      <c r="D661" s="2059"/>
      <c r="E661" s="452"/>
      <c r="F661" s="452"/>
      <c r="G661" s="452"/>
      <c r="H661" s="2058"/>
      <c r="I661" s="2059"/>
      <c r="J661" s="452"/>
      <c r="K661" s="452"/>
      <c r="L661" s="452"/>
      <c r="M661" s="2058"/>
      <c r="N661" s="2059"/>
      <c r="O661" s="452"/>
      <c r="P661" s="452"/>
      <c r="Q661" s="452"/>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1"/>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2058"/>
      <c r="D662" s="2059"/>
      <c r="E662" s="452"/>
      <c r="F662" s="452"/>
      <c r="G662" s="452"/>
      <c r="H662" s="2058"/>
      <c r="I662" s="2059"/>
      <c r="J662" s="452"/>
      <c r="K662" s="452"/>
      <c r="L662" s="452"/>
      <c r="M662" s="2058"/>
      <c r="N662" s="2059"/>
      <c r="O662" s="452"/>
      <c r="P662" s="452"/>
      <c r="Q662" s="452"/>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1"/>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2058"/>
      <c r="D663" s="2059"/>
      <c r="E663" s="452"/>
      <c r="F663" s="452"/>
      <c r="G663" s="452"/>
      <c r="H663" s="2058"/>
      <c r="I663" s="2059"/>
      <c r="J663" s="452"/>
      <c r="K663" s="452"/>
      <c r="L663" s="452"/>
      <c r="M663" s="2058"/>
      <c r="N663" s="2059"/>
      <c r="O663" s="452"/>
      <c r="P663" s="452"/>
      <c r="Q663" s="452"/>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1"/>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2058"/>
      <c r="D664" s="2059"/>
      <c r="E664" s="452"/>
      <c r="F664" s="452"/>
      <c r="G664" s="452"/>
      <c r="H664" s="2058"/>
      <c r="I664" s="2059"/>
      <c r="J664" s="452"/>
      <c r="K664" s="452"/>
      <c r="L664" s="452"/>
      <c r="M664" s="2058"/>
      <c r="N664" s="2059"/>
      <c r="O664" s="452"/>
      <c r="P664" s="452"/>
      <c r="Q664" s="452"/>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1"/>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2058"/>
      <c r="D665" s="2059"/>
      <c r="E665" s="452"/>
      <c r="F665" s="452"/>
      <c r="G665" s="452"/>
      <c r="H665" s="2058"/>
      <c r="I665" s="2059"/>
      <c r="J665" s="452"/>
      <c r="K665" s="452"/>
      <c r="L665" s="452"/>
      <c r="M665" s="2058"/>
      <c r="N665" s="2059"/>
      <c r="O665" s="452"/>
      <c r="P665" s="452"/>
      <c r="Q665" s="452"/>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1"/>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2058"/>
      <c r="D666" s="2059"/>
      <c r="E666" s="452"/>
      <c r="F666" s="452"/>
      <c r="G666" s="452"/>
      <c r="H666" s="2058"/>
      <c r="I666" s="2059"/>
      <c r="J666" s="452"/>
      <c r="K666" s="452"/>
      <c r="L666" s="452"/>
      <c r="M666" s="2058"/>
      <c r="N666" s="2059"/>
      <c r="O666" s="452"/>
      <c r="P666" s="452"/>
      <c r="Q666" s="452"/>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1"/>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2058"/>
      <c r="D667" s="2059"/>
      <c r="E667" s="452"/>
      <c r="F667" s="452"/>
      <c r="G667" s="452"/>
      <c r="H667" s="2058"/>
      <c r="I667" s="2059"/>
      <c r="J667" s="452"/>
      <c r="K667" s="452"/>
      <c r="L667" s="452"/>
      <c r="M667" s="2058"/>
      <c r="N667" s="2059"/>
      <c r="O667" s="452"/>
      <c r="P667" s="452"/>
      <c r="Q667" s="452"/>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1"/>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2058"/>
      <c r="D668" s="2059"/>
      <c r="E668" s="452"/>
      <c r="F668" s="452"/>
      <c r="G668" s="452"/>
      <c r="H668" s="2058"/>
      <c r="I668" s="2059"/>
      <c r="J668" s="452"/>
      <c r="K668" s="452"/>
      <c r="L668" s="452"/>
      <c r="M668" s="2058"/>
      <c r="N668" s="2059"/>
      <c r="O668" s="452"/>
      <c r="P668" s="452"/>
      <c r="Q668" s="452"/>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1"/>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2058"/>
      <c r="D669" s="2059"/>
      <c r="E669" s="452"/>
      <c r="F669" s="452"/>
      <c r="G669" s="452"/>
      <c r="H669" s="2058"/>
      <c r="I669" s="2059"/>
      <c r="J669" s="452"/>
      <c r="K669" s="452"/>
      <c r="L669" s="452"/>
      <c r="M669" s="2058"/>
      <c r="N669" s="2059"/>
      <c r="O669" s="452"/>
      <c r="P669" s="452"/>
      <c r="Q669" s="452"/>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1"/>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2058"/>
      <c r="D670" s="2059"/>
      <c r="E670" s="452"/>
      <c r="F670" s="452"/>
      <c r="G670" s="452"/>
      <c r="H670" s="2058"/>
      <c r="I670" s="2059"/>
      <c r="J670" s="452"/>
      <c r="K670" s="452"/>
      <c r="L670" s="452"/>
      <c r="M670" s="2058"/>
      <c r="N670" s="2059"/>
      <c r="O670" s="452"/>
      <c r="P670" s="452"/>
      <c r="Q670" s="452"/>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1"/>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2058"/>
      <c r="D671" s="2059"/>
      <c r="E671" s="452"/>
      <c r="F671" s="452"/>
      <c r="G671" s="452"/>
      <c r="H671" s="2058"/>
      <c r="I671" s="2059"/>
      <c r="J671" s="452"/>
      <c r="K671" s="452"/>
      <c r="L671" s="452"/>
      <c r="M671" s="2058"/>
      <c r="N671" s="2059"/>
      <c r="O671" s="452"/>
      <c r="P671" s="452"/>
      <c r="Q671" s="452"/>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1"/>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2058"/>
      <c r="D672" s="2059"/>
      <c r="E672" s="452"/>
      <c r="F672" s="452"/>
      <c r="G672" s="452"/>
      <c r="H672" s="2058"/>
      <c r="I672" s="2059"/>
      <c r="J672" s="452"/>
      <c r="K672" s="452"/>
      <c r="L672" s="452"/>
      <c r="M672" s="2058"/>
      <c r="N672" s="2059"/>
      <c r="O672" s="452"/>
      <c r="P672" s="452"/>
      <c r="Q672" s="452"/>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1"/>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2058"/>
      <c r="D673" s="2059"/>
      <c r="E673" s="452"/>
      <c r="F673" s="452"/>
      <c r="G673" s="452"/>
      <c r="H673" s="2058"/>
      <c r="I673" s="2059"/>
      <c r="J673" s="452"/>
      <c r="K673" s="452"/>
      <c r="L673" s="452"/>
      <c r="M673" s="2058"/>
      <c r="N673" s="2059"/>
      <c r="O673" s="452"/>
      <c r="P673" s="452"/>
      <c r="Q673" s="452"/>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1"/>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2058"/>
      <c r="D674" s="2059"/>
      <c r="E674" s="452"/>
      <c r="F674" s="452"/>
      <c r="G674" s="452"/>
      <c r="H674" s="2058"/>
      <c r="I674" s="2059"/>
      <c r="J674" s="452"/>
      <c r="K674" s="452"/>
      <c r="L674" s="452"/>
      <c r="M674" s="2058"/>
      <c r="N674" s="2059"/>
      <c r="O674" s="452"/>
      <c r="P674" s="452"/>
      <c r="Q674" s="452"/>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1"/>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2058"/>
      <c r="D675" s="2059"/>
      <c r="E675" s="452"/>
      <c r="F675" s="452"/>
      <c r="G675" s="452"/>
      <c r="H675" s="2058"/>
      <c r="I675" s="2059"/>
      <c r="J675" s="452"/>
      <c r="K675" s="452"/>
      <c r="L675" s="452"/>
      <c r="M675" s="2058"/>
      <c r="N675" s="2059"/>
      <c r="O675" s="452"/>
      <c r="P675" s="452"/>
      <c r="Q675" s="452"/>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1"/>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2058"/>
      <c r="D676" s="2059"/>
      <c r="E676" s="452"/>
      <c r="F676" s="452"/>
      <c r="G676" s="452"/>
      <c r="H676" s="2058"/>
      <c r="I676" s="2059"/>
      <c r="J676" s="452"/>
      <c r="K676" s="452"/>
      <c r="L676" s="452"/>
      <c r="M676" s="2058"/>
      <c r="N676" s="2059"/>
      <c r="O676" s="452"/>
      <c r="P676" s="452"/>
      <c r="Q676" s="452"/>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1"/>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2058"/>
      <c r="D677" s="2059"/>
      <c r="E677" s="452"/>
      <c r="F677" s="452"/>
      <c r="G677" s="452"/>
      <c r="H677" s="2058"/>
      <c r="I677" s="2059"/>
      <c r="J677" s="452"/>
      <c r="K677" s="452"/>
      <c r="L677" s="452"/>
      <c r="M677" s="2058"/>
      <c r="N677" s="2059"/>
      <c r="O677" s="452"/>
      <c r="P677" s="452"/>
      <c r="Q677" s="452"/>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1"/>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2058"/>
      <c r="D678" s="2059"/>
      <c r="E678" s="452"/>
      <c r="F678" s="452"/>
      <c r="G678" s="452"/>
      <c r="H678" s="2058"/>
      <c r="I678" s="2059"/>
      <c r="J678" s="452"/>
      <c r="K678" s="452"/>
      <c r="L678" s="452"/>
      <c r="M678" s="2058"/>
      <c r="N678" s="2059"/>
      <c r="O678" s="452"/>
      <c r="P678" s="452"/>
      <c r="Q678" s="452"/>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1"/>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2058"/>
      <c r="D679" s="2059"/>
      <c r="E679" s="452"/>
      <c r="F679" s="452"/>
      <c r="G679" s="452"/>
      <c r="H679" s="2058"/>
      <c r="I679" s="2059"/>
      <c r="J679" s="452"/>
      <c r="K679" s="452"/>
      <c r="L679" s="452"/>
      <c r="M679" s="2058"/>
      <c r="N679" s="2059"/>
      <c r="O679" s="452"/>
      <c r="P679" s="452"/>
      <c r="Q679" s="452"/>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1"/>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2058"/>
      <c r="D680" s="2059"/>
      <c r="E680" s="452"/>
      <c r="F680" s="452"/>
      <c r="G680" s="452"/>
      <c r="H680" s="2058"/>
      <c r="I680" s="2059"/>
      <c r="J680" s="452"/>
      <c r="K680" s="452"/>
      <c r="L680" s="452"/>
      <c r="M680" s="2058"/>
      <c r="N680" s="2059"/>
      <c r="O680" s="452"/>
      <c r="P680" s="452"/>
      <c r="Q680" s="452"/>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1"/>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2058"/>
      <c r="D681" s="2059"/>
      <c r="E681" s="452"/>
      <c r="F681" s="452"/>
      <c r="G681" s="452"/>
      <c r="H681" s="2058"/>
      <c r="I681" s="2059"/>
      <c r="J681" s="452"/>
      <c r="K681" s="452"/>
      <c r="L681" s="452"/>
      <c r="M681" s="2058"/>
      <c r="N681" s="2059"/>
      <c r="O681" s="452"/>
      <c r="P681" s="452"/>
      <c r="Q681" s="452"/>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1"/>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2058"/>
      <c r="D682" s="2059"/>
      <c r="E682" s="452"/>
      <c r="F682" s="452"/>
      <c r="G682" s="452"/>
      <c r="H682" s="2058"/>
      <c r="I682" s="2059"/>
      <c r="J682" s="452"/>
      <c r="K682" s="452"/>
      <c r="L682" s="452"/>
      <c r="M682" s="2058"/>
      <c r="N682" s="2059"/>
      <c r="O682" s="452"/>
      <c r="P682" s="452"/>
      <c r="Q682" s="452"/>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1"/>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2058"/>
      <c r="D683" s="2059"/>
      <c r="E683" s="452"/>
      <c r="F683" s="452"/>
      <c r="G683" s="452"/>
      <c r="H683" s="2058"/>
      <c r="I683" s="2059"/>
      <c r="J683" s="452"/>
      <c r="K683" s="452"/>
      <c r="L683" s="452"/>
      <c r="M683" s="2058"/>
      <c r="N683" s="2059"/>
      <c r="O683" s="452"/>
      <c r="P683" s="452"/>
      <c r="Q683" s="452"/>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1"/>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2058"/>
      <c r="D684" s="2059"/>
      <c r="E684" s="452"/>
      <c r="F684" s="452"/>
      <c r="G684" s="452"/>
      <c r="H684" s="2058"/>
      <c r="I684" s="2059"/>
      <c r="J684" s="452"/>
      <c r="K684" s="452"/>
      <c r="L684" s="452"/>
      <c r="M684" s="2058"/>
      <c r="N684" s="2059"/>
      <c r="O684" s="452"/>
      <c r="P684" s="452"/>
      <c r="Q684" s="452"/>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1"/>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2058"/>
      <c r="D685" s="2059"/>
      <c r="E685" s="452"/>
      <c r="F685" s="452"/>
      <c r="G685" s="452"/>
      <c r="H685" s="2058"/>
      <c r="I685" s="2059"/>
      <c r="J685" s="452"/>
      <c r="K685" s="452"/>
      <c r="L685" s="452"/>
      <c r="M685" s="2058"/>
      <c r="N685" s="2059"/>
      <c r="O685" s="452"/>
      <c r="P685" s="452"/>
      <c r="Q685" s="452"/>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1"/>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2058"/>
      <c r="D686" s="2059"/>
      <c r="E686" s="452"/>
      <c r="F686" s="452"/>
      <c r="G686" s="452"/>
      <c r="H686" s="2058"/>
      <c r="I686" s="2059"/>
      <c r="J686" s="452"/>
      <c r="K686" s="452"/>
      <c r="L686" s="452"/>
      <c r="M686" s="2058"/>
      <c r="N686" s="2059"/>
      <c r="O686" s="452"/>
      <c r="P686" s="452"/>
      <c r="Q686" s="452"/>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1"/>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2058"/>
      <c r="D687" s="2059"/>
      <c r="E687" s="452"/>
      <c r="F687" s="452"/>
      <c r="G687" s="452"/>
      <c r="H687" s="2058"/>
      <c r="I687" s="2059"/>
      <c r="J687" s="452"/>
      <c r="K687" s="452"/>
      <c r="L687" s="452"/>
      <c r="M687" s="2058"/>
      <c r="N687" s="2059"/>
      <c r="O687" s="452"/>
      <c r="P687" s="452"/>
      <c r="Q687" s="452"/>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1"/>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2058"/>
      <c r="D688" s="2059"/>
      <c r="E688" s="452"/>
      <c r="F688" s="452"/>
      <c r="G688" s="452"/>
      <c r="H688" s="2058"/>
      <c r="I688" s="2059"/>
      <c r="J688" s="452"/>
      <c r="K688" s="452"/>
      <c r="L688" s="452"/>
      <c r="M688" s="2058"/>
      <c r="N688" s="2059"/>
      <c r="O688" s="452"/>
      <c r="P688" s="452"/>
      <c r="Q688" s="452"/>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1"/>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2058"/>
      <c r="D689" s="2059"/>
      <c r="E689" s="452"/>
      <c r="F689" s="452"/>
      <c r="G689" s="452"/>
      <c r="H689" s="2058"/>
      <c r="I689" s="2059"/>
      <c r="J689" s="452"/>
      <c r="K689" s="452"/>
      <c r="L689" s="452"/>
      <c r="M689" s="2058"/>
      <c r="N689" s="2059"/>
      <c r="O689" s="452"/>
      <c r="P689" s="452"/>
      <c r="Q689" s="452"/>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1"/>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2058"/>
      <c r="D690" s="2059"/>
      <c r="E690" s="452"/>
      <c r="F690" s="452"/>
      <c r="G690" s="452"/>
      <c r="H690" s="2058"/>
      <c r="I690" s="2059"/>
      <c r="J690" s="452"/>
      <c r="K690" s="452"/>
      <c r="L690" s="452"/>
      <c r="M690" s="2058"/>
      <c r="N690" s="2059"/>
      <c r="O690" s="452"/>
      <c r="P690" s="452"/>
      <c r="Q690" s="452"/>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1"/>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2058"/>
      <c r="D691" s="2059"/>
      <c r="E691" s="452"/>
      <c r="F691" s="452"/>
      <c r="G691" s="452"/>
      <c r="H691" s="2058"/>
      <c r="I691" s="2059"/>
      <c r="J691" s="452"/>
      <c r="K691" s="452"/>
      <c r="L691" s="452"/>
      <c r="M691" s="2058"/>
      <c r="N691" s="2059"/>
      <c r="O691" s="452"/>
      <c r="P691" s="452"/>
      <c r="Q691" s="452"/>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1"/>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2058"/>
      <c r="D692" s="2059"/>
      <c r="E692" s="452"/>
      <c r="F692" s="452"/>
      <c r="G692" s="452"/>
      <c r="H692" s="2058"/>
      <c r="I692" s="2059"/>
      <c r="J692" s="452"/>
      <c r="K692" s="452"/>
      <c r="L692" s="452"/>
      <c r="M692" s="2058"/>
      <c r="N692" s="2059"/>
      <c r="O692" s="452"/>
      <c r="P692" s="452"/>
      <c r="Q692" s="452"/>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1"/>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2058"/>
      <c r="D693" s="2059"/>
      <c r="E693" s="452"/>
      <c r="F693" s="452"/>
      <c r="G693" s="452"/>
      <c r="H693" s="2058"/>
      <c r="I693" s="2059"/>
      <c r="J693" s="452"/>
      <c r="K693" s="452"/>
      <c r="L693" s="452"/>
      <c r="M693" s="2058"/>
      <c r="N693" s="2059"/>
      <c r="O693" s="452"/>
      <c r="P693" s="452"/>
      <c r="Q693" s="452"/>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1"/>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2058"/>
      <c r="D694" s="2059"/>
      <c r="E694" s="452"/>
      <c r="F694" s="452"/>
      <c r="G694" s="452"/>
      <c r="H694" s="2058"/>
      <c r="I694" s="2059"/>
      <c r="J694" s="452"/>
      <c r="K694" s="452"/>
      <c r="L694" s="452"/>
      <c r="M694" s="2058"/>
      <c r="N694" s="2059"/>
      <c r="O694" s="452"/>
      <c r="P694" s="452"/>
      <c r="Q694" s="452"/>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1"/>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2058"/>
      <c r="D695" s="2059"/>
      <c r="E695" s="452"/>
      <c r="F695" s="452"/>
      <c r="G695" s="452"/>
      <c r="H695" s="2058"/>
      <c r="I695" s="2059"/>
      <c r="J695" s="452"/>
      <c r="K695" s="452"/>
      <c r="L695" s="452"/>
      <c r="M695" s="2058"/>
      <c r="N695" s="2059"/>
      <c r="O695" s="452"/>
      <c r="P695" s="452"/>
      <c r="Q695" s="452"/>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1"/>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2058"/>
      <c r="D696" s="2059"/>
      <c r="E696" s="452"/>
      <c r="F696" s="452"/>
      <c r="G696" s="452"/>
      <c r="H696" s="2058"/>
      <c r="I696" s="2059"/>
      <c r="J696" s="452"/>
      <c r="K696" s="452"/>
      <c r="L696" s="452"/>
      <c r="M696" s="2058"/>
      <c r="N696" s="2059"/>
      <c r="O696" s="452"/>
      <c r="P696" s="452"/>
      <c r="Q696" s="452"/>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1"/>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2058"/>
      <c r="D697" s="2059"/>
      <c r="E697" s="452"/>
      <c r="F697" s="452"/>
      <c r="G697" s="452"/>
      <c r="H697" s="2058"/>
      <c r="I697" s="2059"/>
      <c r="J697" s="452"/>
      <c r="K697" s="452"/>
      <c r="L697" s="452"/>
      <c r="M697" s="2058"/>
      <c r="N697" s="2059"/>
      <c r="O697" s="452"/>
      <c r="P697" s="452"/>
      <c r="Q697" s="452"/>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1"/>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2058"/>
      <c r="D698" s="2059"/>
      <c r="E698" s="452"/>
      <c r="F698" s="452"/>
      <c r="G698" s="452"/>
      <c r="H698" s="2058"/>
      <c r="I698" s="2059"/>
      <c r="J698" s="452"/>
      <c r="K698" s="452"/>
      <c r="L698" s="452"/>
      <c r="M698" s="2058"/>
      <c r="N698" s="2059"/>
      <c r="O698" s="452"/>
      <c r="P698" s="452"/>
      <c r="Q698" s="452"/>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1"/>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2058"/>
      <c r="D699" s="2059"/>
      <c r="E699" s="452"/>
      <c r="F699" s="452"/>
      <c r="G699" s="452"/>
      <c r="H699" s="2058"/>
      <c r="I699" s="2059"/>
      <c r="J699" s="452"/>
      <c r="K699" s="452"/>
      <c r="L699" s="452"/>
      <c r="M699" s="2058"/>
      <c r="N699" s="2059"/>
      <c r="O699" s="452"/>
      <c r="P699" s="452"/>
      <c r="Q699" s="452"/>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1"/>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452"/>
      <c r="D700" s="452"/>
      <c r="E700" s="452"/>
      <c r="F700" s="452"/>
      <c r="G700" s="452"/>
      <c r="H700" s="452"/>
      <c r="I700" s="452"/>
      <c r="J700" s="452"/>
      <c r="K700" s="452"/>
      <c r="L700" s="452"/>
      <c r="M700" s="452"/>
      <c r="N700" s="452"/>
      <c r="O700" s="452"/>
      <c r="P700" s="452"/>
      <c r="Q700" s="452"/>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1"/>
      <c r="BC700" s="206"/>
      <c r="BD700" s="206"/>
      <c r="BE700" s="206"/>
      <c r="BF700" s="206"/>
      <c r="BG700" s="206"/>
      <c r="BH700" s="206"/>
      <c r="BI700" s="206"/>
      <c r="BJ700" s="206"/>
      <c r="BK700" s="206"/>
      <c r="BL700" s="206"/>
      <c r="BM700" s="206"/>
      <c r="BN700" s="206"/>
      <c r="BO700" s="206"/>
      <c r="BP700" s="206"/>
      <c r="BQ700" s="206"/>
    </row>
    <row r="701" ht="25.15" customHeight="true" x14ac:dyDescent="0.2">
      <c r="C701" s="453"/>
      <c r="D701" s="453"/>
      <c r="E701" s="453"/>
      <c r="F701" s="453"/>
      <c r="G701" s="453"/>
      <c r="H701" s="453"/>
      <c r="I701" s="453"/>
      <c r="J701" s="453"/>
      <c r="K701" s="453"/>
      <c r="L701" s="453"/>
      <c r="M701" s="453"/>
      <c r="N701" s="453"/>
      <c r="O701" s="453"/>
      <c r="P701" s="453"/>
      <c r="Q701" s="453"/>
      <c r="BA701" s="206"/>
      <c r="BB701" s="281"/>
      <c r="BC701" s="206"/>
      <c r="BD701" s="206"/>
      <c r="BE701" s="206"/>
      <c r="BF701" s="206"/>
      <c r="BG701" s="206"/>
      <c r="BH701" s="206"/>
      <c r="BI701" s="206"/>
      <c r="BJ701" s="206"/>
      <c r="BK701" s="206"/>
      <c r="BL701" s="206"/>
      <c r="BM701" s="206"/>
      <c r="BN701" s="206"/>
      <c r="BO701" s="206"/>
      <c r="BP701" s="206"/>
      <c r="BQ701" s="206"/>
    </row>
    <row r="702" ht="25.15" customHeight="true" x14ac:dyDescent="0.2">
      <c r="C702" s="453"/>
      <c r="D702" s="453"/>
      <c r="E702" s="453"/>
      <c r="F702" s="453"/>
      <c r="G702" s="453"/>
      <c r="H702" s="453"/>
      <c r="I702" s="453"/>
      <c r="J702" s="453"/>
      <c r="K702" s="453"/>
      <c r="L702" s="453"/>
      <c r="M702" s="453"/>
      <c r="N702" s="453"/>
      <c r="O702" s="453"/>
      <c r="P702" s="453"/>
      <c r="Q702" s="453"/>
      <c r="BA702" s="206"/>
      <c r="BB702" s="281"/>
      <c r="BC702" s="206"/>
      <c r="BD702" s="206"/>
      <c r="BE702" s="206"/>
      <c r="BF702" s="206"/>
      <c r="BG702" s="206"/>
      <c r="BH702" s="206"/>
      <c r="BI702" s="206"/>
      <c r="BJ702" s="206"/>
      <c r="BK702" s="206"/>
      <c r="BL702" s="206"/>
      <c r="BM702" s="206"/>
      <c r="BN702" s="206"/>
      <c r="BO702" s="206"/>
      <c r="BP702" s="206"/>
      <c r="BQ702" s="206"/>
    </row>
    <row r="703" ht="25.15" customHeight="true" x14ac:dyDescent="0.2">
      <c r="C703" s="453"/>
      <c r="D703" s="453"/>
      <c r="E703" s="453"/>
      <c r="F703" s="453"/>
      <c r="G703" s="453"/>
      <c r="H703" s="453"/>
      <c r="I703" s="453"/>
      <c r="J703" s="453"/>
      <c r="K703" s="453"/>
      <c r="L703" s="453"/>
      <c r="M703" s="453"/>
      <c r="N703" s="453"/>
      <c r="O703" s="453"/>
      <c r="P703" s="453"/>
      <c r="Q703" s="453"/>
      <c r="BA703" s="206"/>
      <c r="BB703" s="281"/>
      <c r="BC703" s="206"/>
      <c r="BD703" s="206"/>
      <c r="BE703" s="206"/>
      <c r="BF703" s="206"/>
      <c r="BG703" s="206"/>
      <c r="BH703" s="206"/>
      <c r="BI703" s="206"/>
      <c r="BJ703" s="206"/>
      <c r="BK703" s="206"/>
      <c r="BL703" s="206"/>
      <c r="BM703" s="206"/>
      <c r="BN703" s="206"/>
      <c r="BO703" s="206"/>
      <c r="BP703" s="206"/>
      <c r="BQ703" s="206"/>
    </row>
    <row r="704" ht="25.15" customHeight="true" x14ac:dyDescent="0.2">
      <c r="C704" s="453"/>
      <c r="D704" s="453"/>
      <c r="E704" s="453"/>
      <c r="F704" s="453"/>
      <c r="G704" s="453"/>
      <c r="H704" s="453"/>
      <c r="I704" s="453"/>
      <c r="J704" s="453"/>
      <c r="K704" s="453"/>
      <c r="L704" s="453"/>
      <c r="M704" s="453"/>
      <c r="N704" s="453"/>
      <c r="O704" s="453"/>
      <c r="P704" s="453"/>
      <c r="Q704" s="453"/>
      <c r="BA704" s="206"/>
      <c r="BB704" s="281"/>
      <c r="BC704" s="206"/>
      <c r="BD704" s="206"/>
      <c r="BE704" s="206"/>
      <c r="BF704" s="206"/>
      <c r="BG704" s="206"/>
      <c r="BH704" s="206"/>
      <c r="BI704" s="206"/>
      <c r="BJ704" s="206"/>
      <c r="BK704" s="206"/>
      <c r="BL704" s="206"/>
      <c r="BM704" s="206"/>
      <c r="BN704" s="206"/>
      <c r="BO704" s="206"/>
      <c r="BP704" s="206"/>
      <c r="BQ704" s="206"/>
    </row>
    <row r="705" ht="25.15" customHeight="true" x14ac:dyDescent="0.2">
      <c r="C705" s="453"/>
      <c r="D705" s="453"/>
      <c r="E705" s="453"/>
      <c r="F705" s="453"/>
      <c r="G705" s="453"/>
      <c r="H705" s="453"/>
      <c r="I705" s="453"/>
      <c r="J705" s="453"/>
      <c r="K705" s="453"/>
      <c r="L705" s="453"/>
      <c r="M705" s="453"/>
      <c r="N705" s="453"/>
      <c r="O705" s="453"/>
      <c r="P705" s="453"/>
      <c r="Q705" s="453"/>
      <c r="BA705" s="206"/>
      <c r="BB705" s="281"/>
      <c r="BC705" s="206"/>
      <c r="BD705" s="206"/>
      <c r="BE705" s="206"/>
      <c r="BF705" s="206"/>
      <c r="BG705" s="206"/>
      <c r="BH705" s="206"/>
      <c r="BI705" s="206"/>
      <c r="BJ705" s="206"/>
      <c r="BK705" s="206"/>
      <c r="BL705" s="206"/>
      <c r="BM705" s="206"/>
      <c r="BN705" s="206"/>
      <c r="BO705" s="206"/>
      <c r="BP705" s="206"/>
      <c r="BQ705" s="206"/>
    </row>
    <row r="706" ht="25.15" customHeight="true" x14ac:dyDescent="0.2">
      <c r="C706" s="453"/>
      <c r="D706" s="453"/>
      <c r="E706" s="453"/>
      <c r="F706" s="453"/>
      <c r="G706" s="453"/>
      <c r="H706" s="453"/>
      <c r="I706" s="453"/>
      <c r="J706" s="453"/>
      <c r="K706" s="453"/>
      <c r="L706" s="453"/>
      <c r="M706" s="453"/>
      <c r="N706" s="453"/>
      <c r="O706" s="453"/>
      <c r="P706" s="453"/>
      <c r="Q706" s="453"/>
      <c r="BA706" s="206"/>
      <c r="BB706" s="281"/>
      <c r="BC706" s="206"/>
      <c r="BD706" s="206"/>
      <c r="BE706" s="206"/>
      <c r="BF706" s="206"/>
      <c r="BG706" s="206"/>
      <c r="BH706" s="206"/>
      <c r="BI706" s="206"/>
      <c r="BJ706" s="206"/>
      <c r="BK706" s="206"/>
      <c r="BL706" s="206"/>
      <c r="BM706" s="206"/>
      <c r="BN706" s="206"/>
      <c r="BO706" s="206"/>
      <c r="BP706" s="206"/>
      <c r="BQ706" s="206"/>
    </row>
    <row r="707" ht="25.15" customHeight="true" x14ac:dyDescent="0.2">
      <c r="C707" s="453"/>
      <c r="D707" s="453"/>
      <c r="E707" s="453"/>
      <c r="F707" s="453"/>
      <c r="G707" s="453"/>
      <c r="H707" s="453"/>
      <c r="I707" s="453"/>
      <c r="J707" s="453"/>
      <c r="K707" s="453"/>
      <c r="L707" s="453"/>
      <c r="M707" s="453"/>
      <c r="N707" s="453"/>
      <c r="O707" s="453"/>
      <c r="P707" s="453"/>
      <c r="Q707" s="453"/>
      <c r="BA707" s="206"/>
      <c r="BB707" s="281"/>
      <c r="BC707" s="206"/>
      <c r="BD707" s="206"/>
      <c r="BE707" s="206"/>
      <c r="BF707" s="206"/>
      <c r="BG707" s="206"/>
      <c r="BH707" s="206"/>
      <c r="BI707" s="206"/>
      <c r="BJ707" s="206"/>
      <c r="BK707" s="206"/>
      <c r="BL707" s="206"/>
      <c r="BM707" s="206"/>
      <c r="BN707" s="206"/>
      <c r="BO707" s="206"/>
      <c r="BP707" s="206"/>
      <c r="BQ707" s="206"/>
    </row>
    <row r="708" ht="25.15" customHeight="true" x14ac:dyDescent="0.2">
      <c r="C708" s="453"/>
      <c r="D708" s="453"/>
      <c r="E708" s="453"/>
      <c r="F708" s="453"/>
      <c r="G708" s="453"/>
      <c r="H708" s="453"/>
      <c r="I708" s="453"/>
      <c r="J708" s="453"/>
      <c r="K708" s="453"/>
      <c r="L708" s="453"/>
      <c r="M708" s="453"/>
      <c r="N708" s="453"/>
      <c r="O708" s="453"/>
      <c r="P708" s="453"/>
      <c r="Q708" s="453"/>
      <c r="BA708" s="206"/>
      <c r="BB708" s="281"/>
      <c r="BC708" s="206"/>
      <c r="BD708" s="206"/>
      <c r="BE708" s="206"/>
      <c r="BF708" s="206"/>
      <c r="BG708" s="206"/>
      <c r="BH708" s="206"/>
      <c r="BI708" s="206"/>
      <c r="BJ708" s="206"/>
      <c r="BK708" s="206"/>
      <c r="BL708" s="206"/>
      <c r="BM708" s="206"/>
      <c r="BN708" s="206"/>
      <c r="BO708" s="206"/>
      <c r="BP708" s="206"/>
      <c r="BQ708" s="206"/>
    </row>
    <row r="709" ht="25.15" customHeight="true" x14ac:dyDescent="0.2">
      <c r="C709" s="453"/>
      <c r="D709" s="453"/>
      <c r="E709" s="453"/>
      <c r="F709" s="453"/>
      <c r="G709" s="453"/>
      <c r="H709" s="453"/>
      <c r="I709" s="453"/>
      <c r="J709" s="453"/>
      <c r="K709" s="453"/>
      <c r="L709" s="453"/>
      <c r="M709" s="453"/>
      <c r="N709" s="453"/>
      <c r="O709" s="453"/>
      <c r="P709" s="453"/>
      <c r="Q709" s="453"/>
      <c r="BA709" s="206"/>
      <c r="BB709" s="281"/>
      <c r="BC709" s="206"/>
      <c r="BD709" s="206"/>
      <c r="BE709" s="206"/>
      <c r="BF709" s="206"/>
      <c r="BG709" s="206"/>
      <c r="BH709" s="206"/>
      <c r="BI709" s="206"/>
      <c r="BJ709" s="206"/>
      <c r="BK709" s="206"/>
      <c r="BL709" s="206"/>
      <c r="BM709" s="206"/>
      <c r="BN709" s="206"/>
      <c r="BO709" s="206"/>
      <c r="BP709" s="206"/>
      <c r="BQ709" s="206"/>
    </row>
    <row r="710" ht="25.15" customHeight="true" x14ac:dyDescent="0.2">
      <c r="C710" s="453"/>
      <c r="D710" s="453"/>
      <c r="E710" s="453"/>
      <c r="F710" s="453"/>
      <c r="G710" s="453"/>
      <c r="H710" s="453"/>
      <c r="I710" s="453"/>
      <c r="J710" s="453"/>
      <c r="K710" s="453"/>
      <c r="L710" s="453"/>
      <c r="M710" s="453"/>
      <c r="N710" s="453"/>
      <c r="O710" s="453"/>
      <c r="P710" s="453"/>
      <c r="Q710" s="453"/>
      <c r="BA710" s="206"/>
      <c r="BB710" s="281"/>
      <c r="BC710" s="206"/>
      <c r="BD710" s="206"/>
      <c r="BE710" s="206"/>
      <c r="BF710" s="206"/>
      <c r="BG710" s="206"/>
      <c r="BH710" s="206"/>
      <c r="BI710" s="206"/>
      <c r="BJ710" s="206"/>
      <c r="BK710" s="206"/>
      <c r="BL710" s="206"/>
      <c r="BM710" s="206"/>
      <c r="BN710" s="206"/>
      <c r="BO710" s="206"/>
      <c r="BP710" s="206"/>
      <c r="BQ710" s="206"/>
    </row>
    <row r="711" ht="25.15" customHeight="true" x14ac:dyDescent="0.2">
      <c r="C711" s="453"/>
      <c r="D711" s="453"/>
      <c r="E711" s="453"/>
      <c r="F711" s="453"/>
      <c r="G711" s="453"/>
      <c r="H711" s="453"/>
      <c r="I711" s="453"/>
      <c r="J711" s="453"/>
      <c r="K711" s="453"/>
      <c r="L711" s="453"/>
      <c r="M711" s="453"/>
      <c r="N711" s="453"/>
      <c r="O711" s="453"/>
      <c r="P711" s="453"/>
      <c r="Q711" s="453"/>
      <c r="BA711" s="206"/>
      <c r="BB711" s="281"/>
      <c r="BC711" s="206"/>
      <c r="BD711" s="206"/>
      <c r="BE711" s="206"/>
      <c r="BF711" s="206"/>
      <c r="BG711" s="206"/>
      <c r="BH711" s="206"/>
      <c r="BI711" s="206"/>
      <c r="BJ711" s="206"/>
      <c r="BK711" s="206"/>
      <c r="BL711" s="206"/>
      <c r="BM711" s="206"/>
      <c r="BN711" s="206"/>
      <c r="BO711" s="206"/>
      <c r="BP711" s="206"/>
      <c r="BQ711" s="206"/>
    </row>
    <row r="712" ht="25.15" customHeight="true" x14ac:dyDescent="0.2">
      <c r="C712" s="453"/>
      <c r="D712" s="453"/>
      <c r="E712" s="453"/>
      <c r="F712" s="453"/>
      <c r="G712" s="453"/>
      <c r="H712" s="453"/>
      <c r="I712" s="453"/>
      <c r="J712" s="453"/>
      <c r="K712" s="453"/>
      <c r="L712" s="453"/>
      <c r="M712" s="453"/>
      <c r="N712" s="453"/>
      <c r="O712" s="453"/>
      <c r="P712" s="453"/>
      <c r="Q712" s="453"/>
      <c r="BA712" s="206"/>
      <c r="BB712" s="281"/>
      <c r="BC712" s="206"/>
      <c r="BD712" s="206"/>
      <c r="BE712" s="206"/>
      <c r="BF712" s="206"/>
      <c r="BG712" s="206"/>
      <c r="BH712" s="206"/>
      <c r="BI712" s="206"/>
      <c r="BJ712" s="206"/>
      <c r="BK712" s="206"/>
      <c r="BL712" s="206"/>
      <c r="BM712" s="206"/>
      <c r="BN712" s="206"/>
      <c r="BO712" s="206"/>
      <c r="BP712" s="206"/>
      <c r="BQ712" s="206"/>
    </row>
    <row r="713" ht="25.15" customHeight="true" x14ac:dyDescent="0.2">
      <c r="C713" s="453"/>
      <c r="D713" s="453"/>
      <c r="E713" s="453"/>
      <c r="F713" s="453"/>
      <c r="G713" s="453"/>
      <c r="H713" s="453"/>
      <c r="I713" s="453"/>
      <c r="J713" s="453"/>
      <c r="K713" s="453"/>
      <c r="L713" s="453"/>
      <c r="M713" s="453"/>
      <c r="N713" s="453"/>
      <c r="O713" s="453"/>
      <c r="P713" s="453"/>
      <c r="Q713" s="453"/>
      <c r="BA713" s="206"/>
      <c r="BB713" s="281"/>
      <c r="BC713" s="206"/>
      <c r="BD713" s="206"/>
      <c r="BE713" s="206"/>
      <c r="BF713" s="206"/>
      <c r="BG713" s="206"/>
      <c r="BH713" s="206"/>
      <c r="BI713" s="206"/>
      <c r="BJ713" s="206"/>
      <c r="BK713" s="206"/>
      <c r="BL713" s="206"/>
      <c r="BM713" s="206"/>
      <c r="BN713" s="206"/>
      <c r="BO713" s="206"/>
      <c r="BP713" s="206"/>
      <c r="BQ713" s="206"/>
    </row>
    <row r="714" ht="25.15" customHeight="true" x14ac:dyDescent="0.2">
      <c r="C714" s="453"/>
      <c r="D714" s="453"/>
      <c r="E714" s="453"/>
      <c r="F714" s="453"/>
      <c r="G714" s="453"/>
      <c r="H714" s="453"/>
      <c r="I714" s="453"/>
      <c r="J714" s="453"/>
      <c r="K714" s="453"/>
      <c r="L714" s="453"/>
      <c r="M714" s="453"/>
      <c r="N714" s="453"/>
      <c r="O714" s="453"/>
      <c r="P714" s="453"/>
      <c r="Q714" s="453"/>
      <c r="BA714" s="206"/>
      <c r="BB714" s="281"/>
      <c r="BC714" s="206"/>
      <c r="BD714" s="206"/>
      <c r="BE714" s="206"/>
      <c r="BF714" s="206"/>
      <c r="BG714" s="206"/>
      <c r="BH714" s="206"/>
      <c r="BI714" s="206"/>
      <c r="BJ714" s="206"/>
      <c r="BK714" s="206"/>
      <c r="BL714" s="206"/>
      <c r="BM714" s="206"/>
      <c r="BN714" s="206"/>
      <c r="BO714" s="206"/>
      <c r="BP714" s="206"/>
      <c r="BQ714" s="206"/>
    </row>
    <row r="715" ht="25.15" customHeight="true" x14ac:dyDescent="0.2">
      <c r="C715" s="453"/>
      <c r="D715" s="453"/>
      <c r="E715" s="453"/>
      <c r="F715" s="453"/>
      <c r="G715" s="453"/>
      <c r="H715" s="453"/>
      <c r="I715" s="453"/>
      <c r="J715" s="453"/>
      <c r="K715" s="453"/>
      <c r="L715" s="453"/>
      <c r="M715" s="453"/>
      <c r="N715" s="453"/>
      <c r="O715" s="453"/>
      <c r="P715" s="453"/>
      <c r="Q715" s="453"/>
      <c r="BA715" s="206"/>
      <c r="BB715" s="281"/>
      <c r="BC715" s="206"/>
      <c r="BD715" s="206"/>
      <c r="BE715" s="206"/>
      <c r="BF715" s="206"/>
      <c r="BG715" s="206"/>
      <c r="BH715" s="206"/>
      <c r="BI715" s="206"/>
      <c r="BJ715" s="206"/>
      <c r="BK715" s="206"/>
      <c r="BL715" s="206"/>
      <c r="BM715" s="206"/>
      <c r="BN715" s="206"/>
      <c r="BO715" s="206"/>
      <c r="BP715" s="206"/>
      <c r="BQ715" s="206"/>
    </row>
    <row r="716" ht="25.15" customHeight="true" x14ac:dyDescent="0.2">
      <c r="C716" s="453"/>
      <c r="D716" s="453"/>
      <c r="E716" s="453"/>
      <c r="F716" s="453"/>
      <c r="G716" s="453"/>
      <c r="H716" s="453"/>
      <c r="I716" s="453"/>
      <c r="J716" s="453"/>
      <c r="K716" s="453"/>
      <c r="L716" s="453"/>
      <c r="M716" s="453"/>
      <c r="N716" s="453"/>
      <c r="O716" s="453"/>
      <c r="P716" s="453"/>
      <c r="Q716" s="453"/>
      <c r="BA716" s="206"/>
      <c r="BB716" s="281"/>
      <c r="BC716" s="206"/>
      <c r="BD716" s="206"/>
      <c r="BE716" s="206"/>
      <c r="BF716" s="206"/>
      <c r="BG716" s="206"/>
      <c r="BH716" s="206"/>
      <c r="BI716" s="206"/>
      <c r="BJ716" s="206"/>
      <c r="BK716" s="206"/>
      <c r="BL716" s="206"/>
      <c r="BM716" s="206"/>
      <c r="BN716" s="206"/>
      <c r="BO716" s="206"/>
      <c r="BP716" s="206"/>
      <c r="BQ716" s="206"/>
    </row>
    <row r="717" ht="25.15" customHeight="true" x14ac:dyDescent="0.2">
      <c r="C717" s="453"/>
      <c r="D717" s="453"/>
      <c r="E717" s="453"/>
      <c r="F717" s="453"/>
      <c r="G717" s="453"/>
      <c r="H717" s="453"/>
      <c r="I717" s="453"/>
      <c r="J717" s="453"/>
      <c r="K717" s="453"/>
      <c r="L717" s="453"/>
      <c r="M717" s="453"/>
      <c r="N717" s="453"/>
      <c r="O717" s="453"/>
      <c r="P717" s="453"/>
      <c r="Q717" s="453"/>
      <c r="BA717" s="206"/>
      <c r="BB717" s="281"/>
      <c r="BC717" s="206"/>
      <c r="BD717" s="206"/>
      <c r="BE717" s="206"/>
      <c r="BF717" s="206"/>
      <c r="BG717" s="206"/>
      <c r="BH717" s="206"/>
      <c r="BI717" s="206"/>
      <c r="BJ717" s="206"/>
      <c r="BK717" s="206"/>
      <c r="BL717" s="206"/>
      <c r="BM717" s="206"/>
      <c r="BN717" s="206"/>
      <c r="BO717" s="206"/>
      <c r="BP717" s="206"/>
      <c r="BQ717" s="206"/>
    </row>
    <row r="718" ht="25.15" customHeight="true" x14ac:dyDescent="0.2">
      <c r="C718" s="453"/>
      <c r="D718" s="453"/>
      <c r="E718" s="453"/>
      <c r="F718" s="453"/>
      <c r="G718" s="453"/>
      <c r="H718" s="453"/>
      <c r="I718" s="453"/>
      <c r="J718" s="453"/>
      <c r="K718" s="453"/>
      <c r="L718" s="453"/>
      <c r="M718" s="453"/>
      <c r="N718" s="453"/>
      <c r="O718" s="453"/>
      <c r="P718" s="453"/>
      <c r="Q718" s="453"/>
      <c r="BA718" s="206"/>
      <c r="BB718" s="281"/>
      <c r="BC718" s="206"/>
      <c r="BD718" s="206"/>
      <c r="BE718" s="206"/>
      <c r="BF718" s="206"/>
      <c r="BG718" s="206"/>
      <c r="BH718" s="206"/>
      <c r="BI718" s="206"/>
      <c r="BJ718" s="206"/>
      <c r="BK718" s="206"/>
      <c r="BL718" s="206"/>
      <c r="BM718" s="206"/>
      <c r="BN718" s="206"/>
      <c r="BO718" s="206"/>
      <c r="BP718" s="206"/>
      <c r="BQ718" s="206"/>
    </row>
    <row r="719" ht="25.15" customHeight="true" x14ac:dyDescent="0.2">
      <c r="C719" s="453"/>
      <c r="D719" s="453"/>
      <c r="E719" s="453"/>
      <c r="F719" s="453"/>
      <c r="G719" s="453"/>
      <c r="H719" s="453"/>
      <c r="I719" s="453"/>
      <c r="J719" s="453"/>
      <c r="K719" s="453"/>
      <c r="L719" s="453"/>
      <c r="M719" s="453"/>
      <c r="N719" s="453"/>
      <c r="O719" s="453"/>
      <c r="P719" s="453"/>
      <c r="Q719" s="453"/>
      <c r="BA719" s="206"/>
      <c r="BB719" s="281"/>
      <c r="BC719" s="206"/>
      <c r="BD719" s="206"/>
      <c r="BE719" s="206"/>
      <c r="BF719" s="206"/>
      <c r="BG719" s="206"/>
      <c r="BH719" s="206"/>
      <c r="BI719" s="206"/>
      <c r="BJ719" s="206"/>
      <c r="BK719" s="206"/>
      <c r="BL719" s="206"/>
      <c r="BM719" s="206"/>
      <c r="BN719" s="206"/>
      <c r="BO719" s="206"/>
      <c r="BP719" s="206"/>
      <c r="BQ719" s="206"/>
    </row>
    <row r="720" ht="25.15" customHeight="true" x14ac:dyDescent="0.2">
      <c r="C720" s="453"/>
      <c r="D720" s="453"/>
      <c r="E720" s="453"/>
      <c r="F720" s="453"/>
      <c r="G720" s="453"/>
      <c r="H720" s="453"/>
      <c r="I720" s="453"/>
      <c r="J720" s="453"/>
      <c r="K720" s="453"/>
      <c r="L720" s="453"/>
      <c r="M720" s="453"/>
      <c r="N720" s="453"/>
      <c r="O720" s="453"/>
      <c r="P720" s="453"/>
      <c r="Q720" s="453"/>
      <c r="BA720" s="206"/>
      <c r="BB720" s="281"/>
      <c r="BC720" s="206"/>
      <c r="BD720" s="206"/>
      <c r="BE720" s="206"/>
      <c r="BF720" s="206"/>
      <c r="BG720" s="206"/>
      <c r="BH720" s="206"/>
      <c r="BI720" s="206"/>
      <c r="BJ720" s="206"/>
      <c r="BK720" s="206"/>
      <c r="BL720" s="206"/>
      <c r="BM720" s="206"/>
      <c r="BN720" s="206"/>
      <c r="BO720" s="206"/>
      <c r="BP720" s="206"/>
      <c r="BQ720" s="206"/>
    </row>
    <row r="721" ht="25.15" customHeight="true" x14ac:dyDescent="0.2">
      <c r="C721" s="453"/>
      <c r="D721" s="453"/>
      <c r="E721" s="453"/>
      <c r="F721" s="453"/>
      <c r="G721" s="453"/>
      <c r="H721" s="453"/>
      <c r="I721" s="453"/>
      <c r="J721" s="453"/>
      <c r="K721" s="453"/>
      <c r="L721" s="453"/>
      <c r="M721" s="453"/>
      <c r="N721" s="453"/>
      <c r="O721" s="453"/>
      <c r="P721" s="453"/>
      <c r="Q721" s="453"/>
      <c r="BA721" s="206"/>
      <c r="BB721" s="281"/>
      <c r="BC721" s="206"/>
      <c r="BD721" s="206"/>
      <c r="BE721" s="206"/>
      <c r="BF721" s="206"/>
      <c r="BG721" s="206"/>
      <c r="BH721" s="206"/>
      <c r="BI721" s="206"/>
      <c r="BJ721" s="206"/>
      <c r="BK721" s="206"/>
      <c r="BL721" s="206"/>
      <c r="BM721" s="206"/>
      <c r="BN721" s="206"/>
      <c r="BO721" s="206"/>
      <c r="BP721" s="206"/>
      <c r="BQ721" s="206"/>
    </row>
    <row r="722" ht="25.15" customHeight="true" x14ac:dyDescent="0.2">
      <c r="C722" s="453"/>
      <c r="D722" s="453"/>
      <c r="E722" s="453"/>
      <c r="F722" s="453"/>
      <c r="G722" s="453"/>
      <c r="H722" s="453"/>
      <c r="I722" s="453"/>
      <c r="J722" s="453"/>
      <c r="K722" s="453"/>
      <c r="L722" s="453"/>
      <c r="M722" s="453"/>
      <c r="N722" s="453"/>
      <c r="O722" s="453"/>
      <c r="P722" s="453"/>
      <c r="Q722" s="453"/>
      <c r="BA722" s="206"/>
      <c r="BB722" s="281"/>
      <c r="BC722" s="206"/>
      <c r="BD722" s="206"/>
      <c r="BE722" s="206"/>
      <c r="BF722" s="206"/>
      <c r="BG722" s="206"/>
      <c r="BH722" s="206"/>
      <c r="BI722" s="206"/>
      <c r="BJ722" s="206"/>
      <c r="BK722" s="206"/>
      <c r="BL722" s="206"/>
      <c r="BM722" s="206"/>
      <c r="BN722" s="206"/>
      <c r="BO722" s="206"/>
      <c r="BP722" s="206"/>
      <c r="BQ722" s="206"/>
    </row>
    <row r="723" ht="25.15" customHeight="true" x14ac:dyDescent="0.2">
      <c r="C723" s="453"/>
      <c r="D723" s="453"/>
      <c r="E723" s="453"/>
      <c r="F723" s="453"/>
      <c r="G723" s="453"/>
      <c r="H723" s="453"/>
      <c r="I723" s="453"/>
      <c r="J723" s="453"/>
      <c r="K723" s="453"/>
      <c r="L723" s="453"/>
      <c r="M723" s="453"/>
      <c r="N723" s="453"/>
      <c r="O723" s="453"/>
      <c r="P723" s="453"/>
      <c r="Q723" s="453"/>
      <c r="BA723" s="206"/>
      <c r="BB723" s="281"/>
      <c r="BC723" s="206"/>
      <c r="BD723" s="206"/>
      <c r="BE723" s="206"/>
      <c r="BF723" s="206"/>
      <c r="BG723" s="206"/>
      <c r="BH723" s="206"/>
      <c r="BI723" s="206"/>
      <c r="BJ723" s="206"/>
      <c r="BK723" s="206"/>
      <c r="BL723" s="206"/>
      <c r="BM723" s="206"/>
      <c r="BN723" s="206"/>
      <c r="BO723" s="206"/>
      <c r="BP723" s="206"/>
      <c r="BQ723" s="206"/>
    </row>
    <row r="724" ht="25.15" customHeight="true" x14ac:dyDescent="0.2">
      <c r="C724" s="453"/>
      <c r="D724" s="453"/>
      <c r="E724" s="453"/>
      <c r="F724" s="453"/>
      <c r="G724" s="453"/>
      <c r="H724" s="453"/>
      <c r="I724" s="453"/>
      <c r="J724" s="453"/>
      <c r="K724" s="453"/>
      <c r="L724" s="453"/>
      <c r="M724" s="453"/>
      <c r="N724" s="453"/>
      <c r="O724" s="453"/>
      <c r="P724" s="453"/>
      <c r="Q724" s="453"/>
      <c r="BA724" s="206"/>
      <c r="BB724" s="281"/>
      <c r="BC724" s="206"/>
      <c r="BD724" s="206"/>
      <c r="BE724" s="206"/>
      <c r="BF724" s="206"/>
      <c r="BG724" s="206"/>
      <c r="BH724" s="206"/>
      <c r="BI724" s="206"/>
      <c r="BJ724" s="206"/>
      <c r="BK724" s="206"/>
      <c r="BL724" s="206"/>
      <c r="BM724" s="206"/>
      <c r="BN724" s="206"/>
      <c r="BO724" s="206"/>
      <c r="BP724" s="206"/>
      <c r="BQ724" s="206"/>
    </row>
    <row r="725" ht="25.15" customHeight="true" x14ac:dyDescent="0.2">
      <c r="C725" s="453"/>
      <c r="D725" s="453"/>
      <c r="E725" s="453"/>
      <c r="F725" s="453"/>
      <c r="G725" s="453"/>
      <c r="H725" s="453"/>
      <c r="I725" s="453"/>
      <c r="J725" s="453"/>
      <c r="K725" s="453"/>
      <c r="L725" s="453"/>
      <c r="M725" s="453"/>
      <c r="N725" s="453"/>
      <c r="O725" s="453"/>
      <c r="P725" s="453"/>
      <c r="Q725" s="453"/>
      <c r="BA725" s="206"/>
      <c r="BB725" s="281"/>
      <c r="BC725" s="206"/>
      <c r="BD725" s="206"/>
      <c r="BE725" s="206"/>
      <c r="BF725" s="206"/>
      <c r="BG725" s="206"/>
      <c r="BH725" s="206"/>
      <c r="BI725" s="206"/>
      <c r="BJ725" s="206"/>
      <c r="BK725" s="206"/>
      <c r="BL725" s="206"/>
      <c r="BM725" s="206"/>
      <c r="BN725" s="206"/>
      <c r="BO725" s="206"/>
      <c r="BP725" s="206"/>
      <c r="BQ725" s="206"/>
    </row>
    <row r="726" ht="25.15" customHeight="true" x14ac:dyDescent="0.2">
      <c r="C726" s="453"/>
      <c r="D726" s="453"/>
      <c r="E726" s="453"/>
      <c r="F726" s="453"/>
      <c r="G726" s="453"/>
      <c r="H726" s="453"/>
      <c r="I726" s="453"/>
      <c r="J726" s="453"/>
      <c r="K726" s="453"/>
      <c r="L726" s="453"/>
      <c r="M726" s="453"/>
      <c r="N726" s="453"/>
      <c r="O726" s="453"/>
      <c r="P726" s="453"/>
      <c r="Q726" s="453"/>
      <c r="BA726" s="206"/>
      <c r="BB726" s="281"/>
      <c r="BC726" s="206"/>
      <c r="BD726" s="206"/>
      <c r="BE726" s="206"/>
      <c r="BF726" s="206"/>
      <c r="BG726" s="206"/>
      <c r="BH726" s="206"/>
      <c r="BI726" s="206"/>
      <c r="BJ726" s="206"/>
      <c r="BK726" s="206"/>
      <c r="BL726" s="206"/>
      <c r="BM726" s="206"/>
      <c r="BN726" s="206"/>
      <c r="BO726" s="206"/>
      <c r="BP726" s="206"/>
      <c r="BQ726" s="206"/>
    </row>
    <row r="727" ht="25.15" customHeight="true" x14ac:dyDescent="0.2">
      <c r="C727" s="453"/>
      <c r="D727" s="453"/>
      <c r="E727" s="453"/>
      <c r="F727" s="453"/>
      <c r="G727" s="453"/>
      <c r="H727" s="453"/>
      <c r="I727" s="453"/>
      <c r="J727" s="453"/>
      <c r="K727" s="453"/>
      <c r="L727" s="453"/>
      <c r="M727" s="453"/>
      <c r="N727" s="453"/>
      <c r="O727" s="453"/>
      <c r="P727" s="453"/>
      <c r="Q727" s="453"/>
      <c r="BA727" s="206"/>
      <c r="BB727" s="281"/>
      <c r="BC727" s="206"/>
      <c r="BD727" s="206"/>
      <c r="BE727" s="206"/>
      <c r="BF727" s="206"/>
      <c r="BG727" s="206"/>
      <c r="BH727" s="206"/>
      <c r="BI727" s="206"/>
      <c r="BJ727" s="206"/>
      <c r="BK727" s="206"/>
      <c r="BL727" s="206"/>
      <c r="BM727" s="206"/>
      <c r="BN727" s="206"/>
      <c r="BO727" s="206"/>
      <c r="BP727" s="206"/>
      <c r="BQ727" s="206"/>
    </row>
    <row r="728" ht="25.15" customHeight="true" x14ac:dyDescent="0.2">
      <c r="C728" s="453"/>
      <c r="D728" s="453"/>
      <c r="E728" s="453"/>
      <c r="F728" s="453"/>
      <c r="G728" s="453"/>
      <c r="H728" s="453"/>
      <c r="I728" s="453"/>
      <c r="J728" s="453"/>
      <c r="K728" s="453"/>
      <c r="L728" s="453"/>
      <c r="M728" s="453"/>
      <c r="N728" s="453"/>
      <c r="O728" s="453"/>
      <c r="P728" s="453"/>
      <c r="Q728" s="453"/>
      <c r="BA728" s="206"/>
      <c r="BB728" s="281"/>
      <c r="BC728" s="206"/>
      <c r="BD728" s="206"/>
      <c r="BE728" s="206"/>
      <c r="BF728" s="206"/>
      <c r="BG728" s="206"/>
      <c r="BH728" s="206"/>
      <c r="BI728" s="206"/>
      <c r="BJ728" s="206"/>
      <c r="BK728" s="206"/>
      <c r="BL728" s="206"/>
      <c r="BM728" s="206"/>
      <c r="BN728" s="206"/>
      <c r="BO728" s="206"/>
      <c r="BP728" s="206"/>
      <c r="BQ728" s="206"/>
    </row>
    <row r="729" ht="25.15" customHeight="true" x14ac:dyDescent="0.2">
      <c r="C729" s="453"/>
      <c r="D729" s="453"/>
      <c r="E729" s="453"/>
      <c r="F729" s="453"/>
      <c r="G729" s="453"/>
      <c r="H729" s="453"/>
      <c r="I729" s="453"/>
      <c r="J729" s="453"/>
      <c r="K729" s="453"/>
      <c r="L729" s="453"/>
      <c r="M729" s="453"/>
      <c r="N729" s="453"/>
      <c r="O729" s="453"/>
      <c r="P729" s="453"/>
      <c r="Q729" s="453"/>
      <c r="BA729" s="206"/>
      <c r="BB729" s="281"/>
      <c r="BC729" s="206"/>
      <c r="BD729" s="206"/>
      <c r="BE729" s="206"/>
      <c r="BF729" s="206"/>
      <c r="BG729" s="206"/>
      <c r="BH729" s="206"/>
      <c r="BI729" s="206"/>
      <c r="BJ729" s="206"/>
      <c r="BK729" s="206"/>
      <c r="BL729" s="206"/>
      <c r="BM729" s="206"/>
      <c r="BN729" s="206"/>
      <c r="BO729" s="206"/>
      <c r="BP729" s="206"/>
      <c r="BQ729" s="206"/>
    </row>
    <row r="730" ht="25.15" customHeight="true" x14ac:dyDescent="0.2">
      <c r="C730" s="453"/>
      <c r="D730" s="453"/>
      <c r="E730" s="453"/>
      <c r="F730" s="453"/>
      <c r="G730" s="453"/>
      <c r="H730" s="453"/>
      <c r="I730" s="453"/>
      <c r="J730" s="453"/>
      <c r="K730" s="453"/>
      <c r="L730" s="453"/>
      <c r="M730" s="453"/>
      <c r="N730" s="453"/>
      <c r="O730" s="453"/>
      <c r="P730" s="453"/>
      <c r="Q730" s="453"/>
      <c r="BA730" s="206"/>
      <c r="BB730" s="281"/>
      <c r="BC730" s="206"/>
      <c r="BD730" s="206"/>
      <c r="BE730" s="206"/>
      <c r="BF730" s="206"/>
      <c r="BG730" s="206"/>
      <c r="BH730" s="206"/>
      <c r="BI730" s="206"/>
      <c r="BJ730" s="206"/>
      <c r="BK730" s="206"/>
      <c r="BL730" s="206"/>
      <c r="BM730" s="206"/>
      <c r="BN730" s="206"/>
      <c r="BO730" s="206"/>
      <c r="BP730" s="206"/>
      <c r="BQ730" s="206"/>
    </row>
    <row r="731" ht="25.15" customHeight="true" x14ac:dyDescent="0.2">
      <c r="C731" s="453"/>
      <c r="D731" s="453"/>
      <c r="E731" s="453"/>
      <c r="F731" s="453"/>
      <c r="G731" s="453"/>
      <c r="H731" s="453"/>
      <c r="I731" s="453"/>
      <c r="J731" s="453"/>
      <c r="K731" s="453"/>
      <c r="L731" s="453"/>
      <c r="M731" s="453"/>
      <c r="N731" s="453"/>
      <c r="O731" s="453"/>
      <c r="P731" s="453"/>
      <c r="Q731" s="453"/>
      <c r="BA731" s="206"/>
      <c r="BB731" s="281"/>
      <c r="BC731" s="206"/>
      <c r="BD731" s="206"/>
      <c r="BE731" s="206"/>
      <c r="BF731" s="206"/>
      <c r="BG731" s="206"/>
      <c r="BH731" s="206"/>
      <c r="BI731" s="206"/>
      <c r="BJ731" s="206"/>
      <c r="BK731" s="206"/>
      <c r="BL731" s="206"/>
      <c r="BM731" s="206"/>
      <c r="BN731" s="206"/>
      <c r="BO731" s="206"/>
      <c r="BP731" s="206"/>
      <c r="BQ731" s="206"/>
    </row>
    <row r="732" ht="25.15" customHeight="true" x14ac:dyDescent="0.2">
      <c r="C732" s="453"/>
      <c r="D732" s="453"/>
      <c r="E732" s="453"/>
      <c r="F732" s="453"/>
      <c r="G732" s="453"/>
      <c r="H732" s="453"/>
      <c r="I732" s="453"/>
      <c r="J732" s="453"/>
      <c r="K732" s="453"/>
      <c r="L732" s="453"/>
      <c r="M732" s="453"/>
      <c r="N732" s="453"/>
      <c r="O732" s="453"/>
      <c r="P732" s="453"/>
      <c r="Q732" s="453"/>
      <c r="BA732" s="206"/>
      <c r="BB732" s="281"/>
      <c r="BC732" s="206"/>
      <c r="BD732" s="206"/>
      <c r="BE732" s="206"/>
      <c r="BF732" s="206"/>
      <c r="BG732" s="206"/>
      <c r="BH732" s="206"/>
      <c r="BI732" s="206"/>
      <c r="BJ732" s="206"/>
      <c r="BK732" s="206"/>
      <c r="BL732" s="206"/>
      <c r="BM732" s="206"/>
      <c r="BN732" s="206"/>
      <c r="BO732" s="206"/>
      <c r="BP732" s="206"/>
      <c r="BQ732" s="206"/>
    </row>
    <row r="733" ht="25.15" customHeight="true" x14ac:dyDescent="0.2">
      <c r="C733" s="453"/>
      <c r="D733" s="453"/>
      <c r="E733" s="453"/>
      <c r="F733" s="453"/>
      <c r="G733" s="453"/>
      <c r="H733" s="453"/>
      <c r="I733" s="453"/>
      <c r="J733" s="453"/>
      <c r="K733" s="453"/>
      <c r="L733" s="453"/>
      <c r="M733" s="453"/>
      <c r="N733" s="453"/>
      <c r="O733" s="453"/>
      <c r="P733" s="453"/>
      <c r="Q733" s="453"/>
      <c r="BA733" s="206"/>
      <c r="BB733" s="281"/>
      <c r="BC733" s="206"/>
      <c r="BD733" s="206"/>
      <c r="BE733" s="206"/>
      <c r="BF733" s="206"/>
      <c r="BG733" s="206"/>
      <c r="BH733" s="206"/>
      <c r="BI733" s="206"/>
      <c r="BJ733" s="206"/>
      <c r="BK733" s="206"/>
      <c r="BL733" s="206"/>
      <c r="BM733" s="206"/>
      <c r="BN733" s="206"/>
      <c r="BO733" s="206"/>
      <c r="BP733" s="206"/>
      <c r="BQ733" s="206"/>
    </row>
    <row r="734" ht="25.15" customHeight="true" x14ac:dyDescent="0.2">
      <c r="C734" s="453"/>
      <c r="D734" s="453"/>
      <c r="E734" s="453"/>
      <c r="F734" s="453"/>
      <c r="G734" s="453"/>
      <c r="H734" s="453"/>
      <c r="I734" s="453"/>
      <c r="J734" s="453"/>
      <c r="K734" s="453"/>
      <c r="L734" s="453"/>
      <c r="M734" s="453"/>
      <c r="N734" s="453"/>
      <c r="O734" s="453"/>
      <c r="P734" s="453"/>
      <c r="Q734" s="453"/>
      <c r="BA734" s="206"/>
      <c r="BB734" s="281"/>
      <c r="BC734" s="206"/>
      <c r="BD734" s="206"/>
      <c r="BE734" s="206"/>
      <c r="BF734" s="206"/>
      <c r="BG734" s="206"/>
      <c r="BH734" s="206"/>
      <c r="BI734" s="206"/>
      <c r="BJ734" s="206"/>
      <c r="BK734" s="206"/>
      <c r="BL734" s="206"/>
      <c r="BM734" s="206"/>
      <c r="BN734" s="206"/>
      <c r="BO734" s="206"/>
      <c r="BP734" s="206"/>
      <c r="BQ734" s="206"/>
    </row>
    <row r="735" ht="25.15" customHeight="true" x14ac:dyDescent="0.2">
      <c r="C735" s="453"/>
      <c r="D735" s="453"/>
      <c r="E735" s="453"/>
      <c r="F735" s="453"/>
      <c r="G735" s="453"/>
      <c r="H735" s="453"/>
      <c r="I735" s="453"/>
      <c r="J735" s="453"/>
      <c r="K735" s="453"/>
      <c r="L735" s="453"/>
      <c r="M735" s="453"/>
      <c r="N735" s="453"/>
      <c r="O735" s="453"/>
      <c r="P735" s="453"/>
      <c r="Q735" s="453"/>
      <c r="BA735" s="206"/>
      <c r="BB735" s="281"/>
      <c r="BC735" s="206"/>
      <c r="BD735" s="206"/>
      <c r="BE735" s="206"/>
      <c r="BF735" s="206"/>
      <c r="BG735" s="206"/>
      <c r="BH735" s="206"/>
      <c r="BI735" s="206"/>
      <c r="BJ735" s="206"/>
      <c r="BK735" s="206"/>
      <c r="BL735" s="206"/>
      <c r="BM735" s="206"/>
      <c r="BN735" s="206"/>
      <c r="BO735" s="206"/>
      <c r="BP735" s="206"/>
      <c r="BQ735" s="206"/>
    </row>
    <row r="736" ht="25.15" customHeight="true" x14ac:dyDescent="0.2">
      <c r="C736" s="453"/>
      <c r="D736" s="453"/>
      <c r="E736" s="453"/>
      <c r="F736" s="453"/>
      <c r="G736" s="453"/>
      <c r="H736" s="453"/>
      <c r="I736" s="453"/>
      <c r="J736" s="453"/>
      <c r="K736" s="453"/>
      <c r="L736" s="453"/>
      <c r="M736" s="453"/>
      <c r="N736" s="453"/>
      <c r="O736" s="453"/>
      <c r="P736" s="453"/>
      <c r="Q736" s="453"/>
      <c r="BA736" s="206"/>
      <c r="BB736" s="281"/>
      <c r="BC736" s="206"/>
      <c r="BD736" s="206"/>
      <c r="BE736" s="206"/>
      <c r="BF736" s="206"/>
      <c r="BG736" s="206"/>
      <c r="BH736" s="206"/>
      <c r="BI736" s="206"/>
      <c r="BJ736" s="206"/>
      <c r="BK736" s="206"/>
      <c r="BL736" s="206"/>
      <c r="BM736" s="206"/>
      <c r="BN736" s="206"/>
      <c r="BO736" s="206"/>
      <c r="BP736" s="206"/>
      <c r="BQ736" s="206"/>
    </row>
    <row r="737" ht="25.15" customHeight="true" x14ac:dyDescent="0.2">
      <c r="C737" s="453"/>
      <c r="D737" s="453"/>
      <c r="E737" s="453"/>
      <c r="F737" s="453"/>
      <c r="G737" s="453"/>
      <c r="H737" s="453"/>
      <c r="I737" s="453"/>
      <c r="J737" s="453"/>
      <c r="K737" s="453"/>
      <c r="L737" s="453"/>
      <c r="M737" s="453"/>
      <c r="N737" s="453"/>
      <c r="O737" s="453"/>
      <c r="P737" s="453"/>
      <c r="Q737" s="453"/>
      <c r="BA737" s="206"/>
      <c r="BB737" s="281"/>
      <c r="BC737" s="206"/>
      <c r="BD737" s="206"/>
      <c r="BE737" s="206"/>
      <c r="BF737" s="206"/>
      <c r="BG737" s="206"/>
      <c r="BH737" s="206"/>
      <c r="BI737" s="206"/>
      <c r="BJ737" s="206"/>
      <c r="BK737" s="206"/>
      <c r="BL737" s="206"/>
      <c r="BM737" s="206"/>
      <c r="BN737" s="206"/>
      <c r="BO737" s="206"/>
      <c r="BP737" s="206"/>
      <c r="BQ737" s="206"/>
    </row>
    <row r="738" ht="25.15" customHeight="true" x14ac:dyDescent="0.2">
      <c r="C738" s="453"/>
      <c r="D738" s="453"/>
      <c r="E738" s="453"/>
      <c r="F738" s="453"/>
      <c r="G738" s="453"/>
      <c r="H738" s="453"/>
      <c r="I738" s="453"/>
      <c r="J738" s="453"/>
      <c r="K738" s="453"/>
      <c r="L738" s="453"/>
      <c r="M738" s="453"/>
      <c r="N738" s="453"/>
      <c r="O738" s="453"/>
      <c r="P738" s="453"/>
      <c r="Q738" s="453"/>
      <c r="BA738" s="206"/>
      <c r="BB738" s="281"/>
      <c r="BC738" s="206"/>
      <c r="BD738" s="206"/>
      <c r="BE738" s="206"/>
      <c r="BF738" s="206"/>
      <c r="BG738" s="206"/>
      <c r="BH738" s="206"/>
      <c r="BI738" s="206"/>
      <c r="BJ738" s="206"/>
      <c r="BK738" s="206"/>
      <c r="BL738" s="206"/>
      <c r="BM738" s="206"/>
      <c r="BN738" s="206"/>
      <c r="BO738" s="206"/>
      <c r="BP738" s="206"/>
      <c r="BQ738" s="206"/>
    </row>
    <row r="739" ht="25.15" customHeight="true" x14ac:dyDescent="0.2">
      <c r="C739" s="453"/>
      <c r="D739" s="453"/>
      <c r="E739" s="453"/>
      <c r="F739" s="453"/>
      <c r="G739" s="453"/>
      <c r="H739" s="453"/>
      <c r="I739" s="453"/>
      <c r="J739" s="453"/>
      <c r="K739" s="453"/>
      <c r="L739" s="453"/>
      <c r="M739" s="453"/>
      <c r="N739" s="453"/>
      <c r="O739" s="453"/>
      <c r="P739" s="453"/>
      <c r="Q739" s="453"/>
      <c r="BA739" s="206"/>
      <c r="BB739" s="281"/>
      <c r="BC739" s="206"/>
      <c r="BD739" s="206"/>
      <c r="BE739" s="206"/>
      <c r="BF739" s="206"/>
      <c r="BG739" s="206"/>
      <c r="BH739" s="206"/>
      <c r="BI739" s="206"/>
      <c r="BJ739" s="206"/>
      <c r="BK739" s="206"/>
      <c r="BL739" s="206"/>
      <c r="BM739" s="206"/>
      <c r="BN739" s="206"/>
      <c r="BO739" s="206"/>
      <c r="BP739" s="206"/>
      <c r="BQ739" s="206"/>
    </row>
    <row r="740" ht="25.15" customHeight="true" x14ac:dyDescent="0.2">
      <c r="C740" s="453"/>
      <c r="D740" s="453"/>
      <c r="E740" s="453"/>
      <c r="F740" s="453"/>
      <c r="G740" s="453"/>
      <c r="H740" s="453"/>
      <c r="I740" s="453"/>
      <c r="J740" s="453"/>
      <c r="K740" s="453"/>
      <c r="L740" s="453"/>
      <c r="M740" s="453"/>
      <c r="N740" s="453"/>
      <c r="O740" s="453"/>
      <c r="P740" s="453"/>
      <c r="Q740" s="453"/>
      <c r="BA740" s="206"/>
      <c r="BB740" s="281"/>
      <c r="BC740" s="206"/>
      <c r="BD740" s="206"/>
      <c r="BE740" s="206"/>
      <c r="BF740" s="206"/>
      <c r="BG740" s="206"/>
      <c r="BH740" s="206"/>
      <c r="BI740" s="206"/>
      <c r="BJ740" s="206"/>
      <c r="BK740" s="206"/>
      <c r="BL740" s="206"/>
      <c r="BM740" s="206"/>
      <c r="BN740" s="206"/>
      <c r="BO740" s="206"/>
      <c r="BP740" s="206"/>
      <c r="BQ740" s="206"/>
    </row>
    <row r="741" ht="25.15" customHeight="true" x14ac:dyDescent="0.2">
      <c r="C741" s="453"/>
      <c r="D741" s="453"/>
      <c r="E741" s="453"/>
      <c r="F741" s="453"/>
      <c r="G741" s="453"/>
      <c r="H741" s="453"/>
      <c r="I741" s="453"/>
      <c r="J741" s="453"/>
      <c r="K741" s="453"/>
      <c r="L741" s="453"/>
      <c r="M741" s="453"/>
      <c r="N741" s="453"/>
      <c r="O741" s="453"/>
      <c r="P741" s="453"/>
      <c r="Q741" s="453"/>
      <c r="BA741" s="206"/>
      <c r="BB741" s="281"/>
      <c r="BC741" s="206"/>
      <c r="BD741" s="206"/>
      <c r="BE741" s="206"/>
      <c r="BF741" s="206"/>
      <c r="BG741" s="206"/>
      <c r="BH741" s="206"/>
      <c r="BI741" s="206"/>
      <c r="BJ741" s="206"/>
      <c r="BK741" s="206"/>
      <c r="BL741" s="206"/>
      <c r="BM741" s="206"/>
      <c r="BN741" s="206"/>
      <c r="BO741" s="206"/>
      <c r="BP741" s="206"/>
      <c r="BQ741" s="206"/>
    </row>
    <row r="742" ht="25.15" customHeight="true" x14ac:dyDescent="0.2">
      <c r="C742" s="453"/>
      <c r="D742" s="453"/>
      <c r="E742" s="453"/>
      <c r="F742" s="453"/>
      <c r="G742" s="453"/>
      <c r="H742" s="453"/>
      <c r="I742" s="453"/>
      <c r="J742" s="453"/>
      <c r="K742" s="453"/>
      <c r="L742" s="453"/>
      <c r="M742" s="453"/>
      <c r="N742" s="453"/>
      <c r="O742" s="453"/>
      <c r="P742" s="453"/>
      <c r="Q742" s="453"/>
      <c r="BA742" s="206"/>
      <c r="BB742" s="281"/>
      <c r="BC742" s="206"/>
      <c r="BD742" s="206"/>
      <c r="BE742" s="206"/>
      <c r="BF742" s="206"/>
      <c r="BG742" s="206"/>
      <c r="BH742" s="206"/>
      <c r="BI742" s="206"/>
      <c r="BJ742" s="206"/>
      <c r="BK742" s="206"/>
      <c r="BL742" s="206"/>
      <c r="BM742" s="206"/>
      <c r="BN742" s="206"/>
      <c r="BO742" s="206"/>
      <c r="BP742" s="206"/>
      <c r="BQ742" s="206"/>
    </row>
    <row r="743" ht="25.15" customHeight="true" x14ac:dyDescent="0.2">
      <c r="C743" s="453"/>
      <c r="D743" s="453"/>
      <c r="E743" s="453"/>
      <c r="F743" s="453"/>
      <c r="G743" s="453"/>
      <c r="H743" s="453"/>
      <c r="I743" s="453"/>
      <c r="J743" s="453"/>
      <c r="K743" s="453"/>
      <c r="L743" s="453"/>
      <c r="M743" s="453"/>
      <c r="N743" s="453"/>
      <c r="O743" s="453"/>
      <c r="P743" s="453"/>
      <c r="Q743" s="453"/>
      <c r="BA743" s="206"/>
      <c r="BB743" s="281"/>
      <c r="BC743" s="206"/>
      <c r="BD743" s="206"/>
      <c r="BE743" s="206"/>
      <c r="BF743" s="206"/>
      <c r="BG743" s="206"/>
      <c r="BH743" s="206"/>
      <c r="BI743" s="206"/>
      <c r="BJ743" s="206"/>
      <c r="BK743" s="206"/>
      <c r="BL743" s="206"/>
      <c r="BM743" s="206"/>
      <c r="BN743" s="206"/>
      <c r="BO743" s="206"/>
      <c r="BP743" s="206"/>
      <c r="BQ743" s="206"/>
    </row>
    <row r="744" ht="25.15" customHeight="true" x14ac:dyDescent="0.2">
      <c r="C744" s="453"/>
      <c r="D744" s="453"/>
      <c r="E744" s="453"/>
      <c r="F744" s="453"/>
      <c r="G744" s="453"/>
      <c r="H744" s="453"/>
      <c r="I744" s="453"/>
      <c r="J744" s="453"/>
      <c r="K744" s="453"/>
      <c r="L744" s="453"/>
      <c r="M744" s="453"/>
      <c r="N744" s="453"/>
      <c r="O744" s="453"/>
      <c r="P744" s="453"/>
      <c r="Q744" s="453"/>
      <c r="BA744" s="206"/>
      <c r="BB744" s="281"/>
      <c r="BC744" s="206"/>
      <c r="BD744" s="206"/>
      <c r="BE744" s="206"/>
      <c r="BF744" s="206"/>
      <c r="BG744" s="206"/>
      <c r="BH744" s="206"/>
      <c r="BI744" s="206"/>
      <c r="BJ744" s="206"/>
      <c r="BK744" s="206"/>
      <c r="BL744" s="206"/>
      <c r="BM744" s="206"/>
      <c r="BN744" s="206"/>
      <c r="BO744" s="206"/>
      <c r="BP744" s="206"/>
      <c r="BQ744" s="206"/>
    </row>
    <row r="745" ht="25.15" customHeight="true" x14ac:dyDescent="0.2">
      <c r="C745" s="453"/>
      <c r="D745" s="453"/>
      <c r="E745" s="453"/>
      <c r="F745" s="453"/>
      <c r="G745" s="453"/>
      <c r="H745" s="453"/>
      <c r="I745" s="453"/>
      <c r="J745" s="453"/>
      <c r="K745" s="453"/>
      <c r="L745" s="453"/>
      <c r="M745" s="453"/>
      <c r="N745" s="453"/>
      <c r="O745" s="453"/>
      <c r="P745" s="453"/>
      <c r="Q745" s="453"/>
      <c r="BA745" s="206"/>
      <c r="BB745" s="281"/>
      <c r="BC745" s="206"/>
      <c r="BD745" s="206"/>
      <c r="BE745" s="206"/>
      <c r="BF745" s="206"/>
      <c r="BG745" s="206"/>
      <c r="BH745" s="206"/>
      <c r="BI745" s="206"/>
      <c r="BJ745" s="206"/>
      <c r="BK745" s="206"/>
      <c r="BL745" s="206"/>
      <c r="BM745" s="206"/>
      <c r="BN745" s="206"/>
      <c r="BO745" s="206"/>
      <c r="BP745" s="206"/>
      <c r="BQ745" s="206"/>
    </row>
    <row r="746" ht="25.15" customHeight="true" x14ac:dyDescent="0.2">
      <c r="C746" s="453"/>
      <c r="D746" s="453"/>
      <c r="E746" s="453"/>
      <c r="F746" s="453"/>
      <c r="G746" s="453"/>
      <c r="H746" s="453"/>
      <c r="I746" s="453"/>
      <c r="J746" s="453"/>
      <c r="K746" s="453"/>
      <c r="L746" s="453"/>
      <c r="M746" s="453"/>
      <c r="N746" s="453"/>
      <c r="O746" s="453"/>
      <c r="P746" s="453"/>
      <c r="Q746" s="453"/>
      <c r="BA746" s="206"/>
      <c r="BB746" s="281"/>
      <c r="BC746" s="206"/>
      <c r="BD746" s="206"/>
      <c r="BE746" s="206"/>
      <c r="BF746" s="206"/>
      <c r="BG746" s="206"/>
      <c r="BH746" s="206"/>
      <c r="BI746" s="206"/>
      <c r="BJ746" s="206"/>
      <c r="BK746" s="206"/>
      <c r="BL746" s="206"/>
      <c r="BM746" s="206"/>
      <c r="BN746" s="206"/>
      <c r="BO746" s="206"/>
      <c r="BP746" s="206"/>
      <c r="BQ746" s="206"/>
    </row>
    <row r="747" ht="25.15" customHeight="true" x14ac:dyDescent="0.2">
      <c r="C747" s="453"/>
      <c r="D747" s="453"/>
      <c r="E747" s="453"/>
      <c r="F747" s="453"/>
      <c r="G747" s="453"/>
      <c r="H747" s="453"/>
      <c r="I747" s="453"/>
      <c r="J747" s="453"/>
      <c r="K747" s="453"/>
      <c r="L747" s="453"/>
      <c r="M747" s="453"/>
      <c r="N747" s="453"/>
      <c r="O747" s="453"/>
      <c r="P747" s="453"/>
      <c r="Q747" s="453"/>
      <c r="BA747" s="206"/>
      <c r="BB747" s="281"/>
      <c r="BC747" s="206"/>
      <c r="BD747" s="206"/>
      <c r="BE747" s="206"/>
      <c r="BF747" s="206"/>
      <c r="BG747" s="206"/>
      <c r="BH747" s="206"/>
      <c r="BI747" s="206"/>
      <c r="BJ747" s="206"/>
      <c r="BK747" s="206"/>
      <c r="BL747" s="206"/>
      <c r="BM747" s="206"/>
      <c r="BN747" s="206"/>
      <c r="BO747" s="206"/>
      <c r="BP747" s="206"/>
      <c r="BQ747" s="206"/>
    </row>
    <row r="748" ht="25.15" customHeight="true" x14ac:dyDescent="0.2">
      <c r="C748" s="453"/>
      <c r="D748" s="453"/>
      <c r="E748" s="453"/>
      <c r="F748" s="453"/>
      <c r="G748" s="453"/>
      <c r="H748" s="453"/>
      <c r="I748" s="453"/>
      <c r="J748" s="453"/>
      <c r="K748" s="453"/>
      <c r="L748" s="453"/>
      <c r="M748" s="453"/>
      <c r="N748" s="453"/>
      <c r="O748" s="453"/>
      <c r="P748" s="453"/>
      <c r="Q748" s="453"/>
      <c r="BA748" s="206"/>
      <c r="BB748" s="281"/>
      <c r="BC748" s="206"/>
      <c r="BD748" s="206"/>
      <c r="BE748" s="206"/>
      <c r="BF748" s="206"/>
      <c r="BG748" s="206"/>
      <c r="BH748" s="206"/>
      <c r="BI748" s="206"/>
      <c r="BJ748" s="206"/>
      <c r="BK748" s="206"/>
      <c r="BL748" s="206"/>
      <c r="BM748" s="206"/>
      <c r="BN748" s="206"/>
      <c r="BO748" s="206"/>
      <c r="BP748" s="206"/>
      <c r="BQ748" s="206"/>
    </row>
    <row r="749" ht="25.15" customHeight="true" x14ac:dyDescent="0.2">
      <c r="C749" s="453"/>
      <c r="D749" s="453"/>
      <c r="E749" s="453"/>
      <c r="F749" s="453"/>
      <c r="G749" s="453"/>
      <c r="H749" s="453"/>
      <c r="I749" s="453"/>
      <c r="J749" s="453"/>
      <c r="K749" s="453"/>
      <c r="L749" s="453"/>
      <c r="M749" s="453"/>
      <c r="N749" s="453"/>
      <c r="O749" s="453"/>
      <c r="P749" s="453"/>
      <c r="Q749" s="453"/>
      <c r="BA749" s="206"/>
      <c r="BB749" s="281"/>
      <c r="BC749" s="206"/>
      <c r="BD749" s="206"/>
      <c r="BE749" s="206"/>
      <c r="BF749" s="206"/>
      <c r="BG749" s="206"/>
      <c r="BH749" s="206"/>
      <c r="BI749" s="206"/>
      <c r="BJ749" s="206"/>
      <c r="BK749" s="206"/>
      <c r="BL749" s="206"/>
      <c r="BM749" s="206"/>
      <c r="BN749" s="206"/>
      <c r="BO749" s="206"/>
      <c r="BP749" s="206"/>
      <c r="BQ749" s="206"/>
    </row>
    <row r="750" ht="25.15" customHeight="true" x14ac:dyDescent="0.2">
      <c r="C750" s="453"/>
      <c r="D750" s="453"/>
      <c r="E750" s="453"/>
      <c r="F750" s="453"/>
      <c r="G750" s="453"/>
      <c r="H750" s="453"/>
      <c r="I750" s="453"/>
      <c r="J750" s="453"/>
      <c r="K750" s="453"/>
      <c r="L750" s="453"/>
      <c r="M750" s="453"/>
      <c r="N750" s="453"/>
      <c r="O750" s="453"/>
      <c r="P750" s="453"/>
      <c r="Q750" s="453"/>
      <c r="BA750" s="206"/>
      <c r="BB750" s="281"/>
      <c r="BC750" s="206"/>
      <c r="BD750" s="206"/>
      <c r="BE750" s="206"/>
      <c r="BF750" s="206"/>
      <c r="BG750" s="206"/>
      <c r="BH750" s="206"/>
      <c r="BI750" s="206"/>
      <c r="BJ750" s="206"/>
      <c r="BK750" s="206"/>
      <c r="BL750" s="206"/>
      <c r="BM750" s="206"/>
      <c r="BN750" s="206"/>
      <c r="BO750" s="206"/>
      <c r="BP750" s="206"/>
      <c r="BQ750" s="206"/>
    </row>
    <row r="751" ht="25.15" customHeight="true" x14ac:dyDescent="0.2">
      <c r="C751" s="453"/>
      <c r="D751" s="453"/>
      <c r="E751" s="453"/>
      <c r="F751" s="453"/>
      <c r="G751" s="453"/>
      <c r="H751" s="453"/>
      <c r="I751" s="453"/>
      <c r="J751" s="453"/>
      <c r="K751" s="453"/>
      <c r="L751" s="453"/>
      <c r="M751" s="453"/>
      <c r="N751" s="453"/>
      <c r="O751" s="453"/>
      <c r="P751" s="453"/>
      <c r="Q751" s="453"/>
      <c r="BA751" s="206"/>
      <c r="BB751" s="281"/>
      <c r="BC751" s="206"/>
      <c r="BD751" s="206"/>
      <c r="BE751" s="206"/>
      <c r="BF751" s="206"/>
      <c r="BG751" s="206"/>
      <c r="BH751" s="206"/>
      <c r="BI751" s="206"/>
      <c r="BJ751" s="206"/>
      <c r="BK751" s="206"/>
      <c r="BL751" s="206"/>
      <c r="BM751" s="206"/>
      <c r="BN751" s="206"/>
      <c r="BO751" s="206"/>
      <c r="BP751" s="206"/>
      <c r="BQ751" s="206"/>
    </row>
    <row r="752" ht="25.15" customHeight="true" x14ac:dyDescent="0.2">
      <c r="C752" s="453"/>
      <c r="D752" s="453"/>
      <c r="E752" s="453"/>
      <c r="F752" s="453"/>
      <c r="G752" s="453"/>
      <c r="H752" s="453"/>
      <c r="I752" s="453"/>
      <c r="J752" s="453"/>
      <c r="K752" s="453"/>
      <c r="L752" s="453"/>
      <c r="M752" s="453"/>
      <c r="N752" s="453"/>
      <c r="O752" s="453"/>
      <c r="P752" s="453"/>
      <c r="Q752" s="453"/>
      <c r="BA752" s="206"/>
      <c r="BB752" s="281"/>
      <c r="BC752" s="206"/>
      <c r="BD752" s="206"/>
      <c r="BE752" s="206"/>
      <c r="BF752" s="206"/>
      <c r="BG752" s="206"/>
      <c r="BH752" s="206"/>
      <c r="BI752" s="206"/>
      <c r="BJ752" s="206"/>
      <c r="BK752" s="206"/>
      <c r="BL752" s="206"/>
      <c r="BM752" s="206"/>
      <c r="BN752" s="206"/>
      <c r="BO752" s="206"/>
      <c r="BP752" s="206"/>
      <c r="BQ752" s="206"/>
    </row>
    <row r="753" ht="25.15" customHeight="true" x14ac:dyDescent="0.2">
      <c r="C753" s="453"/>
      <c r="D753" s="453"/>
      <c r="E753" s="453"/>
      <c r="F753" s="453"/>
      <c r="G753" s="453"/>
      <c r="H753" s="453"/>
      <c r="I753" s="453"/>
      <c r="J753" s="453"/>
      <c r="K753" s="453"/>
      <c r="L753" s="453"/>
      <c r="M753" s="453"/>
      <c r="N753" s="453"/>
      <c r="O753" s="453"/>
      <c r="P753" s="453"/>
      <c r="Q753" s="453"/>
      <c r="BA753" s="206"/>
      <c r="BB753" s="281"/>
      <c r="BC753" s="206"/>
      <c r="BD753" s="206"/>
      <c r="BE753" s="206"/>
      <c r="BF753" s="206"/>
      <c r="BG753" s="206"/>
      <c r="BH753" s="206"/>
      <c r="BI753" s="206"/>
      <c r="BJ753" s="206"/>
      <c r="BK753" s="206"/>
      <c r="BL753" s="206"/>
      <c r="BM753" s="206"/>
      <c r="BN753" s="206"/>
      <c r="BO753" s="206"/>
      <c r="BP753" s="206"/>
      <c r="BQ753" s="206"/>
    </row>
    <row r="754" ht="25.15" customHeight="true" x14ac:dyDescent="0.2">
      <c r="C754" s="453"/>
      <c r="D754" s="453"/>
      <c r="E754" s="453"/>
      <c r="F754" s="453"/>
      <c r="G754" s="453"/>
      <c r="H754" s="453"/>
      <c r="I754" s="453"/>
      <c r="J754" s="453"/>
      <c r="K754" s="453"/>
      <c r="L754" s="453"/>
      <c r="M754" s="453"/>
      <c r="N754" s="453"/>
      <c r="O754" s="453"/>
      <c r="P754" s="453"/>
      <c r="Q754" s="453"/>
      <c r="BA754" s="206"/>
      <c r="BB754" s="281"/>
      <c r="BC754" s="206"/>
      <c r="BD754" s="206"/>
      <c r="BE754" s="206"/>
      <c r="BF754" s="206"/>
      <c r="BG754" s="206"/>
      <c r="BH754" s="206"/>
      <c r="BI754" s="206"/>
      <c r="BJ754" s="206"/>
      <c r="BK754" s="206"/>
      <c r="BL754" s="206"/>
      <c r="BM754" s="206"/>
      <c r="BN754" s="206"/>
      <c r="BO754" s="206"/>
      <c r="BP754" s="206"/>
      <c r="BQ754" s="206"/>
    </row>
    <row r="755" ht="25.15" customHeight="true" x14ac:dyDescent="0.2">
      <c r="C755" s="453"/>
      <c r="D755" s="453"/>
      <c r="E755" s="453"/>
      <c r="F755" s="453"/>
      <c r="G755" s="453"/>
      <c r="H755" s="453"/>
      <c r="I755" s="453"/>
      <c r="J755" s="453"/>
      <c r="K755" s="453"/>
      <c r="L755" s="453"/>
      <c r="M755" s="453"/>
      <c r="N755" s="453"/>
      <c r="O755" s="453"/>
      <c r="P755" s="453"/>
      <c r="Q755" s="453"/>
      <c r="BA755" s="206"/>
      <c r="BB755" s="281"/>
      <c r="BC755" s="206"/>
      <c r="BD755" s="206"/>
      <c r="BE755" s="206"/>
      <c r="BF755" s="206"/>
      <c r="BG755" s="206"/>
      <c r="BH755" s="206"/>
      <c r="BI755" s="206"/>
      <c r="BJ755" s="206"/>
      <c r="BK755" s="206"/>
      <c r="BL755" s="206"/>
      <c r="BM755" s="206"/>
      <c r="BN755" s="206"/>
      <c r="BO755" s="206"/>
      <c r="BP755" s="206"/>
      <c r="BQ755" s="206"/>
    </row>
    <row r="756" ht="25.15" customHeight="true" x14ac:dyDescent="0.2">
      <c r="C756" s="453"/>
      <c r="D756" s="453"/>
      <c r="E756" s="453"/>
      <c r="F756" s="453"/>
      <c r="G756" s="453"/>
      <c r="H756" s="453"/>
      <c r="I756" s="453"/>
      <c r="J756" s="453"/>
      <c r="K756" s="453"/>
      <c r="L756" s="453"/>
      <c r="M756" s="453"/>
      <c r="N756" s="453"/>
      <c r="O756" s="453"/>
      <c r="P756" s="453"/>
      <c r="Q756" s="453"/>
      <c r="BA756" s="206"/>
      <c r="BB756" s="281"/>
      <c r="BC756" s="206"/>
      <c r="BD756" s="206"/>
      <c r="BE756" s="206"/>
      <c r="BF756" s="206"/>
      <c r="BG756" s="206"/>
      <c r="BH756" s="206"/>
      <c r="BI756" s="206"/>
      <c r="BJ756" s="206"/>
      <c r="BK756" s="206"/>
      <c r="BL756" s="206"/>
      <c r="BM756" s="206"/>
      <c r="BN756" s="206"/>
      <c r="BO756" s="206"/>
      <c r="BP756" s="206"/>
      <c r="BQ756" s="206"/>
    </row>
    <row r="757" ht="25.15" customHeight="true" x14ac:dyDescent="0.2">
      <c r="C757" s="453"/>
      <c r="D757" s="453"/>
      <c r="E757" s="453"/>
      <c r="F757" s="453"/>
      <c r="G757" s="453"/>
      <c r="H757" s="453"/>
      <c r="I757" s="453"/>
      <c r="J757" s="453"/>
      <c r="K757" s="453"/>
      <c r="L757" s="453"/>
      <c r="M757" s="453"/>
      <c r="N757" s="453"/>
      <c r="O757" s="453"/>
      <c r="P757" s="453"/>
      <c r="Q757" s="453"/>
      <c r="BA757" s="206"/>
      <c r="BB757" s="281"/>
      <c r="BC757" s="206"/>
      <c r="BD757" s="206"/>
      <c r="BE757" s="206"/>
      <c r="BF757" s="206"/>
      <c r="BG757" s="206"/>
      <c r="BH757" s="206"/>
      <c r="BI757" s="206"/>
      <c r="BJ757" s="206"/>
      <c r="BK757" s="206"/>
      <c r="BL757" s="206"/>
      <c r="BM757" s="206"/>
      <c r="BN757" s="206"/>
      <c r="BO757" s="206"/>
      <c r="BP757" s="206"/>
      <c r="BQ757" s="206"/>
    </row>
    <row r="758" ht="25.15" customHeight="true" x14ac:dyDescent="0.2">
      <c r="C758" s="453"/>
      <c r="D758" s="453"/>
      <c r="E758" s="453"/>
      <c r="F758" s="453"/>
      <c r="G758" s="453"/>
      <c r="H758" s="453"/>
      <c r="I758" s="453"/>
      <c r="J758" s="453"/>
      <c r="K758" s="453"/>
      <c r="L758" s="453"/>
      <c r="M758" s="453"/>
      <c r="N758" s="453"/>
      <c r="O758" s="453"/>
      <c r="P758" s="453"/>
      <c r="Q758" s="453"/>
      <c r="BA758" s="206"/>
      <c r="BB758" s="281"/>
      <c r="BC758" s="206"/>
      <c r="BD758" s="206"/>
      <c r="BE758" s="206"/>
      <c r="BF758" s="206"/>
      <c r="BG758" s="206"/>
      <c r="BH758" s="206"/>
      <c r="BI758" s="206"/>
      <c r="BJ758" s="206"/>
      <c r="BK758" s="206"/>
      <c r="BL758" s="206"/>
      <c r="BM758" s="206"/>
      <c r="BN758" s="206"/>
      <c r="BO758" s="206"/>
      <c r="BP758" s="206"/>
      <c r="BQ758" s="206"/>
    </row>
    <row r="759" ht="25.15" customHeight="true" x14ac:dyDescent="0.2">
      <c r="C759" s="453"/>
      <c r="D759" s="453"/>
      <c r="E759" s="453"/>
      <c r="F759" s="453"/>
      <c r="G759" s="453"/>
      <c r="H759" s="453"/>
      <c r="I759" s="453"/>
      <c r="J759" s="453"/>
      <c r="K759" s="453"/>
      <c r="L759" s="453"/>
      <c r="M759" s="453"/>
      <c r="N759" s="453"/>
      <c r="O759" s="453"/>
      <c r="P759" s="453"/>
      <c r="Q759" s="453"/>
      <c r="BA759" s="206"/>
      <c r="BB759" s="281"/>
      <c r="BC759" s="206"/>
      <c r="BD759" s="206"/>
      <c r="BE759" s="206"/>
      <c r="BF759" s="206"/>
      <c r="BG759" s="206"/>
      <c r="BH759" s="206"/>
      <c r="BI759" s="206"/>
      <c r="BJ759" s="206"/>
      <c r="BK759" s="206"/>
      <c r="BL759" s="206"/>
      <c r="BM759" s="206"/>
      <c r="BN759" s="206"/>
      <c r="BO759" s="206"/>
      <c r="BP759" s="206"/>
      <c r="BQ759" s="206"/>
    </row>
    <row r="760" ht="25.15" customHeight="true" x14ac:dyDescent="0.2">
      <c r="C760" s="453"/>
      <c r="D760" s="453"/>
      <c r="E760" s="453"/>
      <c r="F760" s="453"/>
      <c r="G760" s="453"/>
      <c r="H760" s="453"/>
      <c r="I760" s="453"/>
      <c r="J760" s="453"/>
      <c r="K760" s="453"/>
      <c r="L760" s="453"/>
      <c r="M760" s="453"/>
      <c r="N760" s="453"/>
      <c r="O760" s="453"/>
      <c r="P760" s="453"/>
      <c r="Q760" s="453"/>
      <c r="BA760" s="206"/>
      <c r="BB760" s="281"/>
      <c r="BC760" s="206"/>
      <c r="BD760" s="206"/>
      <c r="BE760" s="206"/>
      <c r="BF760" s="206"/>
      <c r="BG760" s="206"/>
      <c r="BH760" s="206"/>
      <c r="BI760" s="206"/>
      <c r="BJ760" s="206"/>
      <c r="BK760" s="206"/>
      <c r="BL760" s="206"/>
      <c r="BM760" s="206"/>
      <c r="BN760" s="206"/>
      <c r="BO760" s="206"/>
      <c r="BP760" s="206"/>
      <c r="BQ760" s="206"/>
    </row>
    <row r="761" ht="25.15" customHeight="true" x14ac:dyDescent="0.2">
      <c r="C761" s="453"/>
      <c r="D761" s="453"/>
      <c r="E761" s="453"/>
      <c r="F761" s="453"/>
      <c r="G761" s="453"/>
      <c r="H761" s="453"/>
      <c r="I761" s="453"/>
      <c r="J761" s="453"/>
      <c r="K761" s="453"/>
      <c r="L761" s="453"/>
      <c r="M761" s="453"/>
      <c r="N761" s="453"/>
      <c r="O761" s="453"/>
      <c r="P761" s="453"/>
      <c r="Q761" s="453"/>
      <c r="BA761" s="206"/>
      <c r="BB761" s="281"/>
      <c r="BC761" s="206"/>
      <c r="BD761" s="206"/>
      <c r="BE761" s="206"/>
      <c r="BF761" s="206"/>
      <c r="BG761" s="206"/>
      <c r="BH761" s="206"/>
      <c r="BI761" s="206"/>
      <c r="BJ761" s="206"/>
      <c r="BK761" s="206"/>
      <c r="BL761" s="206"/>
      <c r="BM761" s="206"/>
      <c r="BN761" s="206"/>
      <c r="BO761" s="206"/>
      <c r="BP761" s="206"/>
      <c r="BQ761" s="206"/>
    </row>
    <row r="762" ht="25.15" customHeight="true" x14ac:dyDescent="0.2">
      <c r="C762" s="453"/>
      <c r="D762" s="453"/>
      <c r="E762" s="453"/>
      <c r="F762" s="453"/>
      <c r="G762" s="453"/>
      <c r="H762" s="453"/>
      <c r="I762" s="453"/>
      <c r="J762" s="453"/>
      <c r="K762" s="453"/>
      <c r="L762" s="453"/>
      <c r="M762" s="453"/>
      <c r="N762" s="453"/>
      <c r="O762" s="453"/>
      <c r="P762" s="453"/>
      <c r="Q762" s="453"/>
      <c r="BA762" s="206"/>
      <c r="BB762" s="281"/>
      <c r="BC762" s="206"/>
      <c r="BD762" s="206"/>
      <c r="BE762" s="206"/>
      <c r="BF762" s="206"/>
      <c r="BG762" s="206"/>
      <c r="BH762" s="206"/>
      <c r="BI762" s="206"/>
      <c r="BJ762" s="206"/>
      <c r="BK762" s="206"/>
      <c r="BL762" s="206"/>
      <c r="BM762" s="206"/>
      <c r="BN762" s="206"/>
      <c r="BO762" s="206"/>
      <c r="BP762" s="206"/>
      <c r="BQ762" s="206"/>
    </row>
    <row r="763" ht="25.15" customHeight="true" x14ac:dyDescent="0.2">
      <c r="C763" s="453"/>
      <c r="D763" s="453"/>
      <c r="E763" s="453"/>
      <c r="F763" s="453"/>
      <c r="G763" s="453"/>
      <c r="H763" s="453"/>
      <c r="I763" s="453"/>
      <c r="J763" s="453"/>
      <c r="K763" s="453"/>
      <c r="L763" s="453"/>
      <c r="M763" s="453"/>
      <c r="N763" s="453"/>
      <c r="O763" s="453"/>
      <c r="P763" s="453"/>
      <c r="Q763" s="453"/>
      <c r="BA763" s="206"/>
      <c r="BB763" s="281"/>
      <c r="BC763" s="206"/>
      <c r="BD763" s="206"/>
      <c r="BE763" s="206"/>
      <c r="BF763" s="206"/>
      <c r="BG763" s="206"/>
      <c r="BH763" s="206"/>
      <c r="BI763" s="206"/>
      <c r="BJ763" s="206"/>
      <c r="BK763" s="206"/>
      <c r="BL763" s="206"/>
      <c r="BM763" s="206"/>
      <c r="BN763" s="206"/>
      <c r="BO763" s="206"/>
      <c r="BP763" s="206"/>
      <c r="BQ763" s="206"/>
    </row>
    <row r="764" ht="25.15" customHeight="true" x14ac:dyDescent="0.2">
      <c r="C764" s="453"/>
      <c r="D764" s="453"/>
      <c r="E764" s="453"/>
      <c r="F764" s="453"/>
      <c r="G764" s="453"/>
      <c r="H764" s="453"/>
      <c r="I764" s="453"/>
      <c r="J764" s="453"/>
      <c r="K764" s="453"/>
      <c r="L764" s="453"/>
      <c r="M764" s="453"/>
      <c r="N764" s="453"/>
      <c r="O764" s="453"/>
      <c r="P764" s="453"/>
      <c r="Q764" s="453"/>
      <c r="BA764" s="206"/>
      <c r="BB764" s="281"/>
      <c r="BC764" s="206"/>
      <c r="BD764" s="206"/>
      <c r="BE764" s="206"/>
      <c r="BF764" s="206"/>
      <c r="BG764" s="206"/>
      <c r="BH764" s="206"/>
      <c r="BI764" s="206"/>
      <c r="BJ764" s="206"/>
      <c r="BK764" s="206"/>
      <c r="BL764" s="206"/>
      <c r="BM764" s="206"/>
      <c r="BN764" s="206"/>
      <c r="BO764" s="206"/>
      <c r="BP764" s="206"/>
      <c r="BQ764" s="206"/>
    </row>
    <row r="765" ht="25.15" customHeight="true" x14ac:dyDescent="0.2">
      <c r="C765" s="453"/>
      <c r="D765" s="453"/>
      <c r="E765" s="453"/>
      <c r="F765" s="453"/>
      <c r="G765" s="453"/>
      <c r="H765" s="453"/>
      <c r="I765" s="453"/>
      <c r="J765" s="453"/>
      <c r="K765" s="453"/>
      <c r="L765" s="453"/>
      <c r="M765" s="453"/>
      <c r="N765" s="453"/>
      <c r="O765" s="453"/>
      <c r="P765" s="453"/>
      <c r="Q765" s="453"/>
      <c r="BA765" s="206"/>
      <c r="BB765" s="281"/>
      <c r="BC765" s="206"/>
      <c r="BD765" s="206"/>
      <c r="BE765" s="206"/>
      <c r="BF765" s="206"/>
      <c r="BG765" s="206"/>
      <c r="BH765" s="206"/>
      <c r="BI765" s="206"/>
      <c r="BJ765" s="206"/>
      <c r="BK765" s="206"/>
      <c r="BL765" s="206"/>
      <c r="BM765" s="206"/>
      <c r="BN765" s="206"/>
      <c r="BO765" s="206"/>
      <c r="BP765" s="206"/>
      <c r="BQ765" s="206"/>
    </row>
    <row r="766" ht="25.15" customHeight="true" x14ac:dyDescent="0.2">
      <c r="C766" s="453"/>
      <c r="D766" s="453"/>
      <c r="E766" s="453"/>
      <c r="F766" s="453"/>
      <c r="G766" s="453"/>
      <c r="H766" s="453"/>
      <c r="I766" s="453"/>
      <c r="J766" s="453"/>
      <c r="K766" s="453"/>
      <c r="L766" s="453"/>
      <c r="M766" s="453"/>
      <c r="N766" s="453"/>
      <c r="O766" s="453"/>
      <c r="P766" s="453"/>
      <c r="Q766" s="453"/>
      <c r="BA766" s="206"/>
      <c r="BB766" s="281"/>
      <c r="BC766" s="206"/>
      <c r="BD766" s="206"/>
      <c r="BE766" s="206"/>
      <c r="BF766" s="206"/>
      <c r="BG766" s="206"/>
      <c r="BH766" s="206"/>
      <c r="BI766" s="206"/>
      <c r="BJ766" s="206"/>
      <c r="BK766" s="206"/>
      <c r="BL766" s="206"/>
      <c r="BM766" s="206"/>
      <c r="BN766" s="206"/>
      <c r="BO766" s="206"/>
      <c r="BP766" s="206"/>
      <c r="BQ766" s="206"/>
    </row>
    <row r="767" ht="25.15" customHeight="true" x14ac:dyDescent="0.2">
      <c r="C767" s="453"/>
      <c r="D767" s="453"/>
      <c r="E767" s="453"/>
      <c r="F767" s="453"/>
      <c r="G767" s="453"/>
      <c r="H767" s="453"/>
      <c r="I767" s="453"/>
      <c r="J767" s="453"/>
      <c r="K767" s="453"/>
      <c r="L767" s="453"/>
      <c r="M767" s="453"/>
      <c r="N767" s="453"/>
      <c r="O767" s="453"/>
      <c r="P767" s="453"/>
      <c r="Q767" s="453"/>
      <c r="BA767" s="206"/>
      <c r="BB767" s="281"/>
      <c r="BC767" s="206"/>
      <c r="BD767" s="206"/>
      <c r="BE767" s="206"/>
      <c r="BF767" s="206"/>
      <c r="BG767" s="206"/>
      <c r="BH767" s="206"/>
      <c r="BI767" s="206"/>
      <c r="BJ767" s="206"/>
      <c r="BK767" s="206"/>
      <c r="BL767" s="206"/>
      <c r="BM767" s="206"/>
      <c r="BN767" s="206"/>
      <c r="BO767" s="206"/>
      <c r="BP767" s="206"/>
      <c r="BQ767" s="206"/>
    </row>
    <row r="768" ht="25.15" customHeight="true" x14ac:dyDescent="0.2">
      <c r="C768" s="453"/>
      <c r="D768" s="453"/>
      <c r="E768" s="453"/>
      <c r="F768" s="453"/>
      <c r="G768" s="453"/>
      <c r="H768" s="453"/>
      <c r="I768" s="453"/>
      <c r="J768" s="453"/>
      <c r="K768" s="453"/>
      <c r="L768" s="453"/>
      <c r="M768" s="453"/>
      <c r="N768" s="453"/>
      <c r="O768" s="453"/>
      <c r="P768" s="453"/>
      <c r="Q768" s="453"/>
      <c r="BA768" s="204"/>
      <c r="BB768" s="282"/>
      <c r="BC768" s="204"/>
      <c r="BD768" s="204"/>
      <c r="BE768" s="204"/>
      <c r="BF768" s="204"/>
      <c r="BG768" s="204"/>
      <c r="BH768" s="204"/>
      <c r="BI768" s="204"/>
      <c r="BJ768" s="204"/>
      <c r="BK768" s="204"/>
      <c r="BL768" s="204"/>
      <c r="BM768" s="204"/>
      <c r="BN768" s="204"/>
      <c r="BO768" s="204"/>
      <c r="BP768" s="204"/>
      <c r="BQ768" s="204"/>
    </row>
    <row r="769" ht="25.15" customHeight="true" x14ac:dyDescent="0.2">
      <c r="C769" s="453"/>
      <c r="D769" s="453"/>
      <c r="E769" s="453"/>
      <c r="F769" s="453"/>
      <c r="G769" s="453"/>
      <c r="H769" s="453"/>
      <c r="I769" s="453"/>
      <c r="J769" s="453"/>
      <c r="K769" s="453"/>
      <c r="L769" s="453"/>
      <c r="M769" s="453"/>
      <c r="N769" s="453"/>
      <c r="O769" s="453"/>
      <c r="P769" s="453"/>
      <c r="Q769" s="453"/>
      <c r="BA769" s="204"/>
      <c r="BB769" s="282"/>
      <c r="BC769" s="204"/>
      <c r="BD769" s="204"/>
      <c r="BE769" s="204"/>
      <c r="BF769" s="204"/>
      <c r="BG769" s="204"/>
      <c r="BH769" s="204"/>
      <c r="BI769" s="204"/>
      <c r="BJ769" s="204"/>
      <c r="BK769" s="204"/>
      <c r="BL769" s="204"/>
      <c r="BM769" s="204"/>
      <c r="BN769" s="204"/>
      <c r="BO769" s="204"/>
      <c r="BP769" s="204"/>
      <c r="BQ769" s="204"/>
    </row>
    <row r="770" ht="25.15" customHeight="true" x14ac:dyDescent="0.2">
      <c r="C770" s="453"/>
      <c r="D770" s="453"/>
      <c r="E770" s="453"/>
      <c r="F770" s="453"/>
      <c r="G770" s="453"/>
      <c r="H770" s="453"/>
      <c r="I770" s="453"/>
      <c r="J770" s="453"/>
      <c r="K770" s="453"/>
      <c r="L770" s="453"/>
      <c r="M770" s="453"/>
      <c r="N770" s="453"/>
      <c r="O770" s="453"/>
      <c r="P770" s="453"/>
      <c r="Q770" s="453"/>
      <c r="BA770" s="204"/>
      <c r="BB770" s="282"/>
      <c r="BC770" s="204"/>
      <c r="BD770" s="204"/>
      <c r="BE770" s="204"/>
      <c r="BF770" s="204"/>
      <c r="BG770" s="204"/>
      <c r="BH770" s="204"/>
      <c r="BI770" s="204"/>
      <c r="BJ770" s="204"/>
      <c r="BK770" s="204"/>
      <c r="BL770" s="204"/>
      <c r="BM770" s="204"/>
      <c r="BN770" s="204"/>
      <c r="BO770" s="204"/>
      <c r="BP770" s="204"/>
      <c r="BQ770" s="204"/>
    </row>
    <row r="771" ht="25.15" customHeight="true" x14ac:dyDescent="0.2">
      <c r="C771" s="453"/>
      <c r="D771" s="453"/>
      <c r="E771" s="453"/>
      <c r="F771" s="453"/>
      <c r="G771" s="453"/>
      <c r="H771" s="453"/>
      <c r="I771" s="453"/>
      <c r="J771" s="453"/>
      <c r="K771" s="453"/>
      <c r="L771" s="453"/>
      <c r="M771" s="453"/>
      <c r="N771" s="453"/>
      <c r="O771" s="453"/>
      <c r="P771" s="453"/>
      <c r="Q771" s="453"/>
      <c r="BA771" s="204"/>
      <c r="BB771" s="282"/>
      <c r="BC771" s="204"/>
      <c r="BD771" s="204"/>
      <c r="BE771" s="204"/>
      <c r="BF771" s="204"/>
      <c r="BG771" s="204"/>
      <c r="BH771" s="204"/>
      <c r="BI771" s="204"/>
      <c r="BJ771" s="204"/>
      <c r="BK771" s="204"/>
      <c r="BL771" s="204"/>
      <c r="BM771" s="204"/>
      <c r="BN771" s="204"/>
      <c r="BO771" s="204"/>
      <c r="BP771" s="204"/>
      <c r="BQ771" s="204"/>
    </row>
    <row r="772" ht="25.15" customHeight="true" x14ac:dyDescent="0.2">
      <c r="C772" s="453"/>
      <c r="D772" s="453"/>
      <c r="E772" s="453"/>
      <c r="F772" s="453"/>
      <c r="G772" s="453"/>
      <c r="H772" s="453"/>
      <c r="I772" s="453"/>
      <c r="J772" s="453"/>
      <c r="K772" s="453"/>
      <c r="L772" s="453"/>
      <c r="M772" s="453"/>
      <c r="N772" s="453"/>
      <c r="O772" s="453"/>
      <c r="P772" s="453"/>
      <c r="Q772" s="453"/>
      <c r="BA772" s="204"/>
      <c r="BB772" s="282"/>
      <c r="BC772" s="204"/>
      <c r="BD772" s="204"/>
      <c r="BE772" s="204"/>
      <c r="BF772" s="204"/>
      <c r="BG772" s="204"/>
      <c r="BH772" s="204"/>
      <c r="BI772" s="204"/>
      <c r="BJ772" s="204"/>
      <c r="BK772" s="204"/>
      <c r="BL772" s="204"/>
      <c r="BM772" s="204"/>
      <c r="BN772" s="204"/>
      <c r="BO772" s="204"/>
      <c r="BP772" s="204"/>
      <c r="BQ772" s="204"/>
    </row>
    <row r="773" ht="25.15" customHeight="true" x14ac:dyDescent="0.2">
      <c r="C773" s="453"/>
      <c r="D773" s="453"/>
      <c r="E773" s="453"/>
      <c r="F773" s="453"/>
      <c r="G773" s="453"/>
      <c r="H773" s="453"/>
      <c r="I773" s="453"/>
      <c r="J773" s="453"/>
      <c r="K773" s="453"/>
      <c r="L773" s="453"/>
      <c r="M773" s="453"/>
      <c r="N773" s="453"/>
      <c r="O773" s="453"/>
      <c r="P773" s="453"/>
      <c r="Q773" s="453"/>
      <c r="BA773" s="204"/>
      <c r="BB773" s="282"/>
      <c r="BC773" s="204"/>
      <c r="BD773" s="204"/>
      <c r="BE773" s="204"/>
      <c r="BF773" s="204"/>
      <c r="BG773" s="204"/>
      <c r="BH773" s="204"/>
      <c r="BI773" s="204"/>
      <c r="BJ773" s="204"/>
      <c r="BK773" s="204"/>
      <c r="BL773" s="204"/>
      <c r="BM773" s="204"/>
      <c r="BN773" s="204"/>
      <c r="BO773" s="204"/>
      <c r="BP773" s="204"/>
      <c r="BQ773" s="204"/>
    </row>
    <row r="774" ht="25.15" customHeight="true" x14ac:dyDescent="0.2">
      <c r="C774" s="453"/>
      <c r="D774" s="453"/>
      <c r="E774" s="453"/>
      <c r="F774" s="453"/>
      <c r="G774" s="453"/>
      <c r="H774" s="453"/>
      <c r="I774" s="453"/>
      <c r="J774" s="453"/>
      <c r="K774" s="453"/>
      <c r="L774" s="453"/>
      <c r="M774" s="453"/>
      <c r="N774" s="453"/>
      <c r="O774" s="453"/>
      <c r="P774" s="453"/>
      <c r="Q774" s="453"/>
      <c r="BA774" s="204"/>
      <c r="BB774" s="282"/>
      <c r="BC774" s="204"/>
      <c r="BD774" s="204"/>
      <c r="BE774" s="204"/>
      <c r="BF774" s="204"/>
      <c r="BG774" s="204"/>
      <c r="BH774" s="204"/>
      <c r="BI774" s="204"/>
      <c r="BJ774" s="204"/>
      <c r="BK774" s="204"/>
      <c r="BL774" s="204"/>
      <c r="BM774" s="204"/>
      <c r="BN774" s="204"/>
      <c r="BO774" s="204"/>
      <c r="BP774" s="204"/>
      <c r="BQ774" s="204"/>
    </row>
    <row r="775" ht="25.15" customHeight="true" x14ac:dyDescent="0.2">
      <c r="C775" s="453"/>
      <c r="D775" s="453"/>
      <c r="E775" s="453"/>
      <c r="F775" s="453"/>
      <c r="G775" s="453"/>
      <c r="H775" s="453"/>
      <c r="I775" s="453"/>
      <c r="J775" s="453"/>
      <c r="K775" s="453"/>
      <c r="L775" s="453"/>
      <c r="M775" s="453"/>
      <c r="N775" s="453"/>
      <c r="O775" s="453"/>
      <c r="P775" s="453"/>
      <c r="Q775" s="453"/>
      <c r="BA775" s="204"/>
      <c r="BB775" s="282"/>
      <c r="BC775" s="204"/>
      <c r="BD775" s="204"/>
      <c r="BE775" s="204"/>
      <c r="BF775" s="204"/>
      <c r="BG775" s="204"/>
      <c r="BH775" s="204"/>
      <c r="BI775" s="204"/>
      <c r="BJ775" s="204"/>
      <c r="BK775" s="204"/>
      <c r="BL775" s="204"/>
      <c r="BM775" s="204"/>
      <c r="BN775" s="204"/>
      <c r="BO775" s="204"/>
      <c r="BP775" s="204"/>
      <c r="BQ775" s="204"/>
    </row>
    <row r="776" ht="25.15" customHeight="true" x14ac:dyDescent="0.2">
      <c r="C776" s="453"/>
      <c r="D776" s="453"/>
      <c r="E776" s="453"/>
      <c r="F776" s="453"/>
      <c r="G776" s="453"/>
      <c r="H776" s="453"/>
      <c r="I776" s="453"/>
      <c r="J776" s="453"/>
      <c r="K776" s="453"/>
      <c r="L776" s="453"/>
      <c r="M776" s="453"/>
      <c r="N776" s="453"/>
      <c r="O776" s="453"/>
      <c r="P776" s="453"/>
      <c r="Q776" s="453"/>
      <c r="BA776" s="204"/>
      <c r="BB776" s="282"/>
      <c r="BC776" s="204"/>
      <c r="BD776" s="204"/>
      <c r="BE776" s="204"/>
      <c r="BF776" s="204"/>
      <c r="BG776" s="204"/>
      <c r="BH776" s="204"/>
      <c r="BI776" s="204"/>
      <c r="BJ776" s="204"/>
      <c r="BK776" s="204"/>
      <c r="BL776" s="204"/>
      <c r="BM776" s="204"/>
      <c r="BN776" s="204"/>
      <c r="BO776" s="204"/>
      <c r="BP776" s="204"/>
      <c r="BQ776" s="204"/>
    </row>
    <row r="777" ht="25.15" customHeight="true" x14ac:dyDescent="0.2">
      <c r="C777" s="453"/>
      <c r="D777" s="453"/>
      <c r="E777" s="453"/>
      <c r="F777" s="453"/>
      <c r="G777" s="453"/>
      <c r="H777" s="453"/>
      <c r="I777" s="453"/>
      <c r="J777" s="453"/>
      <c r="K777" s="453"/>
      <c r="L777" s="453"/>
      <c r="M777" s="453"/>
      <c r="N777" s="453"/>
      <c r="O777" s="453"/>
      <c r="P777" s="453"/>
      <c r="Q777" s="453"/>
      <c r="BA777" s="204"/>
      <c r="BB777" s="282"/>
      <c r="BC777" s="204"/>
      <c r="BD777" s="204"/>
      <c r="BE777" s="204"/>
      <c r="BF777" s="204"/>
      <c r="BG777" s="204"/>
      <c r="BH777" s="204"/>
      <c r="BI777" s="204"/>
      <c r="BJ777" s="204"/>
      <c r="BK777" s="204"/>
      <c r="BL777" s="204"/>
      <c r="BM777" s="204"/>
      <c r="BN777" s="204"/>
      <c r="BO777" s="204"/>
      <c r="BP777" s="204"/>
      <c r="BQ777" s="204"/>
    </row>
    <row r="778" ht="25.15" customHeight="true" x14ac:dyDescent="0.2">
      <c r="C778" s="453"/>
      <c r="D778" s="453"/>
      <c r="E778" s="453"/>
      <c r="F778" s="453"/>
      <c r="G778" s="453"/>
      <c r="H778" s="453"/>
      <c r="I778" s="453"/>
      <c r="J778" s="453"/>
      <c r="K778" s="453"/>
      <c r="L778" s="453"/>
      <c r="M778" s="453"/>
      <c r="N778" s="453"/>
      <c r="O778" s="453"/>
      <c r="P778" s="453"/>
      <c r="Q778" s="453"/>
      <c r="BA778" s="204"/>
      <c r="BB778" s="282"/>
      <c r="BC778" s="204"/>
      <c r="BD778" s="204"/>
      <c r="BE778" s="204"/>
      <c r="BF778" s="204"/>
      <c r="BG778" s="204"/>
      <c r="BH778" s="204"/>
      <c r="BI778" s="204"/>
      <c r="BJ778" s="204"/>
      <c r="BK778" s="204"/>
      <c r="BL778" s="204"/>
      <c r="BM778" s="204"/>
      <c r="BN778" s="204"/>
      <c r="BO778" s="204"/>
      <c r="BP778" s="204"/>
      <c r="BQ778" s="204"/>
    </row>
    <row r="779" ht="25.15" customHeight="true" x14ac:dyDescent="0.2">
      <c r="C779" s="453"/>
      <c r="D779" s="453"/>
      <c r="E779" s="453"/>
      <c r="F779" s="453"/>
      <c r="G779" s="453"/>
      <c r="H779" s="453"/>
      <c r="I779" s="453"/>
      <c r="J779" s="453"/>
      <c r="K779" s="453"/>
      <c r="L779" s="453"/>
      <c r="M779" s="453"/>
      <c r="N779" s="453"/>
      <c r="O779" s="453"/>
      <c r="P779" s="453"/>
      <c r="Q779" s="453"/>
      <c r="BA779" s="204"/>
      <c r="BB779" s="282"/>
      <c r="BC779" s="204"/>
      <c r="BD779" s="204"/>
      <c r="BE779" s="204"/>
      <c r="BF779" s="204"/>
      <c r="BG779" s="204"/>
      <c r="BH779" s="204"/>
      <c r="BI779" s="204"/>
      <c r="BJ779" s="204"/>
      <c r="BK779" s="204"/>
      <c r="BL779" s="204"/>
      <c r="BM779" s="204"/>
      <c r="BN779" s="204"/>
      <c r="BO779" s="204"/>
      <c r="BP779" s="204"/>
      <c r="BQ779" s="204"/>
    </row>
    <row r="780" ht="25.15" customHeight="true" x14ac:dyDescent="0.2">
      <c r="C780" s="453"/>
      <c r="D780" s="453"/>
      <c r="E780" s="453"/>
      <c r="F780" s="453"/>
      <c r="G780" s="453"/>
      <c r="H780" s="453"/>
      <c r="I780" s="453"/>
      <c r="J780" s="453"/>
      <c r="K780" s="453"/>
      <c r="L780" s="453"/>
      <c r="M780" s="453"/>
      <c r="N780" s="453"/>
      <c r="O780" s="453"/>
      <c r="P780" s="453"/>
      <c r="Q780" s="453"/>
      <c r="BA780" s="204"/>
      <c r="BB780" s="282"/>
      <c r="BC780" s="204"/>
      <c r="BD780" s="204"/>
      <c r="BE780" s="204"/>
      <c r="BF780" s="204"/>
      <c r="BG780" s="204"/>
      <c r="BH780" s="204"/>
      <c r="BI780" s="204"/>
      <c r="BJ780" s="204"/>
      <c r="BK780" s="204"/>
      <c r="BL780" s="204"/>
      <c r="BM780" s="204"/>
      <c r="BN780" s="204"/>
      <c r="BO780" s="204"/>
      <c r="BP780" s="204"/>
      <c r="BQ780" s="204"/>
    </row>
    <row r="781" ht="25.15" customHeight="true" x14ac:dyDescent="0.2">
      <c r="C781" s="453"/>
      <c r="D781" s="453"/>
      <c r="E781" s="453"/>
      <c r="F781" s="453"/>
      <c r="G781" s="453"/>
      <c r="H781" s="453"/>
      <c r="I781" s="453"/>
      <c r="J781" s="453"/>
      <c r="K781" s="453"/>
      <c r="L781" s="453"/>
      <c r="M781" s="453"/>
      <c r="N781" s="453"/>
      <c r="O781" s="453"/>
      <c r="P781" s="453"/>
      <c r="Q781" s="453"/>
      <c r="BA781" s="204"/>
      <c r="BB781" s="282"/>
      <c r="BC781" s="204"/>
      <c r="BD781" s="204"/>
      <c r="BE781" s="204"/>
      <c r="BF781" s="204"/>
      <c r="BG781" s="204"/>
      <c r="BH781" s="204"/>
      <c r="BI781" s="204"/>
      <c r="BJ781" s="204"/>
      <c r="BK781" s="204"/>
      <c r="BL781" s="204"/>
      <c r="BM781" s="204"/>
      <c r="BN781" s="204"/>
      <c r="BO781" s="204"/>
      <c r="BP781" s="204"/>
      <c r="BQ781" s="204"/>
    </row>
    <row r="782" ht="25.15" customHeight="true" x14ac:dyDescent="0.2">
      <c r="C782" s="453"/>
      <c r="D782" s="453"/>
      <c r="E782" s="453"/>
      <c r="F782" s="453"/>
      <c r="G782" s="453"/>
      <c r="H782" s="453"/>
      <c r="I782" s="453"/>
      <c r="J782" s="453"/>
      <c r="K782" s="453"/>
      <c r="L782" s="453"/>
      <c r="M782" s="453"/>
      <c r="N782" s="453"/>
      <c r="O782" s="453"/>
      <c r="P782" s="453"/>
      <c r="Q782" s="453"/>
      <c r="BA782" s="204"/>
      <c r="BB782" s="282"/>
      <c r="BC782" s="204"/>
      <c r="BD782" s="204"/>
      <c r="BE782" s="204"/>
      <c r="BF782" s="204"/>
      <c r="BG782" s="204"/>
      <c r="BH782" s="204"/>
      <c r="BI782" s="204"/>
      <c r="BJ782" s="204"/>
      <c r="BK782" s="204"/>
      <c r="BL782" s="204"/>
      <c r="BM782" s="204"/>
      <c r="BN782" s="204"/>
      <c r="BO782" s="204"/>
      <c r="BP782" s="204"/>
      <c r="BQ782" s="204"/>
    </row>
    <row r="783" ht="25.15" customHeight="true" x14ac:dyDescent="0.2">
      <c r="C783" s="453"/>
      <c r="D783" s="453"/>
      <c r="E783" s="453"/>
      <c r="F783" s="453"/>
      <c r="G783" s="453"/>
      <c r="H783" s="453"/>
      <c r="I783" s="453"/>
      <c r="J783" s="453"/>
      <c r="K783" s="453"/>
      <c r="L783" s="453"/>
      <c r="M783" s="453"/>
      <c r="N783" s="453"/>
      <c r="O783" s="453"/>
      <c r="P783" s="453"/>
      <c r="Q783" s="453"/>
      <c r="BA783" s="204"/>
      <c r="BB783" s="282"/>
      <c r="BC783" s="204"/>
      <c r="BD783" s="204"/>
      <c r="BE783" s="204"/>
      <c r="BF783" s="204"/>
      <c r="BG783" s="204"/>
      <c r="BH783" s="204"/>
      <c r="BI783" s="204"/>
      <c r="BJ783" s="204"/>
      <c r="BK783" s="204"/>
      <c r="BL783" s="204"/>
      <c r="BM783" s="204"/>
      <c r="BN783" s="204"/>
      <c r="BO783" s="204"/>
      <c r="BP783" s="204"/>
      <c r="BQ783" s="204"/>
    </row>
    <row r="784" ht="25.15" customHeight="true" x14ac:dyDescent="0.2">
      <c r="C784" s="453"/>
      <c r="D784" s="453"/>
      <c r="E784" s="453"/>
      <c r="F784" s="453"/>
      <c r="G784" s="453"/>
      <c r="H784" s="453"/>
      <c r="I784" s="453"/>
      <c r="J784" s="453"/>
      <c r="K784" s="453"/>
      <c r="L784" s="453"/>
      <c r="M784" s="453"/>
      <c r="N784" s="453"/>
      <c r="O784" s="453"/>
      <c r="P784" s="453"/>
      <c r="Q784" s="453"/>
      <c r="BA784" s="204"/>
      <c r="BB784" s="282"/>
      <c r="BC784" s="204"/>
      <c r="BD784" s="204"/>
      <c r="BE784" s="204"/>
      <c r="BF784" s="204"/>
      <c r="BG784" s="204"/>
      <c r="BH784" s="204"/>
      <c r="BI784" s="204"/>
      <c r="BJ784" s="204"/>
      <c r="BK784" s="204"/>
      <c r="BL784" s="204"/>
      <c r="BM784" s="204"/>
      <c r="BN784" s="204"/>
      <c r="BO784" s="204"/>
      <c r="BP784" s="204"/>
      <c r="BQ784" s="204"/>
    </row>
    <row r="785" ht="25.15" customHeight="true" x14ac:dyDescent="0.2">
      <c r="C785" s="453"/>
      <c r="D785" s="453"/>
      <c r="E785" s="453"/>
      <c r="F785" s="453"/>
      <c r="G785" s="453"/>
      <c r="H785" s="453"/>
      <c r="I785" s="453"/>
      <c r="J785" s="453"/>
      <c r="K785" s="453"/>
      <c r="L785" s="453"/>
      <c r="M785" s="453"/>
      <c r="N785" s="453"/>
      <c r="O785" s="453"/>
      <c r="P785" s="453"/>
      <c r="Q785" s="453"/>
      <c r="BA785" s="204"/>
      <c r="BB785" s="282"/>
      <c r="BC785" s="204"/>
      <c r="BD785" s="204"/>
      <c r="BE785" s="204"/>
      <c r="BF785" s="204"/>
      <c r="BG785" s="204"/>
      <c r="BH785" s="204"/>
      <c r="BI785" s="204"/>
      <c r="BJ785" s="204"/>
      <c r="BK785" s="204"/>
      <c r="BL785" s="204"/>
      <c r="BM785" s="204"/>
      <c r="BN785" s="204"/>
      <c r="BO785" s="204"/>
      <c r="BP785" s="204"/>
      <c r="BQ785" s="204"/>
    </row>
    <row r="786" ht="25.15" customHeight="true" x14ac:dyDescent="0.2">
      <c r="C786" s="453"/>
      <c r="D786" s="453"/>
      <c r="E786" s="453"/>
      <c r="F786" s="453"/>
      <c r="G786" s="453"/>
      <c r="H786" s="453"/>
      <c r="I786" s="453"/>
      <c r="J786" s="453"/>
      <c r="K786" s="453"/>
      <c r="L786" s="453"/>
      <c r="M786" s="453"/>
      <c r="N786" s="453"/>
      <c r="O786" s="453"/>
      <c r="P786" s="453"/>
      <c r="Q786" s="453"/>
      <c r="BA786" s="204"/>
      <c r="BB786" s="282"/>
      <c r="BC786" s="204"/>
      <c r="BD786" s="204"/>
      <c r="BE786" s="204"/>
      <c r="BF786" s="204"/>
      <c r="BG786" s="204"/>
      <c r="BH786" s="204"/>
      <c r="BI786" s="204"/>
      <c r="BJ786" s="204"/>
      <c r="BK786" s="204"/>
      <c r="BL786" s="204"/>
      <c r="BM786" s="204"/>
      <c r="BN786" s="204"/>
      <c r="BO786" s="204"/>
      <c r="BP786" s="204"/>
      <c r="BQ786" s="204"/>
    </row>
    <row r="787" ht="25.15" customHeight="true" x14ac:dyDescent="0.2">
      <c r="C787" s="453"/>
      <c r="D787" s="453"/>
      <c r="E787" s="453"/>
      <c r="F787" s="453"/>
      <c r="G787" s="453"/>
      <c r="H787" s="453"/>
      <c r="I787" s="453"/>
      <c r="J787" s="453"/>
      <c r="K787" s="453"/>
      <c r="L787" s="453"/>
      <c r="M787" s="453"/>
      <c r="N787" s="453"/>
      <c r="O787" s="453"/>
      <c r="P787" s="453"/>
      <c r="Q787" s="453"/>
      <c r="BA787" s="204"/>
      <c r="BB787" s="282"/>
      <c r="BC787" s="204"/>
      <c r="BD787" s="204"/>
      <c r="BE787" s="204"/>
      <c r="BF787" s="204"/>
      <c r="BG787" s="204"/>
      <c r="BH787" s="204"/>
      <c r="BI787" s="204"/>
      <c r="BJ787" s="204"/>
      <c r="BK787" s="204"/>
      <c r="BL787" s="204"/>
      <c r="BM787" s="204"/>
      <c r="BN787" s="204"/>
      <c r="BO787" s="204"/>
      <c r="BP787" s="204"/>
      <c r="BQ787" s="204"/>
    </row>
    <row r="788" ht="25.15" customHeight="true" x14ac:dyDescent="0.2">
      <c r="C788" s="453"/>
      <c r="D788" s="453"/>
      <c r="E788" s="453"/>
      <c r="F788" s="453"/>
      <c r="G788" s="453"/>
      <c r="H788" s="453"/>
      <c r="I788" s="453"/>
      <c r="J788" s="453"/>
      <c r="K788" s="453"/>
      <c r="L788" s="453"/>
      <c r="M788" s="453"/>
      <c r="N788" s="453"/>
      <c r="O788" s="453"/>
      <c r="P788" s="453"/>
      <c r="Q788" s="453"/>
      <c r="BA788" s="204"/>
      <c r="BB788" s="282"/>
      <c r="BC788" s="204"/>
      <c r="BD788" s="204"/>
      <c r="BE788" s="204"/>
      <c r="BF788" s="204"/>
      <c r="BG788" s="204"/>
      <c r="BH788" s="204"/>
      <c r="BI788" s="204"/>
      <c r="BJ788" s="204"/>
      <c r="BK788" s="204"/>
      <c r="BL788" s="204"/>
      <c r="BM788" s="204"/>
      <c r="BN788" s="204"/>
      <c r="BO788" s="204"/>
      <c r="BP788" s="204"/>
      <c r="BQ788" s="204"/>
    </row>
    <row r="789" ht="25.15" customHeight="true" x14ac:dyDescent="0.2">
      <c r="C789" s="453"/>
      <c r="D789" s="453"/>
      <c r="E789" s="453"/>
      <c r="F789" s="453"/>
      <c r="G789" s="453"/>
      <c r="H789" s="453"/>
      <c r="I789" s="453"/>
      <c r="J789" s="453"/>
      <c r="K789" s="453"/>
      <c r="L789" s="453"/>
      <c r="M789" s="453"/>
      <c r="N789" s="453"/>
      <c r="O789" s="453"/>
      <c r="P789" s="453"/>
      <c r="Q789" s="453"/>
      <c r="BA789" s="204"/>
      <c r="BB789" s="282"/>
      <c r="BC789" s="204"/>
      <c r="BD789" s="204"/>
      <c r="BE789" s="204"/>
      <c r="BF789" s="204"/>
      <c r="BG789" s="204"/>
      <c r="BH789" s="204"/>
      <c r="BI789" s="204"/>
      <c r="BJ789" s="204"/>
      <c r="BK789" s="204"/>
      <c r="BL789" s="204"/>
      <c r="BM789" s="204"/>
      <c r="BN789" s="204"/>
      <c r="BO789" s="204"/>
      <c r="BP789" s="204"/>
      <c r="BQ789" s="204"/>
    </row>
    <row r="790" ht="25.15" customHeight="true" x14ac:dyDescent="0.2">
      <c r="C790" s="453"/>
      <c r="D790" s="453"/>
      <c r="E790" s="453"/>
      <c r="F790" s="453"/>
      <c r="G790" s="453"/>
      <c r="H790" s="453"/>
      <c r="I790" s="453"/>
      <c r="J790" s="453"/>
      <c r="K790" s="453"/>
      <c r="L790" s="453"/>
      <c r="M790" s="453"/>
      <c r="N790" s="453"/>
      <c r="O790" s="453"/>
      <c r="P790" s="453"/>
      <c r="Q790" s="453"/>
      <c r="BA790" s="204"/>
      <c r="BB790" s="282"/>
      <c r="BC790" s="204"/>
      <c r="BD790" s="204"/>
      <c r="BE790" s="204"/>
      <c r="BF790" s="204"/>
      <c r="BG790" s="204"/>
      <c r="BH790" s="204"/>
      <c r="BI790" s="204"/>
      <c r="BJ790" s="204"/>
      <c r="BK790" s="204"/>
      <c r="BL790" s="204"/>
      <c r="BM790" s="204"/>
      <c r="BN790" s="204"/>
      <c r="BO790" s="204"/>
      <c r="BP790" s="204"/>
      <c r="BQ790" s="204"/>
    </row>
    <row r="791" ht="25.15" customHeight="true" x14ac:dyDescent="0.2">
      <c r="C791" s="453"/>
      <c r="D791" s="453"/>
      <c r="E791" s="453"/>
      <c r="F791" s="453"/>
      <c r="G791" s="453"/>
      <c r="H791" s="453"/>
      <c r="I791" s="453"/>
      <c r="J791" s="453"/>
      <c r="K791" s="453"/>
      <c r="L791" s="453"/>
      <c r="M791" s="453"/>
      <c r="N791" s="453"/>
      <c r="O791" s="453"/>
      <c r="P791" s="453"/>
      <c r="Q791" s="453"/>
      <c r="BA791" s="204"/>
      <c r="BB791" s="282"/>
      <c r="BC791" s="204"/>
      <c r="BD791" s="204"/>
      <c r="BE791" s="204"/>
      <c r="BF791" s="204"/>
      <c r="BG791" s="204"/>
      <c r="BH791" s="204"/>
      <c r="BI791" s="204"/>
      <c r="BJ791" s="204"/>
      <c r="BK791" s="204"/>
      <c r="BL791" s="204"/>
      <c r="BM791" s="204"/>
      <c r="BN791" s="204"/>
      <c r="BO791" s="204"/>
      <c r="BP791" s="204"/>
      <c r="BQ791" s="204"/>
    </row>
    <row r="792" ht="25.15" customHeight="true" x14ac:dyDescent="0.2">
      <c r="C792" s="453"/>
      <c r="D792" s="453"/>
      <c r="E792" s="453"/>
      <c r="F792" s="453"/>
      <c r="G792" s="453"/>
      <c r="H792" s="453"/>
      <c r="I792" s="453"/>
      <c r="J792" s="453"/>
      <c r="K792" s="453"/>
      <c r="L792" s="453"/>
      <c r="M792" s="453"/>
      <c r="N792" s="453"/>
      <c r="O792" s="453"/>
      <c r="P792" s="453"/>
      <c r="Q792" s="453"/>
      <c r="BA792" s="204"/>
      <c r="BB792" s="282"/>
      <c r="BC792" s="204"/>
      <c r="BD792" s="204"/>
      <c r="BE792" s="204"/>
      <c r="BF792" s="204"/>
      <c r="BG792" s="204"/>
      <c r="BH792" s="204"/>
      <c r="BI792" s="204"/>
      <c r="BJ792" s="204"/>
      <c r="BK792" s="204"/>
      <c r="BL792" s="204"/>
      <c r="BM792" s="204"/>
      <c r="BN792" s="204"/>
      <c r="BO792" s="204"/>
      <c r="BP792" s="204"/>
      <c r="BQ792" s="204"/>
    </row>
    <row r="793" ht="25.15" customHeight="true" x14ac:dyDescent="0.2">
      <c r="C793" s="453"/>
      <c r="D793" s="453"/>
      <c r="E793" s="453"/>
      <c r="F793" s="453"/>
      <c r="G793" s="453"/>
      <c r="H793" s="453"/>
      <c r="I793" s="453"/>
      <c r="J793" s="453"/>
      <c r="K793" s="453"/>
      <c r="L793" s="453"/>
      <c r="M793" s="453"/>
      <c r="N793" s="453"/>
      <c r="O793" s="453"/>
      <c r="P793" s="453"/>
      <c r="Q793" s="453"/>
      <c r="BA793" s="204"/>
      <c r="BB793" s="282"/>
      <c r="BC793" s="204"/>
      <c r="BD793" s="204"/>
      <c r="BE793" s="204"/>
      <c r="BF793" s="204"/>
      <c r="BG793" s="204"/>
      <c r="BH793" s="204"/>
      <c r="BI793" s="204"/>
      <c r="BJ793" s="204"/>
      <c r="BK793" s="204"/>
      <c r="BL793" s="204"/>
      <c r="BM793" s="204"/>
      <c r="BN793" s="204"/>
      <c r="BO793" s="204"/>
      <c r="BP793" s="204"/>
      <c r="BQ793" s="204"/>
    </row>
    <row r="794" ht="25.15" customHeight="true" x14ac:dyDescent="0.2">
      <c r="C794" s="453"/>
      <c r="D794" s="453"/>
      <c r="E794" s="453"/>
      <c r="F794" s="453"/>
      <c r="G794" s="453"/>
      <c r="H794" s="453"/>
      <c r="I794" s="453"/>
      <c r="J794" s="453"/>
      <c r="K794" s="453"/>
      <c r="L794" s="453"/>
      <c r="M794" s="453"/>
      <c r="N794" s="453"/>
      <c r="O794" s="453"/>
      <c r="P794" s="453"/>
      <c r="Q794" s="453"/>
      <c r="BA794" s="204"/>
      <c r="BB794" s="282"/>
      <c r="BC794" s="204"/>
      <c r="BD794" s="204"/>
      <c r="BE794" s="204"/>
      <c r="BF794" s="204"/>
      <c r="BG794" s="204"/>
      <c r="BH794" s="204"/>
      <c r="BI794" s="204"/>
      <c r="BJ794" s="204"/>
      <c r="BK794" s="204"/>
      <c r="BL794" s="204"/>
      <c r="BM794" s="204"/>
      <c r="BN794" s="204"/>
      <c r="BO794" s="204"/>
      <c r="BP794" s="204"/>
      <c r="BQ794" s="204"/>
    </row>
    <row r="795" ht="25.15" customHeight="true" x14ac:dyDescent="0.2">
      <c r="C795" s="453"/>
      <c r="D795" s="453"/>
      <c r="E795" s="453"/>
      <c r="F795" s="453"/>
      <c r="G795" s="453"/>
      <c r="H795" s="453"/>
      <c r="I795" s="453"/>
      <c r="J795" s="453"/>
      <c r="K795" s="453"/>
      <c r="L795" s="453"/>
      <c r="M795" s="453"/>
      <c r="N795" s="453"/>
      <c r="O795" s="453"/>
      <c r="P795" s="453"/>
      <c r="Q795" s="453"/>
      <c r="BA795" s="204"/>
      <c r="BB795" s="282"/>
      <c r="BC795" s="204"/>
      <c r="BD795" s="204"/>
      <c r="BE795" s="204"/>
      <c r="BF795" s="204"/>
      <c r="BG795" s="204"/>
      <c r="BH795" s="204"/>
      <c r="BI795" s="204"/>
      <c r="BJ795" s="204"/>
      <c r="BK795" s="204"/>
      <c r="BL795" s="204"/>
      <c r="BM795" s="204"/>
      <c r="BN795" s="204"/>
      <c r="BO795" s="204"/>
      <c r="BP795" s="204"/>
      <c r="BQ795" s="204"/>
    </row>
    <row r="796" ht="25.15" customHeight="true" x14ac:dyDescent="0.2">
      <c r="C796" s="453"/>
      <c r="D796" s="453"/>
      <c r="E796" s="453"/>
      <c r="F796" s="453"/>
      <c r="G796" s="453"/>
      <c r="H796" s="453"/>
      <c r="I796" s="453"/>
      <c r="J796" s="453"/>
      <c r="K796" s="453"/>
      <c r="L796" s="453"/>
      <c r="M796" s="453"/>
      <c r="N796" s="453"/>
      <c r="O796" s="453"/>
      <c r="P796" s="453"/>
      <c r="Q796" s="453"/>
      <c r="BA796" s="204"/>
      <c r="BB796" s="282"/>
      <c r="BC796" s="204"/>
      <c r="BD796" s="204"/>
      <c r="BE796" s="204"/>
      <c r="BF796" s="204"/>
      <c r="BG796" s="204"/>
      <c r="BH796" s="204"/>
      <c r="BI796" s="204"/>
      <c r="BJ796" s="204"/>
      <c r="BK796" s="204"/>
      <c r="BL796" s="204"/>
      <c r="BM796" s="204"/>
      <c r="BN796" s="204"/>
      <c r="BO796" s="204"/>
      <c r="BP796" s="204"/>
      <c r="BQ796" s="204"/>
    </row>
    <row r="797" ht="25.15" customHeight="true" x14ac:dyDescent="0.2">
      <c r="C797" s="453"/>
      <c r="D797" s="453"/>
      <c r="E797" s="453"/>
      <c r="F797" s="453"/>
      <c r="G797" s="453"/>
      <c r="H797" s="453"/>
      <c r="I797" s="453"/>
      <c r="J797" s="453"/>
      <c r="K797" s="453"/>
      <c r="L797" s="453"/>
      <c r="M797" s="453"/>
      <c r="N797" s="453"/>
      <c r="O797" s="453"/>
      <c r="P797" s="453"/>
      <c r="Q797" s="453"/>
      <c r="BA797" s="204"/>
      <c r="BB797" s="282"/>
      <c r="BC797" s="204"/>
      <c r="BD797" s="204"/>
      <c r="BE797" s="204"/>
      <c r="BF797" s="204"/>
      <c r="BG797" s="204"/>
      <c r="BH797" s="204"/>
      <c r="BI797" s="204"/>
      <c r="BJ797" s="204"/>
      <c r="BK797" s="204"/>
      <c r="BL797" s="204"/>
      <c r="BM797" s="204"/>
      <c r="BN797" s="204"/>
      <c r="BO797" s="204"/>
      <c r="BP797" s="204"/>
      <c r="BQ797" s="204"/>
    </row>
    <row r="798" ht="25.15" customHeight="true" x14ac:dyDescent="0.2">
      <c r="C798" s="453"/>
      <c r="D798" s="453"/>
      <c r="E798" s="453"/>
      <c r="F798" s="453"/>
      <c r="G798" s="453"/>
      <c r="H798" s="453"/>
      <c r="I798" s="453"/>
      <c r="J798" s="453"/>
      <c r="K798" s="453"/>
      <c r="L798" s="453"/>
      <c r="M798" s="453"/>
      <c r="N798" s="453"/>
      <c r="O798" s="453"/>
      <c r="P798" s="453"/>
      <c r="Q798" s="453"/>
      <c r="BA798" s="204"/>
      <c r="BB798" s="282"/>
      <c r="BC798" s="204"/>
      <c r="BD798" s="204"/>
      <c r="BE798" s="204"/>
      <c r="BF798" s="204"/>
      <c r="BG798" s="204"/>
      <c r="BH798" s="204"/>
      <c r="BI798" s="204"/>
      <c r="BJ798" s="204"/>
      <c r="BK798" s="204"/>
      <c r="BL798" s="204"/>
      <c r="BM798" s="204"/>
      <c r="BN798" s="204"/>
      <c r="BO798" s="204"/>
      <c r="BP798" s="204"/>
      <c r="BQ798" s="204"/>
    </row>
    <row r="799" ht="25.15" customHeight="true" x14ac:dyDescent="0.2">
      <c r="C799" s="453"/>
      <c r="D799" s="453"/>
      <c r="E799" s="453"/>
      <c r="F799" s="453"/>
      <c r="G799" s="453"/>
      <c r="H799" s="453"/>
      <c r="I799" s="453"/>
      <c r="J799" s="453"/>
      <c r="K799" s="453"/>
      <c r="L799" s="453"/>
      <c r="M799" s="453"/>
      <c r="N799" s="453"/>
      <c r="O799" s="453"/>
      <c r="P799" s="453"/>
      <c r="Q799" s="453"/>
      <c r="BA799" s="204"/>
      <c r="BB799" s="282"/>
      <c r="BC799" s="204"/>
      <c r="BD799" s="204"/>
      <c r="BE799" s="204"/>
      <c r="BF799" s="204"/>
      <c r="BG799" s="204"/>
      <c r="BH799" s="204"/>
      <c r="BI799" s="204"/>
      <c r="BJ799" s="204"/>
      <c r="BK799" s="204"/>
      <c r="BL799" s="204"/>
      <c r="BM799" s="204"/>
      <c r="BN799" s="204"/>
      <c r="BO799" s="204"/>
      <c r="BP799" s="204"/>
      <c r="BQ799" s="204"/>
    </row>
    <row r="800" ht="25.15" customHeight="true" x14ac:dyDescent="0.2">
      <c r="C800" s="453"/>
      <c r="D800" s="453"/>
      <c r="E800" s="453"/>
      <c r="F800" s="453"/>
      <c r="G800" s="453"/>
      <c r="H800" s="453"/>
      <c r="I800" s="453"/>
      <c r="J800" s="453"/>
      <c r="K800" s="453"/>
      <c r="L800" s="453"/>
      <c r="M800" s="453"/>
      <c r="N800" s="453"/>
      <c r="O800" s="453"/>
      <c r="P800" s="453"/>
      <c r="Q800" s="453"/>
      <c r="BA800" s="204"/>
      <c r="BB800" s="282"/>
      <c r="BC800" s="204"/>
      <c r="BD800" s="204"/>
      <c r="BE800" s="204"/>
      <c r="BF800" s="204"/>
      <c r="BG800" s="204"/>
      <c r="BH800" s="204"/>
      <c r="BI800" s="204"/>
      <c r="BJ800" s="204"/>
      <c r="BK800" s="204"/>
      <c r="BL800" s="204"/>
      <c r="BM800" s="204"/>
      <c r="BN800" s="204"/>
      <c r="BO800" s="204"/>
      <c r="BP800" s="204"/>
      <c r="BQ800" s="204"/>
    </row>
    <row r="801" ht="25.15" customHeight="true" x14ac:dyDescent="0.2">
      <c r="C801" s="453"/>
      <c r="D801" s="453"/>
      <c r="E801" s="453"/>
      <c r="F801" s="453"/>
      <c r="G801" s="453"/>
      <c r="H801" s="453"/>
      <c r="I801" s="453"/>
      <c r="J801" s="453"/>
      <c r="K801" s="453"/>
      <c r="L801" s="453"/>
      <c r="M801" s="453"/>
      <c r="N801" s="453"/>
      <c r="O801" s="453"/>
      <c r="P801" s="453"/>
      <c r="Q801" s="453"/>
    </row>
    <row r="802" ht="25.15" customHeight="true" x14ac:dyDescent="0.2">
      <c r="C802" s="453"/>
      <c r="D802" s="453"/>
      <c r="E802" s="453"/>
      <c r="F802" s="453"/>
      <c r="G802" s="453"/>
      <c r="H802" s="453"/>
      <c r="I802" s="453"/>
      <c r="J802" s="453"/>
      <c r="K802" s="453"/>
      <c r="L802" s="453"/>
      <c r="M802" s="453"/>
      <c r="N802" s="453"/>
      <c r="O802" s="453"/>
      <c r="P802" s="453"/>
      <c r="Q802" s="453"/>
    </row>
    <row r="803" ht="25.15" customHeight="true" x14ac:dyDescent="0.2">
      <c r="C803" s="453"/>
      <c r="D803" s="453"/>
      <c r="E803" s="453"/>
      <c r="F803" s="453"/>
      <c r="G803" s="453"/>
      <c r="H803" s="453"/>
      <c r="I803" s="453"/>
      <c r="J803" s="453"/>
      <c r="K803" s="453"/>
      <c r="L803" s="453"/>
      <c r="M803" s="453"/>
      <c r="N803" s="453"/>
      <c r="O803" s="453"/>
      <c r="P803" s="453"/>
      <c r="Q803" s="453"/>
    </row>
    <row r="804" ht="25.15" customHeight="true" x14ac:dyDescent="0.2">
      <c r="C804" s="453"/>
      <c r="D804" s="453"/>
      <c r="E804" s="453"/>
      <c r="F804" s="453"/>
      <c r="G804" s="453"/>
      <c r="H804" s="453"/>
      <c r="I804" s="453"/>
      <c r="J804" s="453"/>
      <c r="K804" s="453"/>
      <c r="L804" s="453"/>
      <c r="M804" s="453"/>
      <c r="N804" s="453"/>
      <c r="O804" s="453"/>
      <c r="P804" s="453"/>
      <c r="Q804" s="453"/>
    </row>
    <row r="805" ht="25.15" customHeight="true" x14ac:dyDescent="0.2">
      <c r="C805" s="453"/>
      <c r="D805" s="453"/>
      <c r="E805" s="453"/>
      <c r="F805" s="453"/>
      <c r="G805" s="453"/>
      <c r="H805" s="453"/>
      <c r="I805" s="453"/>
      <c r="J805" s="453"/>
      <c r="K805" s="453"/>
      <c r="L805" s="453"/>
      <c r="M805" s="453"/>
      <c r="N805" s="453"/>
      <c r="O805" s="453"/>
      <c r="P805" s="453"/>
      <c r="Q805" s="453"/>
    </row>
    <row r="806" ht="25.15" customHeight="true" x14ac:dyDescent="0.2">
      <c r="C806" s="453"/>
      <c r="D806" s="453"/>
      <c r="E806" s="453"/>
      <c r="F806" s="453"/>
      <c r="G806" s="453"/>
      <c r="H806" s="453"/>
      <c r="I806" s="453"/>
      <c r="J806" s="453"/>
      <c r="K806" s="453"/>
      <c r="L806" s="453"/>
      <c r="M806" s="453"/>
      <c r="N806" s="453"/>
      <c r="O806" s="453"/>
      <c r="P806" s="453"/>
      <c r="Q806" s="453"/>
    </row>
    <row r="807" ht="25.15" customHeight="true" x14ac:dyDescent="0.2">
      <c r="C807" s="453"/>
      <c r="D807" s="453"/>
      <c r="E807" s="453"/>
      <c r="F807" s="453"/>
      <c r="G807" s="453"/>
      <c r="H807" s="453"/>
      <c r="I807" s="453"/>
      <c r="J807" s="453"/>
      <c r="K807" s="453"/>
      <c r="L807" s="453"/>
      <c r="M807" s="453"/>
      <c r="N807" s="453"/>
      <c r="O807" s="453"/>
      <c r="P807" s="453"/>
      <c r="Q807" s="453"/>
    </row>
    <row r="808" ht="25.15" customHeight="true" x14ac:dyDescent="0.2">
      <c r="C808" s="453"/>
      <c r="D808" s="453"/>
      <c r="E808" s="453"/>
      <c r="F808" s="453"/>
      <c r="G808" s="453"/>
      <c r="H808" s="453"/>
      <c r="I808" s="453"/>
      <c r="J808" s="453"/>
      <c r="K808" s="453"/>
      <c r="L808" s="453"/>
      <c r="M808" s="453"/>
      <c r="N808" s="453"/>
      <c r="O808" s="453"/>
      <c r="P808" s="453"/>
      <c r="Q808" s="453"/>
    </row>
    <row r="809" ht="25.15" customHeight="true" x14ac:dyDescent="0.2">
      <c r="C809" s="453"/>
      <c r="D809" s="453"/>
      <c r="E809" s="453"/>
      <c r="F809" s="453"/>
      <c r="G809" s="453"/>
      <c r="H809" s="453"/>
      <c r="I809" s="453"/>
      <c r="J809" s="453"/>
      <c r="K809" s="453"/>
      <c r="L809" s="453"/>
      <c r="M809" s="453"/>
      <c r="N809" s="453"/>
      <c r="O809" s="453"/>
      <c r="P809" s="453"/>
      <c r="Q809" s="453"/>
    </row>
    <row r="810" ht="25.15" customHeight="true" x14ac:dyDescent="0.2">
      <c r="C810" s="453"/>
      <c r="D810" s="453"/>
      <c r="E810" s="453"/>
      <c r="F810" s="453"/>
      <c r="G810" s="453"/>
      <c r="H810" s="453"/>
      <c r="I810" s="453"/>
      <c r="J810" s="453"/>
      <c r="K810" s="453"/>
      <c r="L810" s="453"/>
      <c r="M810" s="453"/>
      <c r="N810" s="453"/>
      <c r="O810" s="453"/>
      <c r="P810" s="453"/>
      <c r="Q810" s="453"/>
    </row>
    <row r="811" ht="25.15" customHeight="true" x14ac:dyDescent="0.2">
      <c r="C811" s="453"/>
      <c r="D811" s="453"/>
      <c r="E811" s="453"/>
      <c r="F811" s="453"/>
      <c r="G811" s="453"/>
      <c r="H811" s="453"/>
      <c r="I811" s="453"/>
      <c r="J811" s="453"/>
      <c r="K811" s="453"/>
      <c r="L811" s="453"/>
      <c r="M811" s="453"/>
      <c r="N811" s="453"/>
      <c r="O811" s="453"/>
      <c r="P811" s="453"/>
      <c r="Q811" s="453"/>
    </row>
    <row r="812" ht="25.15" customHeight="true" x14ac:dyDescent="0.2">
      <c r="C812" s="453"/>
      <c r="D812" s="453"/>
      <c r="E812" s="453"/>
      <c r="F812" s="453"/>
      <c r="G812" s="453"/>
      <c r="H812" s="453"/>
      <c r="I812" s="453"/>
      <c r="J812" s="453"/>
      <c r="K812" s="453"/>
      <c r="L812" s="453"/>
      <c r="M812" s="453"/>
      <c r="N812" s="453"/>
      <c r="O812" s="453"/>
      <c r="P812" s="453"/>
      <c r="Q812" s="453"/>
    </row>
    <row r="813" ht="25.15" customHeight="true" x14ac:dyDescent="0.2">
      <c r="C813" s="453"/>
      <c r="D813" s="453"/>
      <c r="E813" s="453"/>
      <c r="F813" s="453"/>
      <c r="G813" s="453"/>
      <c r="H813" s="453"/>
      <c r="I813" s="453"/>
      <c r="J813" s="453"/>
      <c r="K813" s="453"/>
      <c r="L813" s="453"/>
      <c r="M813" s="453"/>
      <c r="N813" s="453"/>
      <c r="O813" s="453"/>
      <c r="P813" s="453"/>
      <c r="Q813" s="453"/>
    </row>
    <row r="814" ht="25.15" customHeight="true" x14ac:dyDescent="0.2">
      <c r="C814" s="453"/>
      <c r="D814" s="453"/>
      <c r="E814" s="453"/>
      <c r="F814" s="453"/>
      <c r="G814" s="453"/>
      <c r="H814" s="453"/>
      <c r="I814" s="453"/>
      <c r="J814" s="453"/>
      <c r="K814" s="453"/>
      <c r="L814" s="453"/>
      <c r="M814" s="453"/>
      <c r="N814" s="453"/>
      <c r="O814" s="453"/>
      <c r="P814" s="453"/>
      <c r="Q814" s="453"/>
    </row>
    <row r="815" ht="25.15" customHeight="true" x14ac:dyDescent="0.2">
      <c r="C815" s="453"/>
      <c r="D815" s="453"/>
      <c r="E815" s="453"/>
      <c r="F815" s="453"/>
      <c r="G815" s="453"/>
      <c r="H815" s="453"/>
      <c r="I815" s="453"/>
      <c r="J815" s="453"/>
      <c r="K815" s="453"/>
      <c r="L815" s="453"/>
      <c r="M815" s="453"/>
      <c r="N815" s="453"/>
      <c r="O815" s="453"/>
      <c r="P815" s="453"/>
      <c r="Q815" s="453"/>
    </row>
    <row r="816" ht="25.15" customHeight="true" x14ac:dyDescent="0.2">
      <c r="C816" s="453"/>
      <c r="D816" s="453"/>
      <c r="E816" s="453"/>
      <c r="F816" s="453"/>
      <c r="G816" s="453"/>
      <c r="H816" s="453"/>
      <c r="I816" s="453"/>
      <c r="J816" s="453"/>
      <c r="K816" s="453"/>
      <c r="L816" s="453"/>
      <c r="M816" s="453"/>
      <c r="N816" s="453"/>
      <c r="O816" s="453"/>
      <c r="P816" s="453"/>
      <c r="Q816" s="453"/>
    </row>
    <row r="817" ht="25.15" customHeight="true" x14ac:dyDescent="0.2">
      <c r="C817" s="453"/>
      <c r="D817" s="453"/>
      <c r="E817" s="453"/>
      <c r="F817" s="453"/>
      <c r="G817" s="453"/>
      <c r="H817" s="453"/>
      <c r="I817" s="453"/>
      <c r="J817" s="453"/>
      <c r="K817" s="453"/>
      <c r="L817" s="453"/>
      <c r="M817" s="453"/>
      <c r="N817" s="453"/>
      <c r="O817" s="453"/>
      <c r="P817" s="453"/>
      <c r="Q817" s="453"/>
    </row>
    <row r="818" ht="25.15" customHeight="true" x14ac:dyDescent="0.2">
      <c r="C818" s="453"/>
      <c r="D818" s="453"/>
      <c r="E818" s="453"/>
      <c r="F818" s="453"/>
      <c r="G818" s="453"/>
      <c r="H818" s="453"/>
      <c r="I818" s="453"/>
      <c r="J818" s="453"/>
      <c r="K818" s="453"/>
      <c r="L818" s="453"/>
      <c r="M818" s="453"/>
      <c r="N818" s="453"/>
      <c r="O818" s="453"/>
      <c r="P818" s="453"/>
      <c r="Q818" s="453"/>
    </row>
    <row r="819" ht="25.15" customHeight="true" x14ac:dyDescent="0.2">
      <c r="C819" s="453"/>
      <c r="D819" s="453"/>
      <c r="E819" s="453"/>
      <c r="F819" s="453"/>
      <c r="G819" s="453"/>
      <c r="H819" s="453"/>
      <c r="I819" s="453"/>
      <c r="J819" s="453"/>
      <c r="K819" s="453"/>
      <c r="L819" s="453"/>
      <c r="M819" s="453"/>
      <c r="N819" s="453"/>
      <c r="O819" s="453"/>
      <c r="P819" s="453"/>
      <c r="Q819" s="453"/>
    </row>
    <row r="820" ht="25.15" customHeight="true" x14ac:dyDescent="0.2">
      <c r="C820" s="453"/>
      <c r="D820" s="453"/>
      <c r="E820" s="453"/>
      <c r="F820" s="453"/>
      <c r="G820" s="453"/>
      <c r="H820" s="453"/>
      <c r="I820" s="453"/>
      <c r="J820" s="453"/>
      <c r="K820" s="453"/>
      <c r="L820" s="453"/>
      <c r="M820" s="453"/>
      <c r="N820" s="453"/>
      <c r="O820" s="453"/>
      <c r="P820" s="453"/>
      <c r="Q820" s="453"/>
    </row>
    <row r="821" ht="25.15" customHeight="true" x14ac:dyDescent="0.2">
      <c r="C821" s="453"/>
      <c r="D821" s="453"/>
      <c r="E821" s="453"/>
      <c r="F821" s="453"/>
      <c r="G821" s="453"/>
      <c r="H821" s="453"/>
      <c r="I821" s="453"/>
      <c r="J821" s="453"/>
      <c r="K821" s="453"/>
      <c r="L821" s="453"/>
      <c r="M821" s="453"/>
      <c r="N821" s="453"/>
      <c r="O821" s="453"/>
      <c r="P821" s="453"/>
      <c r="Q821" s="453"/>
    </row>
    <row r="822" ht="25.15" customHeight="true" x14ac:dyDescent="0.2">
      <c r="C822" s="453"/>
      <c r="D822" s="453"/>
      <c r="E822" s="453"/>
      <c r="F822" s="453"/>
      <c r="G822" s="453"/>
      <c r="H822" s="453"/>
      <c r="I822" s="453"/>
      <c r="J822" s="453"/>
      <c r="K822" s="453"/>
      <c r="L822" s="453"/>
      <c r="M822" s="453"/>
      <c r="N822" s="453"/>
      <c r="O822" s="453"/>
      <c r="P822" s="453"/>
      <c r="Q822" s="453"/>
    </row>
    <row r="823" ht="25.15" customHeight="true" x14ac:dyDescent="0.2">
      <c r="C823" s="453"/>
      <c r="D823" s="453"/>
      <c r="E823" s="453"/>
      <c r="F823" s="453"/>
      <c r="G823" s="453"/>
      <c r="H823" s="453"/>
      <c r="I823" s="453"/>
      <c r="J823" s="453"/>
      <c r="K823" s="453"/>
      <c r="L823" s="453"/>
      <c r="M823" s="453"/>
      <c r="N823" s="453"/>
      <c r="O823" s="453"/>
      <c r="P823" s="453"/>
      <c r="Q823" s="453"/>
    </row>
    <row r="824" ht="25.15" customHeight="true" x14ac:dyDescent="0.2">
      <c r="C824" s="453"/>
      <c r="D824" s="453"/>
      <c r="E824" s="453"/>
      <c r="F824" s="453"/>
      <c r="G824" s="453"/>
      <c r="H824" s="453"/>
      <c r="I824" s="453"/>
      <c r="J824" s="453"/>
      <c r="K824" s="453"/>
      <c r="L824" s="453"/>
      <c r="M824" s="453"/>
      <c r="N824" s="453"/>
      <c r="O824" s="453"/>
      <c r="P824" s="453"/>
      <c r="Q824" s="453"/>
    </row>
    <row r="825" ht="25.15" customHeight="true" x14ac:dyDescent="0.2">
      <c r="C825" s="453"/>
      <c r="D825" s="453"/>
      <c r="E825" s="453"/>
      <c r="F825" s="453"/>
      <c r="G825" s="453"/>
      <c r="H825" s="453"/>
      <c r="I825" s="453"/>
      <c r="J825" s="453"/>
      <c r="K825" s="453"/>
      <c r="L825" s="453"/>
      <c r="M825" s="453"/>
      <c r="N825" s="453"/>
      <c r="O825" s="453"/>
      <c r="P825" s="453"/>
      <c r="Q825" s="453"/>
    </row>
    <row r="826" ht="25.15" customHeight="true" x14ac:dyDescent="0.2">
      <c r="C826" s="453"/>
      <c r="D826" s="453"/>
      <c r="E826" s="453"/>
      <c r="F826" s="453"/>
      <c r="G826" s="453"/>
      <c r="H826" s="453"/>
      <c r="I826" s="453"/>
      <c r="J826" s="453"/>
      <c r="K826" s="453"/>
      <c r="L826" s="453"/>
      <c r="M826" s="453"/>
      <c r="N826" s="453"/>
      <c r="O826" s="453"/>
      <c r="P826" s="453"/>
      <c r="Q826" s="453"/>
    </row>
    <row r="827" ht="25.15" customHeight="true" x14ac:dyDescent="0.2">
      <c r="C827" s="453"/>
      <c r="D827" s="453"/>
      <c r="E827" s="453"/>
      <c r="F827" s="453"/>
      <c r="G827" s="453"/>
      <c r="H827" s="453"/>
      <c r="I827" s="453"/>
      <c r="J827" s="453"/>
      <c r="K827" s="453"/>
      <c r="L827" s="453"/>
      <c r="M827" s="453"/>
      <c r="N827" s="453"/>
      <c r="O827" s="453"/>
      <c r="P827" s="453"/>
      <c r="Q827" s="453"/>
    </row>
    <row r="828" ht="25.15" customHeight="true" x14ac:dyDescent="0.2">
      <c r="C828" s="453"/>
      <c r="D828" s="453"/>
      <c r="E828" s="453"/>
      <c r="F828" s="453"/>
      <c r="G828" s="453"/>
      <c r="H828" s="453"/>
      <c r="I828" s="453"/>
      <c r="J828" s="453"/>
      <c r="K828" s="453"/>
      <c r="L828" s="453"/>
      <c r="M828" s="453"/>
      <c r="N828" s="453"/>
      <c r="O828" s="453"/>
      <c r="P828" s="453"/>
      <c r="Q828" s="453"/>
    </row>
    <row r="829" ht="25.15" customHeight="true" x14ac:dyDescent="0.2">
      <c r="C829" s="453"/>
      <c r="D829" s="453"/>
      <c r="E829" s="453"/>
      <c r="F829" s="453"/>
      <c r="G829" s="453"/>
      <c r="H829" s="453"/>
      <c r="I829" s="453"/>
      <c r="J829" s="453"/>
      <c r="K829" s="453"/>
      <c r="L829" s="453"/>
      <c r="M829" s="453"/>
      <c r="N829" s="453"/>
      <c r="O829" s="453"/>
      <c r="P829" s="453"/>
      <c r="Q829" s="453"/>
    </row>
    <row r="830" ht="25.15" customHeight="true" x14ac:dyDescent="0.2">
      <c r="C830" s="453"/>
      <c r="D830" s="453"/>
      <c r="E830" s="453"/>
      <c r="F830" s="453"/>
      <c r="G830" s="453"/>
      <c r="H830" s="453"/>
      <c r="I830" s="453"/>
      <c r="J830" s="453"/>
      <c r="K830" s="453"/>
      <c r="L830" s="453"/>
      <c r="M830" s="453"/>
      <c r="N830" s="453"/>
      <c r="O830" s="453"/>
      <c r="P830" s="453"/>
      <c r="Q830" s="453"/>
    </row>
    <row r="831" ht="25.15" customHeight="true" x14ac:dyDescent="0.2">
      <c r="C831" s="453"/>
      <c r="D831" s="453"/>
      <c r="E831" s="453"/>
      <c r="F831" s="453"/>
      <c r="G831" s="453"/>
      <c r="H831" s="453"/>
      <c r="I831" s="453"/>
      <c r="J831" s="453"/>
      <c r="K831" s="453"/>
      <c r="L831" s="453"/>
      <c r="M831" s="453"/>
      <c r="N831" s="453"/>
      <c r="O831" s="453"/>
      <c r="P831" s="453"/>
      <c r="Q831" s="453"/>
    </row>
    <row r="832" ht="25.15" customHeight="true" x14ac:dyDescent="0.2">
      <c r="C832" s="453"/>
      <c r="D832" s="453"/>
      <c r="E832" s="453"/>
      <c r="F832" s="453"/>
      <c r="G832" s="453"/>
      <c r="H832" s="453"/>
      <c r="I832" s="453"/>
      <c r="J832" s="453"/>
      <c r="K832" s="453"/>
      <c r="L832" s="453"/>
      <c r="M832" s="453"/>
      <c r="N832" s="453"/>
      <c r="O832" s="453"/>
      <c r="P832" s="453"/>
      <c r="Q832" s="453"/>
    </row>
    <row r="833" ht="25.15" customHeight="true" x14ac:dyDescent="0.2">
      <c r="C833" s="453"/>
      <c r="D833" s="453"/>
      <c r="E833" s="453"/>
      <c r="F833" s="453"/>
      <c r="G833" s="453"/>
      <c r="H833" s="453"/>
      <c r="I833" s="453"/>
      <c r="J833" s="453"/>
      <c r="K833" s="453"/>
      <c r="L833" s="453"/>
      <c r="M833" s="453"/>
      <c r="N833" s="453"/>
      <c r="O833" s="453"/>
      <c r="P833" s="453"/>
      <c r="Q833" s="453"/>
    </row>
    <row r="834" ht="25.15" customHeight="true" x14ac:dyDescent="0.2">
      <c r="C834" s="453"/>
      <c r="D834" s="453"/>
      <c r="E834" s="453"/>
      <c r="F834" s="453"/>
      <c r="G834" s="453"/>
      <c r="H834" s="453"/>
      <c r="I834" s="453"/>
      <c r="J834" s="453"/>
      <c r="K834" s="453"/>
      <c r="L834" s="453"/>
      <c r="M834" s="453"/>
      <c r="N834" s="453"/>
      <c r="O834" s="453"/>
      <c r="P834" s="453"/>
      <c r="Q834" s="453"/>
    </row>
    <row r="835" ht="25.15" customHeight="true" x14ac:dyDescent="0.2">
      <c r="C835" s="453"/>
      <c r="D835" s="453"/>
      <c r="E835" s="453"/>
      <c r="F835" s="453"/>
      <c r="G835" s="453"/>
      <c r="H835" s="453"/>
      <c r="I835" s="453"/>
      <c r="J835" s="453"/>
      <c r="K835" s="453"/>
      <c r="L835" s="453"/>
      <c r="M835" s="453"/>
      <c r="N835" s="453"/>
      <c r="O835" s="453"/>
      <c r="P835" s="453"/>
      <c r="Q835" s="453"/>
    </row>
    <row r="836" ht="25.15" customHeight="true" x14ac:dyDescent="0.2">
      <c r="C836" s="453"/>
      <c r="D836" s="453"/>
      <c r="E836" s="453"/>
      <c r="F836" s="453"/>
      <c r="G836" s="453"/>
      <c r="H836" s="453"/>
      <c r="I836" s="453"/>
      <c r="J836" s="453"/>
      <c r="K836" s="453"/>
      <c r="L836" s="453"/>
      <c r="M836" s="453"/>
      <c r="N836" s="453"/>
      <c r="O836" s="453"/>
      <c r="P836" s="453"/>
      <c r="Q836" s="453"/>
    </row>
    <row r="837" ht="25.15" customHeight="true" x14ac:dyDescent="0.2">
      <c r="C837" s="453"/>
      <c r="D837" s="453"/>
      <c r="E837" s="453"/>
      <c r="F837" s="453"/>
      <c r="G837" s="453"/>
      <c r="H837" s="453"/>
      <c r="I837" s="453"/>
      <c r="J837" s="453"/>
      <c r="K837" s="453"/>
      <c r="L837" s="453"/>
      <c r="M837" s="453"/>
      <c r="N837" s="453"/>
      <c r="O837" s="453"/>
      <c r="P837" s="453"/>
      <c r="Q837" s="453"/>
    </row>
    <row r="838" ht="25.15" customHeight="true" x14ac:dyDescent="0.2">
      <c r="C838" s="453"/>
      <c r="D838" s="453"/>
      <c r="E838" s="453"/>
      <c r="F838" s="453"/>
      <c r="G838" s="453"/>
      <c r="H838" s="453"/>
      <c r="I838" s="453"/>
      <c r="J838" s="453"/>
      <c r="K838" s="453"/>
      <c r="L838" s="453"/>
      <c r="M838" s="453"/>
      <c r="N838" s="453"/>
      <c r="O838" s="453"/>
      <c r="P838" s="453"/>
      <c r="Q838" s="453"/>
    </row>
    <row r="839" ht="25.15" customHeight="true" x14ac:dyDescent="0.2">
      <c r="C839" s="453"/>
      <c r="D839" s="453"/>
      <c r="E839" s="453"/>
      <c r="F839" s="453"/>
      <c r="G839" s="453"/>
      <c r="H839" s="453"/>
      <c r="I839" s="453"/>
      <c r="J839" s="453"/>
      <c r="K839" s="453"/>
      <c r="L839" s="453"/>
      <c r="M839" s="453"/>
      <c r="N839" s="453"/>
      <c r="O839" s="453"/>
      <c r="P839" s="453"/>
      <c r="Q839" s="453"/>
    </row>
    <row r="840" ht="25.15" customHeight="true" x14ac:dyDescent="0.2">
      <c r="C840" s="453"/>
      <c r="D840" s="453"/>
      <c r="E840" s="453"/>
      <c r="F840" s="453"/>
      <c r="G840" s="453"/>
      <c r="H840" s="453"/>
      <c r="I840" s="453"/>
      <c r="J840" s="453"/>
      <c r="K840" s="453"/>
      <c r="L840" s="453"/>
      <c r="M840" s="453"/>
      <c r="N840" s="453"/>
      <c r="O840" s="453"/>
      <c r="P840" s="453"/>
      <c r="Q840" s="453"/>
    </row>
    <row r="841" ht="25.15" customHeight="true" x14ac:dyDescent="0.2">
      <c r="C841" s="453"/>
      <c r="D841" s="453"/>
      <c r="E841" s="453"/>
      <c r="F841" s="453"/>
      <c r="G841" s="453"/>
      <c r="H841" s="453"/>
      <c r="I841" s="453"/>
      <c r="J841" s="453"/>
      <c r="K841" s="453"/>
      <c r="L841" s="453"/>
      <c r="M841" s="453"/>
      <c r="N841" s="453"/>
      <c r="O841" s="453"/>
      <c r="P841" s="453"/>
      <c r="Q841" s="453"/>
    </row>
    <row r="842" ht="25.15" customHeight="true" x14ac:dyDescent="0.2">
      <c r="C842" s="453"/>
      <c r="D842" s="453"/>
      <c r="E842" s="453"/>
      <c r="F842" s="453"/>
      <c r="G842" s="453"/>
      <c r="H842" s="453"/>
      <c r="I842" s="453"/>
      <c r="J842" s="453"/>
      <c r="K842" s="453"/>
      <c r="L842" s="453"/>
      <c r="M842" s="453"/>
      <c r="N842" s="453"/>
      <c r="O842" s="453"/>
      <c r="P842" s="453"/>
      <c r="Q842" s="453"/>
    </row>
    <row r="843" ht="25.15" customHeight="true" x14ac:dyDescent="0.2">
      <c r="C843" s="453"/>
      <c r="D843" s="453"/>
      <c r="E843" s="453"/>
      <c r="F843" s="453"/>
      <c r="G843" s="453"/>
      <c r="H843" s="453"/>
      <c r="I843" s="453"/>
      <c r="J843" s="453"/>
      <c r="K843" s="453"/>
      <c r="L843" s="453"/>
      <c r="M843" s="453"/>
      <c r="N843" s="453"/>
      <c r="O843" s="453"/>
      <c r="P843" s="453"/>
      <c r="Q843" s="453"/>
    </row>
    <row r="844" ht="25.15" customHeight="true" x14ac:dyDescent="0.2">
      <c r="C844" s="453"/>
      <c r="D844" s="453"/>
      <c r="E844" s="453"/>
      <c r="F844" s="453"/>
      <c r="G844" s="453"/>
      <c r="H844" s="453"/>
      <c r="I844" s="453"/>
      <c r="J844" s="453"/>
      <c r="K844" s="453"/>
      <c r="L844" s="453"/>
      <c r="M844" s="453"/>
      <c r="N844" s="453"/>
      <c r="O844" s="453"/>
      <c r="P844" s="453"/>
      <c r="Q844" s="453"/>
    </row>
    <row r="845" ht="25.15" customHeight="true" x14ac:dyDescent="0.2">
      <c r="C845" s="453"/>
      <c r="D845" s="453"/>
      <c r="E845" s="453"/>
      <c r="F845" s="453"/>
      <c r="G845" s="453"/>
      <c r="H845" s="453"/>
      <c r="I845" s="453"/>
      <c r="J845" s="453"/>
      <c r="K845" s="453"/>
      <c r="L845" s="453"/>
      <c r="M845" s="453"/>
      <c r="N845" s="453"/>
      <c r="O845" s="453"/>
      <c r="P845" s="453"/>
      <c r="Q845" s="453"/>
    </row>
    <row r="846" ht="25.15" customHeight="true" x14ac:dyDescent="0.2">
      <c r="C846" s="453"/>
      <c r="D846" s="453"/>
      <c r="E846" s="453"/>
      <c r="F846" s="453"/>
      <c r="G846" s="453"/>
      <c r="H846" s="453"/>
      <c r="I846" s="453"/>
      <c r="J846" s="453"/>
      <c r="K846" s="453"/>
      <c r="L846" s="453"/>
      <c r="M846" s="453"/>
      <c r="N846" s="453"/>
      <c r="O846" s="453"/>
      <c r="P846" s="453"/>
      <c r="Q846" s="453"/>
    </row>
    <row r="847" ht="25.15" customHeight="true" x14ac:dyDescent="0.2">
      <c r="C847" s="453"/>
      <c r="D847" s="453"/>
      <c r="E847" s="453"/>
      <c r="F847" s="453"/>
      <c r="G847" s="453"/>
      <c r="H847" s="453"/>
      <c r="I847" s="453"/>
      <c r="J847" s="453"/>
      <c r="K847" s="453"/>
      <c r="L847" s="453"/>
      <c r="M847" s="453"/>
      <c r="N847" s="453"/>
      <c r="O847" s="453"/>
      <c r="P847" s="453"/>
      <c r="Q847" s="453"/>
    </row>
    <row r="848" ht="25.15" customHeight="true" x14ac:dyDescent="0.2">
      <c r="C848" s="453"/>
      <c r="D848" s="453"/>
      <c r="E848" s="453"/>
      <c r="F848" s="453"/>
      <c r="G848" s="453"/>
      <c r="H848" s="453"/>
      <c r="I848" s="453"/>
      <c r="J848" s="453"/>
      <c r="K848" s="453"/>
      <c r="L848" s="453"/>
      <c r="M848" s="453"/>
      <c r="N848" s="453"/>
      <c r="O848" s="453"/>
      <c r="P848" s="453"/>
      <c r="Q848" s="453"/>
    </row>
    <row r="849" ht="25.15" customHeight="true" x14ac:dyDescent="0.2">
      <c r="C849" s="453"/>
      <c r="D849" s="453"/>
      <c r="E849" s="453"/>
      <c r="F849" s="453"/>
      <c r="G849" s="453"/>
      <c r="H849" s="453"/>
      <c r="I849" s="453"/>
      <c r="J849" s="453"/>
      <c r="K849" s="453"/>
      <c r="L849" s="453"/>
      <c r="M849" s="453"/>
      <c r="N849" s="453"/>
      <c r="O849" s="453"/>
      <c r="P849" s="453"/>
      <c r="Q849" s="453"/>
    </row>
    <row r="850" ht="25.15" customHeight="true" x14ac:dyDescent="0.2">
      <c r="C850" s="453"/>
      <c r="D850" s="453"/>
      <c r="E850" s="453"/>
      <c r="F850" s="453"/>
      <c r="G850" s="453"/>
      <c r="H850" s="453"/>
      <c r="I850" s="453"/>
      <c r="J850" s="453"/>
      <c r="K850" s="453"/>
      <c r="L850" s="453"/>
      <c r="M850" s="453"/>
      <c r="N850" s="453"/>
      <c r="O850" s="453"/>
      <c r="P850" s="453"/>
      <c r="Q850" s="453"/>
    </row>
    <row r="851" ht="25.15" customHeight="true" x14ac:dyDescent="0.2">
      <c r="C851" s="453"/>
      <c r="D851" s="453"/>
      <c r="E851" s="453"/>
      <c r="F851" s="453"/>
      <c r="G851" s="453"/>
      <c r="H851" s="453"/>
      <c r="I851" s="453"/>
      <c r="J851" s="453"/>
      <c r="K851" s="453"/>
      <c r="L851" s="453"/>
      <c r="M851" s="453"/>
      <c r="N851" s="453"/>
      <c r="O851" s="453"/>
      <c r="P851" s="453"/>
      <c r="Q851" s="453"/>
    </row>
    <row r="852" ht="25.15" customHeight="true" x14ac:dyDescent="0.2">
      <c r="C852" s="453"/>
      <c r="D852" s="453"/>
      <c r="E852" s="453"/>
      <c r="F852" s="453"/>
      <c r="G852" s="453"/>
      <c r="H852" s="453"/>
      <c r="I852" s="453"/>
      <c r="J852" s="453"/>
      <c r="K852" s="453"/>
      <c r="L852" s="453"/>
      <c r="M852" s="453"/>
      <c r="N852" s="453"/>
      <c r="O852" s="453"/>
      <c r="P852" s="453"/>
      <c r="Q852" s="453"/>
    </row>
    <row r="853" ht="25.15" customHeight="true" x14ac:dyDescent="0.2">
      <c r="C853" s="453"/>
      <c r="D853" s="453"/>
      <c r="E853" s="453"/>
      <c r="F853" s="453"/>
      <c r="G853" s="453"/>
      <c r="H853" s="453"/>
      <c r="I853" s="453"/>
      <c r="J853" s="453"/>
      <c r="K853" s="453"/>
      <c r="L853" s="453"/>
      <c r="M853" s="453"/>
      <c r="N853" s="453"/>
      <c r="O853" s="453"/>
      <c r="P853" s="453"/>
      <c r="Q853" s="453"/>
    </row>
    <row r="854" ht="25.15" customHeight="true" x14ac:dyDescent="0.2">
      <c r="C854" s="453"/>
      <c r="D854" s="453"/>
      <c r="E854" s="453"/>
      <c r="F854" s="453"/>
      <c r="G854" s="453"/>
      <c r="H854" s="453"/>
      <c r="I854" s="453"/>
      <c r="J854" s="453"/>
      <c r="K854" s="453"/>
      <c r="L854" s="453"/>
      <c r="M854" s="453"/>
      <c r="N854" s="453"/>
      <c r="O854" s="453"/>
      <c r="P854" s="453"/>
      <c r="Q854" s="453"/>
    </row>
    <row r="855" ht="25.15" customHeight="true" x14ac:dyDescent="0.2">
      <c r="C855" s="453"/>
      <c r="D855" s="453"/>
      <c r="E855" s="453"/>
      <c r="F855" s="453"/>
      <c r="G855" s="453"/>
      <c r="H855" s="453"/>
      <c r="I855" s="453"/>
      <c r="J855" s="453"/>
      <c r="K855" s="453"/>
      <c r="L855" s="453"/>
      <c r="M855" s="453"/>
      <c r="N855" s="453"/>
      <c r="O855" s="453"/>
      <c r="P855" s="453"/>
      <c r="Q855" s="453"/>
    </row>
    <row r="856" ht="25.15" customHeight="true" x14ac:dyDescent="0.2">
      <c r="C856" s="453"/>
      <c r="D856" s="453"/>
      <c r="E856" s="453"/>
      <c r="F856" s="453"/>
      <c r="G856" s="453"/>
      <c r="H856" s="453"/>
      <c r="I856" s="453"/>
      <c r="J856" s="453"/>
      <c r="K856" s="453"/>
      <c r="L856" s="453"/>
      <c r="M856" s="453"/>
      <c r="N856" s="453"/>
      <c r="O856" s="453"/>
      <c r="P856" s="453"/>
      <c r="Q856" s="453"/>
    </row>
    <row r="857" ht="25.15" customHeight="true" x14ac:dyDescent="0.2">
      <c r="C857" s="453"/>
      <c r="D857" s="453"/>
      <c r="E857" s="453"/>
      <c r="F857" s="453"/>
      <c r="G857" s="453"/>
      <c r="H857" s="453"/>
      <c r="I857" s="453"/>
      <c r="J857" s="453"/>
      <c r="K857" s="453"/>
      <c r="L857" s="453"/>
      <c r="M857" s="453"/>
      <c r="N857" s="453"/>
      <c r="O857" s="453"/>
      <c r="P857" s="453"/>
      <c r="Q857" s="453"/>
    </row>
    <row r="858" ht="25.15" customHeight="true" x14ac:dyDescent="0.2">
      <c r="C858" s="453"/>
      <c r="D858" s="453"/>
      <c r="E858" s="453"/>
      <c r="F858" s="453"/>
      <c r="G858" s="453"/>
      <c r="H858" s="453"/>
      <c r="I858" s="453"/>
      <c r="J858" s="453"/>
      <c r="K858" s="453"/>
      <c r="L858" s="453"/>
      <c r="M858" s="453"/>
      <c r="N858" s="453"/>
      <c r="O858" s="453"/>
      <c r="P858" s="453"/>
      <c r="Q858" s="453"/>
    </row>
    <row r="859" ht="25.15" customHeight="true" x14ac:dyDescent="0.2">
      <c r="C859" s="453"/>
      <c r="D859" s="453"/>
      <c r="E859" s="453"/>
      <c r="F859" s="453"/>
      <c r="G859" s="453"/>
      <c r="H859" s="453"/>
      <c r="I859" s="453"/>
      <c r="J859" s="453"/>
      <c r="K859" s="453"/>
      <c r="L859" s="453"/>
      <c r="M859" s="453"/>
      <c r="N859" s="453"/>
      <c r="O859" s="453"/>
      <c r="P859" s="453"/>
      <c r="Q859" s="453"/>
    </row>
    <row r="860" ht="25.15" customHeight="true" x14ac:dyDescent="0.2">
      <c r="C860" s="453"/>
      <c r="D860" s="453"/>
      <c r="E860" s="453"/>
      <c r="F860" s="453"/>
      <c r="G860" s="453"/>
      <c r="H860" s="453"/>
      <c r="I860" s="453"/>
      <c r="J860" s="453"/>
      <c r="K860" s="453"/>
      <c r="L860" s="453"/>
      <c r="M860" s="453"/>
      <c r="N860" s="453"/>
      <c r="O860" s="453"/>
      <c r="P860" s="453"/>
      <c r="Q860" s="453"/>
    </row>
    <row r="861" ht="25.15" customHeight="true" x14ac:dyDescent="0.2">
      <c r="C861" s="453"/>
      <c r="D861" s="453"/>
      <c r="E861" s="453"/>
      <c r="F861" s="453"/>
      <c r="G861" s="453"/>
      <c r="H861" s="453"/>
      <c r="I861" s="453"/>
      <c r="J861" s="453"/>
      <c r="K861" s="453"/>
      <c r="L861" s="453"/>
      <c r="M861" s="453"/>
      <c r="N861" s="453"/>
      <c r="O861" s="453"/>
      <c r="P861" s="453"/>
      <c r="Q861" s="453"/>
    </row>
    <row r="862" ht="25.15" customHeight="true" x14ac:dyDescent="0.2">
      <c r="C862" s="453"/>
      <c r="D862" s="453"/>
      <c r="E862" s="453"/>
      <c r="F862" s="453"/>
      <c r="G862" s="453"/>
      <c r="H862" s="453"/>
      <c r="I862" s="453"/>
      <c r="J862" s="453"/>
      <c r="K862" s="453"/>
      <c r="L862" s="453"/>
      <c r="M862" s="453"/>
      <c r="N862" s="453"/>
      <c r="O862" s="453"/>
      <c r="P862" s="453"/>
      <c r="Q862" s="453"/>
    </row>
    <row r="863" ht="25.15" customHeight="true" x14ac:dyDescent="0.2">
      <c r="C863" s="453"/>
      <c r="D863" s="453"/>
      <c r="E863" s="453"/>
      <c r="F863" s="453"/>
      <c r="G863" s="453"/>
      <c r="H863" s="453"/>
      <c r="I863" s="453"/>
      <c r="J863" s="453"/>
      <c r="K863" s="453"/>
      <c r="L863" s="453"/>
      <c r="M863" s="453"/>
      <c r="N863" s="453"/>
      <c r="O863" s="453"/>
      <c r="P863" s="453"/>
      <c r="Q863" s="453"/>
    </row>
    <row r="864" ht="25.15" customHeight="true" x14ac:dyDescent="0.2">
      <c r="C864" s="453"/>
      <c r="D864" s="453"/>
      <c r="E864" s="453"/>
      <c r="F864" s="453"/>
      <c r="G864" s="453"/>
      <c r="H864" s="453"/>
      <c r="I864" s="453"/>
      <c r="J864" s="453"/>
      <c r="K864" s="453"/>
      <c r="L864" s="453"/>
      <c r="M864" s="453"/>
      <c r="N864" s="453"/>
      <c r="O864" s="453"/>
      <c r="P864" s="453"/>
      <c r="Q864" s="453"/>
    </row>
    <row r="865" ht="25.15" customHeight="true" x14ac:dyDescent="0.2">
      <c r="C865" s="453"/>
      <c r="D865" s="453"/>
      <c r="E865" s="453"/>
      <c r="F865" s="453"/>
      <c r="G865" s="453"/>
      <c r="H865" s="453"/>
      <c r="I865" s="453"/>
      <c r="J865" s="453"/>
      <c r="K865" s="453"/>
      <c r="L865" s="453"/>
      <c r="M865" s="453"/>
      <c r="N865" s="453"/>
      <c r="O865" s="453"/>
      <c r="P865" s="453"/>
      <c r="Q865" s="453"/>
    </row>
    <row r="866" ht="25.15" customHeight="true" x14ac:dyDescent="0.2">
      <c r="C866" s="453"/>
      <c r="D866" s="453"/>
      <c r="E866" s="453"/>
      <c r="F866" s="453"/>
      <c r="G866" s="453"/>
      <c r="H866" s="453"/>
      <c r="I866" s="453"/>
      <c r="J866" s="453"/>
      <c r="K866" s="453"/>
      <c r="L866" s="453"/>
      <c r="M866" s="453"/>
      <c r="N866" s="453"/>
      <c r="O866" s="453"/>
      <c r="P866" s="453"/>
      <c r="Q866" s="453"/>
    </row>
    <row r="867" ht="25.15" customHeight="true" x14ac:dyDescent="0.2">
      <c r="C867" s="453"/>
      <c r="D867" s="453"/>
      <c r="E867" s="453"/>
      <c r="F867" s="453"/>
      <c r="G867" s="453"/>
      <c r="H867" s="453"/>
      <c r="I867" s="453"/>
      <c r="J867" s="453"/>
      <c r="K867" s="453"/>
      <c r="L867" s="453"/>
      <c r="M867" s="453"/>
      <c r="N867" s="453"/>
      <c r="O867" s="453"/>
      <c r="P867" s="453"/>
      <c r="Q867" s="453"/>
    </row>
    <row r="868" ht="25.15" customHeight="true" x14ac:dyDescent="0.2">
      <c r="C868" s="453"/>
      <c r="D868" s="453"/>
      <c r="E868" s="453"/>
      <c r="F868" s="453"/>
      <c r="G868" s="453"/>
      <c r="H868" s="453"/>
      <c r="I868" s="453"/>
      <c r="J868" s="453"/>
      <c r="K868" s="453"/>
      <c r="L868" s="453"/>
      <c r="M868" s="453"/>
      <c r="N868" s="453"/>
      <c r="O868" s="453"/>
      <c r="P868" s="453"/>
      <c r="Q868" s="453"/>
    </row>
    <row r="869" ht="25.15" customHeight="true" x14ac:dyDescent="0.2">
      <c r="C869" s="453"/>
      <c r="D869" s="453"/>
      <c r="E869" s="453"/>
      <c r="F869" s="453"/>
      <c r="G869" s="453"/>
      <c r="H869" s="453"/>
      <c r="I869" s="453"/>
      <c r="J869" s="453"/>
      <c r="K869" s="453"/>
      <c r="L869" s="453"/>
      <c r="M869" s="453"/>
      <c r="N869" s="453"/>
      <c r="O869" s="453"/>
      <c r="P869" s="453"/>
      <c r="Q869" s="453"/>
    </row>
    <row r="870" ht="25.15" customHeight="true" x14ac:dyDescent="0.2">
      <c r="C870" s="453"/>
      <c r="D870" s="453"/>
      <c r="E870" s="453"/>
      <c r="F870" s="453"/>
      <c r="G870" s="453"/>
      <c r="H870" s="453"/>
      <c r="I870" s="453"/>
      <c r="J870" s="453"/>
      <c r="K870" s="453"/>
      <c r="L870" s="453"/>
      <c r="M870" s="453"/>
      <c r="N870" s="453"/>
      <c r="O870" s="453"/>
      <c r="P870" s="453"/>
      <c r="Q870" s="453"/>
    </row>
    <row r="871" ht="25.15" customHeight="true" x14ac:dyDescent="0.2">
      <c r="C871" s="453"/>
      <c r="D871" s="453"/>
      <c r="E871" s="453"/>
      <c r="F871" s="453"/>
      <c r="G871" s="453"/>
      <c r="H871" s="453"/>
      <c r="I871" s="453"/>
      <c r="J871" s="453"/>
      <c r="K871" s="453"/>
      <c r="L871" s="453"/>
      <c r="M871" s="453"/>
      <c r="N871" s="453"/>
      <c r="O871" s="453"/>
      <c r="P871" s="453"/>
      <c r="Q871" s="453"/>
    </row>
    <row r="872" ht="25.15" customHeight="true" x14ac:dyDescent="0.2">
      <c r="C872" s="453"/>
      <c r="D872" s="453"/>
      <c r="E872" s="453"/>
      <c r="F872" s="453"/>
      <c r="G872" s="453"/>
      <c r="H872" s="453"/>
      <c r="I872" s="453"/>
      <c r="J872" s="453"/>
      <c r="K872" s="453"/>
      <c r="L872" s="453"/>
      <c r="M872" s="453"/>
      <c r="N872" s="453"/>
      <c r="O872" s="453"/>
      <c r="P872" s="453"/>
      <c r="Q872" s="453"/>
    </row>
    <row r="873" ht="25.15" customHeight="true" x14ac:dyDescent="0.2">
      <c r="C873" s="453"/>
      <c r="D873" s="453"/>
      <c r="E873" s="453"/>
      <c r="F873" s="453"/>
      <c r="G873" s="453"/>
      <c r="H873" s="453"/>
      <c r="I873" s="453"/>
      <c r="J873" s="453"/>
      <c r="K873" s="453"/>
      <c r="L873" s="453"/>
      <c r="M873" s="453"/>
      <c r="N873" s="453"/>
      <c r="O873" s="453"/>
      <c r="P873" s="453"/>
      <c r="Q873" s="453"/>
    </row>
    <row r="874" ht="25.15" customHeight="true" x14ac:dyDescent="0.2">
      <c r="C874" s="453"/>
      <c r="D874" s="453"/>
      <c r="E874" s="453"/>
      <c r="F874" s="453"/>
      <c r="G874" s="453"/>
      <c r="H874" s="453"/>
      <c r="I874" s="453"/>
      <c r="J874" s="453"/>
      <c r="K874" s="453"/>
      <c r="L874" s="453"/>
      <c r="M874" s="453"/>
      <c r="N874" s="453"/>
      <c r="O874" s="453"/>
      <c r="P874" s="453"/>
      <c r="Q874" s="453"/>
    </row>
    <row r="875" ht="25.15" customHeight="true" x14ac:dyDescent="0.2">
      <c r="C875" s="453"/>
      <c r="D875" s="453"/>
      <c r="E875" s="453"/>
      <c r="F875" s="453"/>
      <c r="G875" s="453"/>
      <c r="H875" s="453"/>
      <c r="I875" s="453"/>
      <c r="J875" s="453"/>
      <c r="K875" s="453"/>
      <c r="L875" s="453"/>
      <c r="M875" s="453"/>
      <c r="N875" s="453"/>
      <c r="O875" s="453"/>
      <c r="P875" s="453"/>
      <c r="Q875" s="453"/>
    </row>
    <row r="876" ht="25.15" customHeight="true" x14ac:dyDescent="0.2">
      <c r="C876" s="453"/>
      <c r="D876" s="453"/>
      <c r="E876" s="453"/>
      <c r="F876" s="453"/>
      <c r="G876" s="453"/>
      <c r="H876" s="453"/>
      <c r="I876" s="453"/>
      <c r="J876" s="453"/>
      <c r="K876" s="453"/>
      <c r="L876" s="453"/>
      <c r="M876" s="453"/>
      <c r="N876" s="453"/>
      <c r="O876" s="453"/>
      <c r="P876" s="453"/>
      <c r="Q876" s="453"/>
    </row>
    <row r="877" ht="25.15" customHeight="true" x14ac:dyDescent="0.2">
      <c r="C877" s="453"/>
      <c r="D877" s="453"/>
      <c r="E877" s="453"/>
      <c r="F877" s="453"/>
      <c r="G877" s="453"/>
      <c r="H877" s="453"/>
      <c r="I877" s="453"/>
      <c r="J877" s="453"/>
      <c r="K877" s="453"/>
      <c r="L877" s="453"/>
      <c r="M877" s="453"/>
      <c r="N877" s="453"/>
      <c r="O877" s="453"/>
      <c r="P877" s="453"/>
      <c r="Q877" s="453"/>
    </row>
    <row r="878" ht="25.15" customHeight="true" x14ac:dyDescent="0.2">
      <c r="C878" s="453"/>
      <c r="D878" s="453"/>
      <c r="E878" s="453"/>
      <c r="F878" s="453"/>
      <c r="G878" s="453"/>
      <c r="H878" s="453"/>
      <c r="I878" s="453"/>
      <c r="J878" s="453"/>
      <c r="K878" s="453"/>
      <c r="L878" s="453"/>
      <c r="M878" s="453"/>
      <c r="N878" s="453"/>
      <c r="O878" s="453"/>
      <c r="P878" s="453"/>
      <c r="Q878" s="453"/>
    </row>
    <row r="879" ht="25.15" customHeight="true" x14ac:dyDescent="0.2">
      <c r="C879" s="453"/>
      <c r="D879" s="453"/>
      <c r="E879" s="453"/>
      <c r="F879" s="453"/>
      <c r="G879" s="453"/>
      <c r="H879" s="453"/>
      <c r="I879" s="453"/>
      <c r="J879" s="453"/>
      <c r="K879" s="453"/>
      <c r="L879" s="453"/>
      <c r="M879" s="453"/>
      <c r="N879" s="453"/>
      <c r="O879" s="453"/>
      <c r="P879" s="453"/>
      <c r="Q879" s="453"/>
    </row>
    <row r="880" ht="25.15" customHeight="true" x14ac:dyDescent="0.2">
      <c r="C880" s="453"/>
      <c r="D880" s="453"/>
      <c r="E880" s="453"/>
      <c r="F880" s="453"/>
      <c r="G880" s="453"/>
      <c r="H880" s="453"/>
      <c r="I880" s="453"/>
      <c r="J880" s="453"/>
      <c r="K880" s="453"/>
      <c r="L880" s="453"/>
      <c r="M880" s="453"/>
      <c r="N880" s="453"/>
      <c r="O880" s="453"/>
      <c r="P880" s="453"/>
      <c r="Q880" s="453"/>
    </row>
    <row r="881" ht="25.15" customHeight="true" x14ac:dyDescent="0.2">
      <c r="C881" s="453"/>
      <c r="D881" s="453"/>
      <c r="E881" s="453"/>
      <c r="F881" s="453"/>
      <c r="G881" s="453"/>
      <c r="H881" s="453"/>
      <c r="I881" s="453"/>
      <c r="J881" s="453"/>
      <c r="K881" s="453"/>
      <c r="L881" s="453"/>
      <c r="M881" s="453"/>
      <c r="N881" s="453"/>
      <c r="O881" s="453"/>
      <c r="P881" s="453"/>
      <c r="Q881" s="453"/>
    </row>
    <row r="882" ht="25.15" customHeight="true" x14ac:dyDescent="0.2">
      <c r="C882" s="453"/>
      <c r="D882" s="453"/>
      <c r="E882" s="453"/>
      <c r="F882" s="453"/>
      <c r="G882" s="453"/>
      <c r="H882" s="453"/>
      <c r="I882" s="453"/>
      <c r="J882" s="453"/>
      <c r="K882" s="453"/>
      <c r="L882" s="453"/>
      <c r="M882" s="453"/>
      <c r="N882" s="453"/>
      <c r="O882" s="453"/>
      <c r="P882" s="453"/>
      <c r="Q882" s="453"/>
    </row>
    <row r="883" ht="25.15" customHeight="true" x14ac:dyDescent="0.2">
      <c r="C883" s="453"/>
      <c r="D883" s="453"/>
      <c r="E883" s="453"/>
      <c r="F883" s="453"/>
      <c r="G883" s="453"/>
      <c r="H883" s="453"/>
      <c r="I883" s="453"/>
      <c r="J883" s="453"/>
      <c r="K883" s="453"/>
      <c r="L883" s="453"/>
      <c r="M883" s="453"/>
      <c r="N883" s="453"/>
      <c r="O883" s="453"/>
      <c r="P883" s="453"/>
      <c r="Q883" s="453"/>
    </row>
    <row r="884" ht="25.15" customHeight="true" x14ac:dyDescent="0.2">
      <c r="C884" s="453"/>
      <c r="D884" s="453"/>
      <c r="E884" s="453"/>
      <c r="F884" s="453"/>
      <c r="G884" s="453"/>
      <c r="H884" s="453"/>
      <c r="I884" s="453"/>
      <c r="J884" s="453"/>
      <c r="K884" s="453"/>
      <c r="L884" s="453"/>
      <c r="M884" s="453"/>
      <c r="N884" s="453"/>
      <c r="O884" s="453"/>
      <c r="P884" s="453"/>
      <c r="Q884" s="453"/>
    </row>
    <row r="885" ht="25.15" customHeight="true" x14ac:dyDescent="0.2">
      <c r="C885" s="453"/>
      <c r="D885" s="453"/>
      <c r="E885" s="453"/>
      <c r="F885" s="453"/>
      <c r="G885" s="453"/>
      <c r="H885" s="453"/>
      <c r="I885" s="453"/>
      <c r="J885" s="453"/>
      <c r="K885" s="453"/>
      <c r="L885" s="453"/>
      <c r="M885" s="453"/>
      <c r="N885" s="453"/>
      <c r="O885" s="453"/>
      <c r="P885" s="453"/>
      <c r="Q885" s="453"/>
    </row>
    <row r="886" ht="25.15" customHeight="true" x14ac:dyDescent="0.2">
      <c r="C886" s="453"/>
      <c r="D886" s="453"/>
      <c r="E886" s="453"/>
      <c r="F886" s="453"/>
      <c r="G886" s="453"/>
      <c r="H886" s="453"/>
      <c r="I886" s="453"/>
      <c r="J886" s="453"/>
      <c r="K886" s="453"/>
      <c r="L886" s="453"/>
      <c r="M886" s="453"/>
      <c r="N886" s="453"/>
      <c r="O886" s="453"/>
      <c r="P886" s="453"/>
      <c r="Q886" s="453"/>
    </row>
    <row r="887" ht="25.15" customHeight="true" x14ac:dyDescent="0.2">
      <c r="C887" s="453"/>
      <c r="D887" s="453"/>
      <c r="E887" s="453"/>
      <c r="F887" s="453"/>
      <c r="G887" s="453"/>
      <c r="H887" s="453"/>
      <c r="I887" s="453"/>
      <c r="J887" s="453"/>
      <c r="K887" s="453"/>
      <c r="L887" s="453"/>
      <c r="M887" s="453"/>
      <c r="N887" s="453"/>
      <c r="O887" s="453"/>
      <c r="P887" s="453"/>
      <c r="Q887" s="453"/>
    </row>
    <row r="888" ht="25.15" customHeight="true" x14ac:dyDescent="0.2">
      <c r="C888" s="453"/>
      <c r="D888" s="453"/>
      <c r="E888" s="453"/>
      <c r="F888" s="453"/>
      <c r="G888" s="453"/>
      <c r="H888" s="453"/>
      <c r="I888" s="453"/>
      <c r="J888" s="453"/>
      <c r="K888" s="453"/>
      <c r="L888" s="453"/>
      <c r="M888" s="453"/>
      <c r="N888" s="453"/>
      <c r="O888" s="453"/>
      <c r="P888" s="453"/>
      <c r="Q888" s="453"/>
    </row>
    <row r="889" ht="25.15" customHeight="true" x14ac:dyDescent="0.2">
      <c r="C889" s="453"/>
      <c r="D889" s="453"/>
      <c r="E889" s="453"/>
      <c r="F889" s="453"/>
      <c r="G889" s="453"/>
      <c r="H889" s="453"/>
      <c r="I889" s="453"/>
      <c r="J889" s="453"/>
      <c r="K889" s="453"/>
      <c r="L889" s="453"/>
      <c r="M889" s="453"/>
      <c r="N889" s="453"/>
      <c r="O889" s="453"/>
      <c r="P889" s="453"/>
      <c r="Q889" s="453"/>
    </row>
    <row r="890" ht="25.15" customHeight="true" x14ac:dyDescent="0.2">
      <c r="C890" s="453"/>
      <c r="D890" s="453"/>
      <c r="E890" s="453"/>
      <c r="F890" s="453"/>
      <c r="G890" s="453"/>
      <c r="H890" s="453"/>
      <c r="I890" s="453"/>
      <c r="J890" s="453"/>
      <c r="K890" s="453"/>
      <c r="L890" s="453"/>
      <c r="M890" s="453"/>
      <c r="N890" s="453"/>
      <c r="O890" s="453"/>
      <c r="P890" s="453"/>
      <c r="Q890" s="453"/>
    </row>
    <row r="891" ht="25.15" customHeight="true" x14ac:dyDescent="0.2">
      <c r="C891" s="453"/>
      <c r="D891" s="453"/>
      <c r="E891" s="453"/>
      <c r="F891" s="453"/>
      <c r="G891" s="453"/>
      <c r="H891" s="453"/>
      <c r="I891" s="453"/>
      <c r="J891" s="453"/>
      <c r="K891" s="453"/>
      <c r="L891" s="453"/>
      <c r="M891" s="453"/>
      <c r="N891" s="453"/>
      <c r="O891" s="453"/>
      <c r="P891" s="453"/>
      <c r="Q891" s="453"/>
    </row>
    <row r="892" ht="25.15" customHeight="true" x14ac:dyDescent="0.2">
      <c r="C892" s="453"/>
      <c r="D892" s="453"/>
      <c r="E892" s="453"/>
      <c r="F892" s="453"/>
      <c r="G892" s="453"/>
      <c r="H892" s="453"/>
      <c r="I892" s="453"/>
      <c r="J892" s="453"/>
      <c r="K892" s="453"/>
      <c r="L892" s="453"/>
      <c r="M892" s="453"/>
      <c r="N892" s="453"/>
      <c r="O892" s="453"/>
      <c r="P892" s="453"/>
      <c r="Q892" s="453"/>
    </row>
    <row r="893" ht="25.15" customHeight="true" x14ac:dyDescent="0.2">
      <c r="C893" s="453"/>
      <c r="D893" s="453"/>
      <c r="E893" s="453"/>
      <c r="F893" s="453"/>
      <c r="G893" s="453"/>
      <c r="H893" s="453"/>
      <c r="I893" s="453"/>
      <c r="J893" s="453"/>
      <c r="K893" s="453"/>
      <c r="L893" s="453"/>
      <c r="M893" s="453"/>
      <c r="N893" s="453"/>
      <c r="O893" s="453"/>
      <c r="P893" s="453"/>
      <c r="Q893" s="453"/>
    </row>
    <row r="894" ht="25.15" customHeight="true" x14ac:dyDescent="0.2">
      <c r="C894" s="453"/>
      <c r="D894" s="453"/>
      <c r="E894" s="453"/>
      <c r="F894" s="453"/>
      <c r="G894" s="453"/>
      <c r="H894" s="453"/>
      <c r="I894" s="453"/>
      <c r="J894" s="453"/>
      <c r="K894" s="453"/>
      <c r="L894" s="453"/>
      <c r="M894" s="453"/>
      <c r="N894" s="453"/>
      <c r="O894" s="453"/>
      <c r="P894" s="453"/>
      <c r="Q894" s="453"/>
    </row>
    <row r="895" ht="25.15" customHeight="true" x14ac:dyDescent="0.2">
      <c r="C895" s="453"/>
      <c r="D895" s="453"/>
      <c r="E895" s="453"/>
      <c r="F895" s="453"/>
      <c r="G895" s="453"/>
      <c r="H895" s="453"/>
      <c r="I895" s="453"/>
      <c r="J895" s="453"/>
      <c r="K895" s="453"/>
      <c r="L895" s="453"/>
      <c r="M895" s="453"/>
      <c r="N895" s="453"/>
      <c r="O895" s="453"/>
      <c r="P895" s="453"/>
      <c r="Q895" s="453"/>
    </row>
    <row r="896" ht="25.15" customHeight="true" x14ac:dyDescent="0.2">
      <c r="C896" s="453"/>
      <c r="D896" s="453"/>
      <c r="E896" s="453"/>
      <c r="F896" s="453"/>
      <c r="G896" s="453"/>
      <c r="H896" s="453"/>
      <c r="I896" s="453"/>
      <c r="J896" s="453"/>
      <c r="K896" s="453"/>
      <c r="L896" s="453"/>
      <c r="M896" s="453"/>
      <c r="N896" s="453"/>
      <c r="O896" s="453"/>
      <c r="P896" s="453"/>
      <c r="Q896" s="453"/>
    </row>
    <row r="897" ht="25.15" customHeight="true" x14ac:dyDescent="0.2">
      <c r="C897" s="453"/>
      <c r="D897" s="453"/>
      <c r="E897" s="453"/>
      <c r="F897" s="453"/>
      <c r="G897" s="453"/>
      <c r="H897" s="453"/>
      <c r="I897" s="453"/>
      <c r="J897" s="453"/>
      <c r="K897" s="453"/>
      <c r="L897" s="453"/>
      <c r="M897" s="453"/>
      <c r="N897" s="453"/>
      <c r="O897" s="453"/>
      <c r="P897" s="453"/>
      <c r="Q897" s="453"/>
    </row>
    <row r="898" ht="25.15" customHeight="true" x14ac:dyDescent="0.2">
      <c r="C898" s="453"/>
      <c r="D898" s="453"/>
      <c r="E898" s="453"/>
      <c r="F898" s="453"/>
      <c r="G898" s="453"/>
      <c r="H898" s="453"/>
      <c r="I898" s="453"/>
      <c r="J898" s="453"/>
      <c r="K898" s="453"/>
      <c r="L898" s="453"/>
      <c r="M898" s="453"/>
      <c r="N898" s="453"/>
      <c r="O898" s="453"/>
      <c r="P898" s="453"/>
      <c r="Q898" s="453"/>
    </row>
    <row r="899" ht="25.15" customHeight="true" x14ac:dyDescent="0.2">
      <c r="C899" s="453"/>
      <c r="D899" s="453"/>
      <c r="E899" s="453"/>
      <c r="F899" s="453"/>
      <c r="G899" s="453"/>
      <c r="H899" s="453"/>
      <c r="I899" s="453"/>
      <c r="J899" s="453"/>
      <c r="K899" s="453"/>
      <c r="L899" s="453"/>
      <c r="M899" s="453"/>
      <c r="N899" s="453"/>
      <c r="O899" s="453"/>
      <c r="P899" s="453"/>
      <c r="Q899" s="453"/>
    </row>
    <row r="900" ht="25.15" customHeight="true" x14ac:dyDescent="0.2">
      <c r="C900" s="453"/>
      <c r="D900" s="453"/>
      <c r="E900" s="453"/>
      <c r="F900" s="453"/>
      <c r="G900" s="453"/>
      <c r="H900" s="453"/>
      <c r="I900" s="453"/>
      <c r="J900" s="453"/>
      <c r="K900" s="453"/>
      <c r="L900" s="453"/>
      <c r="M900" s="453"/>
      <c r="N900" s="453"/>
      <c r="O900" s="453"/>
      <c r="P900" s="453"/>
      <c r="Q900" s="453"/>
    </row>
    <row r="901" ht="25.15" customHeight="true" x14ac:dyDescent="0.2">
      <c r="C901" s="453"/>
      <c r="D901" s="453"/>
      <c r="E901" s="453"/>
      <c r="F901" s="453"/>
      <c r="G901" s="453"/>
      <c r="H901" s="453"/>
      <c r="I901" s="453"/>
      <c r="J901" s="453"/>
      <c r="K901" s="453"/>
      <c r="L901" s="453"/>
      <c r="M901" s="453"/>
      <c r="N901" s="453"/>
      <c r="O901" s="453"/>
      <c r="P901" s="453"/>
      <c r="Q901" s="453"/>
    </row>
    <row r="902" ht="25.15" customHeight="true" x14ac:dyDescent="0.2">
      <c r="C902" s="453"/>
      <c r="D902" s="453"/>
      <c r="E902" s="453"/>
      <c r="F902" s="453"/>
      <c r="G902" s="453"/>
      <c r="H902" s="453"/>
      <c r="I902" s="453"/>
      <c r="J902" s="453"/>
      <c r="K902" s="453"/>
      <c r="L902" s="453"/>
      <c r="M902" s="453"/>
      <c r="N902" s="453"/>
      <c r="O902" s="453"/>
      <c r="P902" s="453"/>
      <c r="Q902" s="453"/>
    </row>
    <row r="903" ht="25.15" customHeight="true" x14ac:dyDescent="0.2">
      <c r="C903" s="453"/>
      <c r="D903" s="453"/>
      <c r="E903" s="453"/>
      <c r="F903" s="453"/>
      <c r="G903" s="453"/>
      <c r="H903" s="453"/>
      <c r="I903" s="453"/>
      <c r="J903" s="453"/>
      <c r="K903" s="453"/>
      <c r="L903" s="453"/>
      <c r="M903" s="453"/>
      <c r="N903" s="453"/>
      <c r="O903" s="453"/>
      <c r="P903" s="453"/>
      <c r="Q903" s="453"/>
    </row>
    <row r="904" ht="25.15" customHeight="true" x14ac:dyDescent="0.2">
      <c r="C904" s="453"/>
      <c r="D904" s="453"/>
      <c r="E904" s="453"/>
      <c r="F904" s="453"/>
      <c r="G904" s="453"/>
      <c r="H904" s="453"/>
      <c r="I904" s="453"/>
      <c r="J904" s="453"/>
      <c r="K904" s="453"/>
      <c r="L904" s="453"/>
      <c r="M904" s="453"/>
      <c r="N904" s="453"/>
      <c r="O904" s="453"/>
      <c r="P904" s="453"/>
      <c r="Q904" s="453"/>
    </row>
    <row r="905" ht="25.15" customHeight="true" x14ac:dyDescent="0.2">
      <c r="C905" s="453"/>
      <c r="D905" s="453"/>
      <c r="E905" s="453"/>
      <c r="F905" s="453"/>
      <c r="G905" s="453"/>
      <c r="H905" s="453"/>
      <c r="I905" s="453"/>
      <c r="J905" s="453"/>
      <c r="K905" s="453"/>
      <c r="L905" s="453"/>
      <c r="M905" s="453"/>
      <c r="N905" s="453"/>
      <c r="O905" s="453"/>
      <c r="P905" s="453"/>
      <c r="Q905" s="453"/>
    </row>
    <row r="906" ht="25.15" customHeight="true" x14ac:dyDescent="0.2">
      <c r="C906" s="453"/>
      <c r="D906" s="453"/>
      <c r="E906" s="453"/>
      <c r="F906" s="453"/>
      <c r="G906" s="453"/>
      <c r="H906" s="453"/>
      <c r="I906" s="453"/>
      <c r="J906" s="453"/>
      <c r="K906" s="453"/>
      <c r="L906" s="453"/>
      <c r="M906" s="453"/>
      <c r="N906" s="453"/>
      <c r="O906" s="453"/>
      <c r="P906" s="453"/>
      <c r="Q906" s="453"/>
    </row>
    <row r="907" ht="25.15" customHeight="true" x14ac:dyDescent="0.2">
      <c r="C907" s="453"/>
      <c r="D907" s="453"/>
      <c r="E907" s="453"/>
      <c r="F907" s="453"/>
      <c r="G907" s="453"/>
      <c r="H907" s="453"/>
      <c r="I907" s="453"/>
      <c r="J907" s="453"/>
      <c r="K907" s="453"/>
      <c r="L907" s="453"/>
      <c r="M907" s="453"/>
      <c r="N907" s="453"/>
      <c r="O907" s="453"/>
      <c r="P907" s="453"/>
      <c r="Q907" s="453"/>
    </row>
    <row r="908" ht="25.15" customHeight="true" x14ac:dyDescent="0.2">
      <c r="C908" s="453"/>
      <c r="D908" s="453"/>
      <c r="E908" s="453"/>
      <c r="F908" s="453"/>
      <c r="G908" s="453"/>
      <c r="H908" s="453"/>
      <c r="I908" s="453"/>
      <c r="J908" s="453"/>
      <c r="K908" s="453"/>
      <c r="L908" s="453"/>
      <c r="M908" s="453"/>
      <c r="N908" s="453"/>
      <c r="O908" s="453"/>
      <c r="P908" s="453"/>
      <c r="Q908" s="453"/>
    </row>
    <row r="909" ht="25.15" customHeight="true" x14ac:dyDescent="0.2">
      <c r="C909" s="453"/>
      <c r="D909" s="453"/>
      <c r="E909" s="453"/>
      <c r="F909" s="453"/>
      <c r="G909" s="453"/>
      <c r="H909" s="453"/>
      <c r="I909" s="453"/>
      <c r="J909" s="453"/>
      <c r="K909" s="453"/>
      <c r="L909" s="453"/>
      <c r="M909" s="453"/>
      <c r="N909" s="453"/>
      <c r="O909" s="453"/>
      <c r="P909" s="453"/>
      <c r="Q909" s="453"/>
    </row>
    <row r="910" ht="25.15" customHeight="true" x14ac:dyDescent="0.2">
      <c r="C910" s="453"/>
      <c r="D910" s="453"/>
      <c r="E910" s="453"/>
      <c r="F910" s="453"/>
      <c r="G910" s="453"/>
      <c r="H910" s="453"/>
      <c r="I910" s="453"/>
      <c r="J910" s="453"/>
      <c r="K910" s="453"/>
      <c r="L910" s="453"/>
      <c r="M910" s="453"/>
      <c r="N910" s="453"/>
      <c r="O910" s="453"/>
      <c r="P910" s="453"/>
      <c r="Q910" s="453"/>
    </row>
    <row r="911" ht="25.15" customHeight="true" x14ac:dyDescent="0.2">
      <c r="C911" s="453"/>
      <c r="D911" s="453"/>
      <c r="E911" s="453"/>
      <c r="F911" s="453"/>
      <c r="G911" s="453"/>
      <c r="H911" s="453"/>
      <c r="I911" s="453"/>
      <c r="J911" s="453"/>
      <c r="K911" s="453"/>
      <c r="L911" s="453"/>
      <c r="M911" s="453"/>
      <c r="N911" s="453"/>
      <c r="O911" s="453"/>
      <c r="P911" s="453"/>
      <c r="Q911" s="453"/>
    </row>
    <row r="912" ht="25.15" customHeight="true" x14ac:dyDescent="0.2">
      <c r="C912" s="453"/>
      <c r="D912" s="453"/>
      <c r="E912" s="453"/>
      <c r="F912" s="453"/>
      <c r="G912" s="453"/>
      <c r="H912" s="453"/>
      <c r="I912" s="453"/>
      <c r="J912" s="453"/>
      <c r="K912" s="453"/>
      <c r="L912" s="453"/>
      <c r="M912" s="453"/>
      <c r="N912" s="453"/>
      <c r="O912" s="453"/>
      <c r="P912" s="453"/>
      <c r="Q912" s="453"/>
    </row>
    <row r="913" ht="25.15" customHeight="true" x14ac:dyDescent="0.2">
      <c r="C913" s="453"/>
      <c r="D913" s="453"/>
      <c r="E913" s="453"/>
      <c r="F913" s="453"/>
      <c r="G913" s="453"/>
      <c r="H913" s="453"/>
      <c r="I913" s="453"/>
      <c r="J913" s="453"/>
      <c r="K913" s="453"/>
      <c r="L913" s="453"/>
      <c r="M913" s="453"/>
      <c r="N913" s="453"/>
      <c r="O913" s="453"/>
      <c r="P913" s="453"/>
      <c r="Q913" s="453"/>
    </row>
    <row r="914" ht="25.15" customHeight="true" x14ac:dyDescent="0.2">
      <c r="C914" s="453"/>
      <c r="D914" s="453"/>
      <c r="E914" s="453"/>
      <c r="F914" s="453"/>
      <c r="G914" s="453"/>
      <c r="H914" s="453"/>
      <c r="I914" s="453"/>
      <c r="J914" s="453"/>
      <c r="K914" s="453"/>
      <c r="L914" s="453"/>
      <c r="M914" s="453"/>
      <c r="N914" s="453"/>
      <c r="O914" s="453"/>
      <c r="P914" s="453"/>
      <c r="Q914" s="453"/>
    </row>
    <row r="915" ht="25.15" customHeight="true" x14ac:dyDescent="0.2">
      <c r="C915" s="453"/>
      <c r="D915" s="453"/>
      <c r="E915" s="453"/>
      <c r="F915" s="453"/>
      <c r="G915" s="453"/>
      <c r="H915" s="453"/>
      <c r="I915" s="453"/>
      <c r="J915" s="453"/>
      <c r="K915" s="453"/>
      <c r="L915" s="453"/>
      <c r="M915" s="453"/>
      <c r="N915" s="453"/>
      <c r="O915" s="453"/>
      <c r="P915" s="453"/>
      <c r="Q915" s="453"/>
    </row>
    <row r="916" ht="25.15" customHeight="true" x14ac:dyDescent="0.2">
      <c r="C916" s="453"/>
      <c r="D916" s="453"/>
      <c r="E916" s="453"/>
      <c r="F916" s="453"/>
      <c r="G916" s="453"/>
      <c r="H916" s="453"/>
      <c r="I916" s="453"/>
      <c r="J916" s="453"/>
      <c r="K916" s="453"/>
      <c r="L916" s="453"/>
      <c r="M916" s="453"/>
      <c r="N916" s="453"/>
      <c r="O916" s="453"/>
      <c r="P916" s="453"/>
      <c r="Q916" s="453"/>
    </row>
    <row r="917" ht="25.15" customHeight="true" x14ac:dyDescent="0.2">
      <c r="C917" s="453"/>
      <c r="D917" s="453"/>
      <c r="E917" s="453"/>
      <c r="F917" s="453"/>
      <c r="G917" s="453"/>
      <c r="H917" s="453"/>
      <c r="I917" s="453"/>
      <c r="J917" s="453"/>
      <c r="K917" s="453"/>
      <c r="L917" s="453"/>
      <c r="M917" s="453"/>
      <c r="N917" s="453"/>
      <c r="O917" s="453"/>
      <c r="P917" s="453"/>
      <c r="Q917" s="453"/>
    </row>
    <row r="918" ht="25.15" customHeight="true" x14ac:dyDescent="0.2">
      <c r="C918" s="453"/>
      <c r="D918" s="453"/>
      <c r="E918" s="453"/>
      <c r="F918" s="453"/>
      <c r="G918" s="453"/>
      <c r="H918" s="453"/>
      <c r="I918" s="453"/>
      <c r="J918" s="453"/>
      <c r="K918" s="453"/>
      <c r="L918" s="453"/>
      <c r="M918" s="453"/>
      <c r="N918" s="453"/>
      <c r="O918" s="453"/>
      <c r="P918" s="453"/>
      <c r="Q918" s="453"/>
    </row>
    <row r="919" ht="25.15" customHeight="true" x14ac:dyDescent="0.2">
      <c r="C919" s="453"/>
      <c r="D919" s="453"/>
      <c r="E919" s="453"/>
      <c r="F919" s="453"/>
      <c r="G919" s="453"/>
      <c r="H919" s="453"/>
      <c r="I919" s="453"/>
      <c r="J919" s="453"/>
      <c r="K919" s="453"/>
      <c r="L919" s="453"/>
      <c r="M919" s="453"/>
      <c r="N919" s="453"/>
      <c r="O919" s="453"/>
      <c r="P919" s="453"/>
      <c r="Q919" s="453"/>
    </row>
    <row r="920" ht="25.15" customHeight="true" x14ac:dyDescent="0.2">
      <c r="C920" s="453"/>
      <c r="D920" s="453"/>
      <c r="E920" s="453"/>
      <c r="F920" s="453"/>
      <c r="G920" s="453"/>
      <c r="H920" s="453"/>
      <c r="I920" s="453"/>
      <c r="J920" s="453"/>
      <c r="K920" s="453"/>
      <c r="L920" s="453"/>
      <c r="M920" s="453"/>
      <c r="N920" s="453"/>
      <c r="O920" s="453"/>
      <c r="P920" s="453"/>
      <c r="Q920" s="453"/>
    </row>
    <row r="921" ht="25.15" customHeight="true" x14ac:dyDescent="0.2">
      <c r="C921" s="453"/>
      <c r="D921" s="453"/>
      <c r="E921" s="453"/>
      <c r="F921" s="453"/>
      <c r="G921" s="453"/>
      <c r="H921" s="453"/>
      <c r="I921" s="453"/>
      <c r="J921" s="453"/>
      <c r="K921" s="453"/>
      <c r="L921" s="453"/>
      <c r="M921" s="453"/>
      <c r="N921" s="453"/>
      <c r="O921" s="453"/>
      <c r="P921" s="453"/>
      <c r="Q921" s="453"/>
    </row>
    <row r="922" ht="25.15" customHeight="true" x14ac:dyDescent="0.2">
      <c r="C922" s="453"/>
      <c r="D922" s="453"/>
      <c r="E922" s="453"/>
      <c r="F922" s="453"/>
      <c r="G922" s="453"/>
      <c r="H922" s="453"/>
      <c r="I922" s="453"/>
      <c r="J922" s="453"/>
      <c r="K922" s="453"/>
      <c r="L922" s="453"/>
      <c r="M922" s="453"/>
      <c r="N922" s="453"/>
      <c r="O922" s="453"/>
      <c r="P922" s="453"/>
      <c r="Q922" s="453"/>
    </row>
    <row r="923" ht="25.15" customHeight="true" x14ac:dyDescent="0.2">
      <c r="C923" s="453"/>
      <c r="D923" s="453"/>
      <c r="E923" s="453"/>
      <c r="F923" s="453"/>
      <c r="G923" s="453"/>
      <c r="H923" s="453"/>
      <c r="I923" s="453"/>
      <c r="J923" s="453"/>
      <c r="K923" s="453"/>
      <c r="L923" s="453"/>
      <c r="M923" s="453"/>
      <c r="N923" s="453"/>
      <c r="O923" s="453"/>
      <c r="P923" s="453"/>
      <c r="Q923" s="453"/>
    </row>
    <row r="924" ht="25.15" customHeight="true" x14ac:dyDescent="0.2">
      <c r="C924" s="453"/>
      <c r="D924" s="453"/>
      <c r="E924" s="453"/>
      <c r="F924" s="453"/>
      <c r="G924" s="453"/>
      <c r="H924" s="453"/>
      <c r="I924" s="453"/>
      <c r="J924" s="453"/>
      <c r="K924" s="453"/>
      <c r="L924" s="453"/>
      <c r="M924" s="453"/>
      <c r="N924" s="453"/>
      <c r="O924" s="453"/>
      <c r="P924" s="453"/>
      <c r="Q924" s="453"/>
    </row>
    <row r="925" ht="25.15" customHeight="true" x14ac:dyDescent="0.2">
      <c r="C925" s="453"/>
      <c r="D925" s="453"/>
      <c r="E925" s="453"/>
      <c r="F925" s="453"/>
      <c r="G925" s="453"/>
      <c r="H925" s="453"/>
      <c r="I925" s="453"/>
      <c r="J925" s="453"/>
      <c r="K925" s="453"/>
      <c r="L925" s="453"/>
      <c r="M925" s="453"/>
      <c r="N925" s="453"/>
      <c r="O925" s="453"/>
      <c r="P925" s="453"/>
      <c r="Q925" s="453"/>
    </row>
    <row r="926" ht="25.15" customHeight="true" x14ac:dyDescent="0.2">
      <c r="C926" s="453"/>
      <c r="D926" s="453"/>
      <c r="E926" s="453"/>
      <c r="F926" s="453"/>
      <c r="G926" s="453"/>
      <c r="H926" s="453"/>
      <c r="I926" s="453"/>
      <c r="J926" s="453"/>
      <c r="K926" s="453"/>
      <c r="L926" s="453"/>
      <c r="M926" s="453"/>
      <c r="N926" s="453"/>
      <c r="O926" s="453"/>
      <c r="P926" s="453"/>
      <c r="Q926" s="453"/>
    </row>
    <row r="927" ht="25.15" customHeight="true" x14ac:dyDescent="0.2">
      <c r="C927" s="453"/>
      <c r="D927" s="453"/>
      <c r="E927" s="453"/>
      <c r="F927" s="453"/>
      <c r="G927" s="453"/>
      <c r="H927" s="453"/>
      <c r="I927" s="453"/>
      <c r="J927" s="453"/>
      <c r="K927" s="453"/>
      <c r="L927" s="453"/>
      <c r="M927" s="453"/>
      <c r="N927" s="453"/>
      <c r="O927" s="453"/>
      <c r="P927" s="453"/>
      <c r="Q927" s="453"/>
    </row>
    <row r="928" ht="25.15" customHeight="true" x14ac:dyDescent="0.2">
      <c r="C928" s="453"/>
      <c r="D928" s="453"/>
      <c r="E928" s="453"/>
      <c r="F928" s="453"/>
      <c r="G928" s="453"/>
      <c r="H928" s="453"/>
      <c r="I928" s="453"/>
      <c r="J928" s="453"/>
      <c r="K928" s="453"/>
      <c r="L928" s="453"/>
      <c r="M928" s="453"/>
      <c r="N928" s="453"/>
      <c r="O928" s="453"/>
      <c r="P928" s="453"/>
      <c r="Q928" s="453"/>
    </row>
    <row r="929" ht="25.15" customHeight="true" x14ac:dyDescent="0.2">
      <c r="C929" s="453"/>
      <c r="D929" s="453"/>
      <c r="E929" s="453"/>
      <c r="F929" s="453"/>
      <c r="G929" s="453"/>
      <c r="H929" s="453"/>
      <c r="I929" s="453"/>
      <c r="J929" s="453"/>
      <c r="K929" s="453"/>
      <c r="L929" s="453"/>
      <c r="M929" s="453"/>
      <c r="N929" s="453"/>
      <c r="O929" s="453"/>
      <c r="P929" s="453"/>
      <c r="Q929" s="453"/>
    </row>
    <row r="930" ht="25.15" customHeight="true" x14ac:dyDescent="0.2">
      <c r="C930" s="453"/>
      <c r="D930" s="453"/>
      <c r="E930" s="453"/>
      <c r="F930" s="453"/>
      <c r="G930" s="453"/>
      <c r="H930" s="453"/>
      <c r="I930" s="453"/>
      <c r="J930" s="453"/>
      <c r="K930" s="453"/>
      <c r="L930" s="453"/>
      <c r="M930" s="453"/>
      <c r="N930" s="453"/>
      <c r="O930" s="453"/>
      <c r="P930" s="453"/>
      <c r="Q930" s="453"/>
    </row>
    <row r="931" ht="25.15" customHeight="true" x14ac:dyDescent="0.2">
      <c r="C931" s="453"/>
      <c r="D931" s="453"/>
      <c r="E931" s="453"/>
      <c r="F931" s="453"/>
      <c r="G931" s="453"/>
      <c r="H931" s="453"/>
      <c r="I931" s="453"/>
      <c r="J931" s="453"/>
      <c r="K931" s="453"/>
      <c r="L931" s="453"/>
      <c r="M931" s="453"/>
      <c r="N931" s="453"/>
      <c r="O931" s="453"/>
      <c r="P931" s="453"/>
      <c r="Q931" s="453"/>
    </row>
    <row r="932" ht="25.15" customHeight="true" x14ac:dyDescent="0.2">
      <c r="C932" s="453"/>
      <c r="D932" s="453"/>
      <c r="E932" s="453"/>
      <c r="F932" s="453"/>
      <c r="G932" s="453"/>
      <c r="H932" s="453"/>
      <c r="I932" s="453"/>
      <c r="J932" s="453"/>
      <c r="K932" s="453"/>
      <c r="L932" s="453"/>
      <c r="M932" s="453"/>
      <c r="N932" s="453"/>
      <c r="O932" s="453"/>
      <c r="P932" s="453"/>
      <c r="Q932" s="453"/>
    </row>
    <row r="933" ht="25.15" customHeight="true" x14ac:dyDescent="0.2">
      <c r="C933" s="453"/>
      <c r="D933" s="453"/>
      <c r="E933" s="453"/>
      <c r="F933" s="453"/>
      <c r="G933" s="453"/>
      <c r="H933" s="453"/>
      <c r="I933" s="453"/>
      <c r="J933" s="453"/>
      <c r="K933" s="453"/>
      <c r="L933" s="453"/>
      <c r="M933" s="453"/>
      <c r="N933" s="453"/>
      <c r="O933" s="453"/>
      <c r="P933" s="453"/>
      <c r="Q933" s="453"/>
    </row>
    <row r="934" ht="25.15" customHeight="true" x14ac:dyDescent="0.2">
      <c r="C934" s="453"/>
      <c r="D934" s="453"/>
      <c r="E934" s="453"/>
      <c r="F934" s="453"/>
      <c r="G934" s="453"/>
      <c r="H934" s="453"/>
      <c r="I934" s="453"/>
      <c r="J934" s="453"/>
      <c r="K934" s="453"/>
      <c r="L934" s="453"/>
      <c r="M934" s="453"/>
      <c r="N934" s="453"/>
      <c r="O934" s="453"/>
      <c r="P934" s="453"/>
      <c r="Q934" s="453"/>
    </row>
    <row r="935" ht="25.15" customHeight="true" x14ac:dyDescent="0.2">
      <c r="C935" s="453"/>
      <c r="D935" s="453"/>
      <c r="E935" s="453"/>
      <c r="F935" s="453"/>
      <c r="G935" s="453"/>
      <c r="H935" s="453"/>
      <c r="I935" s="453"/>
      <c r="J935" s="453"/>
      <c r="K935" s="453"/>
      <c r="L935" s="453"/>
      <c r="M935" s="453"/>
      <c r="N935" s="453"/>
      <c r="O935" s="453"/>
      <c r="P935" s="453"/>
      <c r="Q935" s="453"/>
    </row>
    <row r="936" ht="25.15" customHeight="true" x14ac:dyDescent="0.2">
      <c r="C936" s="453"/>
      <c r="D936" s="453"/>
      <c r="E936" s="453"/>
      <c r="F936" s="453"/>
      <c r="G936" s="453"/>
      <c r="H936" s="453"/>
      <c r="I936" s="453"/>
      <c r="J936" s="453"/>
      <c r="K936" s="453"/>
      <c r="L936" s="453"/>
      <c r="M936" s="453"/>
      <c r="N936" s="453"/>
      <c r="O936" s="453"/>
      <c r="P936" s="453"/>
      <c r="Q936" s="453"/>
    </row>
    <row r="937" ht="25.15" customHeight="true" x14ac:dyDescent="0.2">
      <c r="C937" s="453"/>
      <c r="D937" s="453"/>
      <c r="E937" s="453"/>
      <c r="F937" s="453"/>
      <c r="G937" s="453"/>
      <c r="H937" s="453"/>
      <c r="I937" s="453"/>
      <c r="J937" s="453"/>
      <c r="K937" s="453"/>
      <c r="L937" s="453"/>
      <c r="M937" s="453"/>
      <c r="N937" s="453"/>
      <c r="O937" s="453"/>
      <c r="P937" s="453"/>
      <c r="Q937" s="453"/>
    </row>
    <row r="938" ht="25.15" customHeight="true" x14ac:dyDescent="0.2">
      <c r="C938" s="453"/>
      <c r="D938" s="453"/>
      <c r="E938" s="453"/>
      <c r="F938" s="453"/>
      <c r="G938" s="453"/>
      <c r="H938" s="453"/>
      <c r="I938" s="453"/>
      <c r="J938" s="453"/>
      <c r="K938" s="453"/>
      <c r="L938" s="453"/>
      <c r="M938" s="453"/>
      <c r="N938" s="453"/>
      <c r="O938" s="453"/>
      <c r="P938" s="453"/>
      <c r="Q938" s="453"/>
    </row>
    <row r="939" ht="25.15" customHeight="true" x14ac:dyDescent="0.2">
      <c r="C939" s="453"/>
      <c r="D939" s="453"/>
      <c r="E939" s="453"/>
      <c r="F939" s="453"/>
      <c r="G939" s="453"/>
      <c r="H939" s="453"/>
      <c r="I939" s="453"/>
      <c r="J939" s="453"/>
      <c r="K939" s="453"/>
      <c r="L939" s="453"/>
      <c r="M939" s="453"/>
      <c r="N939" s="453"/>
      <c r="O939" s="453"/>
      <c r="P939" s="453"/>
      <c r="Q939" s="453"/>
    </row>
    <row r="940" ht="25.15" customHeight="true" x14ac:dyDescent="0.2">
      <c r="C940" s="453"/>
      <c r="D940" s="453"/>
      <c r="E940" s="453"/>
      <c r="F940" s="453"/>
      <c r="G940" s="453"/>
      <c r="H940" s="453"/>
      <c r="I940" s="453"/>
      <c r="J940" s="453"/>
      <c r="K940" s="453"/>
      <c r="L940" s="453"/>
      <c r="M940" s="453"/>
      <c r="N940" s="453"/>
      <c r="O940" s="453"/>
      <c r="P940" s="453"/>
      <c r="Q940" s="453"/>
    </row>
    <row r="941" ht="25.15" customHeight="true" x14ac:dyDescent="0.2">
      <c r="C941" s="453"/>
      <c r="D941" s="453"/>
      <c r="E941" s="453"/>
      <c r="F941" s="453"/>
      <c r="G941" s="453"/>
      <c r="H941" s="453"/>
      <c r="I941" s="453"/>
      <c r="J941" s="453"/>
      <c r="K941" s="453"/>
      <c r="L941" s="453"/>
      <c r="M941" s="453"/>
      <c r="N941" s="453"/>
      <c r="O941" s="453"/>
      <c r="P941" s="453"/>
      <c r="Q941" s="453"/>
    </row>
    <row r="942" ht="25.15" customHeight="true" x14ac:dyDescent="0.2">
      <c r="C942" s="453"/>
      <c r="D942" s="453"/>
      <c r="E942" s="453"/>
      <c r="F942" s="453"/>
      <c r="G942" s="453"/>
      <c r="H942" s="453"/>
      <c r="I942" s="453"/>
      <c r="J942" s="453"/>
      <c r="K942" s="453"/>
      <c r="L942" s="453"/>
      <c r="M942" s="453"/>
      <c r="N942" s="453"/>
      <c r="O942" s="453"/>
      <c r="P942" s="453"/>
      <c r="Q942" s="453"/>
    </row>
    <row r="943" ht="25.15" customHeight="true" x14ac:dyDescent="0.2">
      <c r="C943" s="453"/>
      <c r="D943" s="453"/>
      <c r="E943" s="453"/>
      <c r="F943" s="453"/>
      <c r="G943" s="453"/>
      <c r="H943" s="453"/>
      <c r="I943" s="453"/>
      <c r="J943" s="453"/>
      <c r="K943" s="453"/>
      <c r="L943" s="453"/>
      <c r="M943" s="453"/>
      <c r="N943" s="453"/>
      <c r="O943" s="453"/>
      <c r="P943" s="453"/>
      <c r="Q943" s="453"/>
    </row>
    <row r="944" ht="25.15" customHeight="true" x14ac:dyDescent="0.2">
      <c r="C944" s="453"/>
      <c r="D944" s="453"/>
      <c r="E944" s="453"/>
      <c r="F944" s="453"/>
      <c r="G944" s="453"/>
      <c r="H944" s="453"/>
      <c r="I944" s="453"/>
      <c r="J944" s="453"/>
      <c r="K944" s="453"/>
      <c r="L944" s="453"/>
      <c r="M944" s="453"/>
      <c r="N944" s="453"/>
      <c r="O944" s="453"/>
      <c r="P944" s="453"/>
      <c r="Q944" s="453"/>
    </row>
    <row r="945" ht="25.15" customHeight="true" x14ac:dyDescent="0.2">
      <c r="C945" s="453"/>
      <c r="D945" s="453"/>
      <c r="E945" s="453"/>
      <c r="F945" s="453"/>
      <c r="G945" s="453"/>
      <c r="H945" s="453"/>
      <c r="I945" s="453"/>
      <c r="J945" s="453"/>
      <c r="K945" s="453"/>
      <c r="L945" s="453"/>
      <c r="M945" s="453"/>
      <c r="N945" s="453"/>
      <c r="O945" s="453"/>
      <c r="P945" s="453"/>
      <c r="Q945" s="453"/>
    </row>
    <row r="946" ht="25.15" customHeight="true" x14ac:dyDescent="0.2">
      <c r="C946" s="453"/>
      <c r="D946" s="453"/>
      <c r="E946" s="453"/>
      <c r="F946" s="453"/>
      <c r="G946" s="453"/>
      <c r="H946" s="453"/>
      <c r="I946" s="453"/>
      <c r="J946" s="453"/>
      <c r="K946" s="453"/>
      <c r="L946" s="453"/>
      <c r="M946" s="453"/>
      <c r="N946" s="453"/>
      <c r="O946" s="453"/>
      <c r="P946" s="453"/>
      <c r="Q946" s="453"/>
    </row>
    <row r="947" ht="25.15" customHeight="true" x14ac:dyDescent="0.2">
      <c r="C947" s="453"/>
      <c r="D947" s="453"/>
      <c r="E947" s="453"/>
      <c r="F947" s="453"/>
      <c r="G947" s="453"/>
      <c r="H947" s="453"/>
      <c r="I947" s="453"/>
      <c r="J947" s="453"/>
      <c r="K947" s="453"/>
      <c r="L947" s="453"/>
      <c r="M947" s="453"/>
      <c r="N947" s="453"/>
      <c r="O947" s="453"/>
      <c r="P947" s="453"/>
      <c r="Q947" s="453"/>
    </row>
    <row r="948" ht="25.15" customHeight="true" x14ac:dyDescent="0.2">
      <c r="C948" s="453"/>
      <c r="D948" s="453"/>
      <c r="E948" s="453"/>
      <c r="F948" s="453"/>
      <c r="G948" s="453"/>
      <c r="H948" s="453"/>
      <c r="I948" s="453"/>
      <c r="J948" s="453"/>
      <c r="K948" s="453"/>
      <c r="L948" s="453"/>
      <c r="M948" s="453"/>
      <c r="N948" s="453"/>
      <c r="O948" s="453"/>
      <c r="P948" s="453"/>
      <c r="Q948" s="453"/>
    </row>
    <row r="949" ht="25.15" customHeight="true" x14ac:dyDescent="0.2">
      <c r="C949" s="453"/>
      <c r="D949" s="453"/>
      <c r="E949" s="453"/>
      <c r="F949" s="453"/>
      <c r="G949" s="453"/>
      <c r="H949" s="453"/>
      <c r="I949" s="453"/>
      <c r="J949" s="453"/>
      <c r="K949" s="453"/>
      <c r="L949" s="453"/>
      <c r="M949" s="453"/>
      <c r="N949" s="453"/>
      <c r="O949" s="453"/>
      <c r="P949" s="453"/>
      <c r="Q949" s="453"/>
    </row>
    <row r="950" ht="25.15" customHeight="true" x14ac:dyDescent="0.2">
      <c r="C950" s="453"/>
      <c r="D950" s="453"/>
      <c r="E950" s="453"/>
      <c r="F950" s="453"/>
      <c r="G950" s="453"/>
      <c r="H950" s="453"/>
      <c r="I950" s="453"/>
      <c r="J950" s="453"/>
      <c r="K950" s="453"/>
      <c r="L950" s="453"/>
      <c r="M950" s="453"/>
      <c r="N950" s="453"/>
      <c r="O950" s="453"/>
      <c r="P950" s="453"/>
      <c r="Q950" s="453"/>
    </row>
    <row r="951" ht="25.15" customHeight="true" x14ac:dyDescent="0.2">
      <c r="C951" s="453"/>
      <c r="D951" s="453"/>
      <c r="E951" s="453"/>
      <c r="F951" s="453"/>
      <c r="G951" s="453"/>
      <c r="H951" s="453"/>
      <c r="I951" s="453"/>
      <c r="J951" s="453"/>
      <c r="K951" s="453"/>
      <c r="L951" s="453"/>
      <c r="M951" s="453"/>
      <c r="N951" s="453"/>
      <c r="O951" s="453"/>
      <c r="P951" s="453"/>
      <c r="Q951" s="453"/>
    </row>
    <row r="952" ht="25.15" customHeight="true" x14ac:dyDescent="0.2">
      <c r="C952" s="453"/>
      <c r="D952" s="453"/>
      <c r="E952" s="453"/>
      <c r="F952" s="453"/>
      <c r="G952" s="453"/>
      <c r="H952" s="453"/>
      <c r="I952" s="453"/>
      <c r="J952" s="453"/>
      <c r="K952" s="453"/>
      <c r="L952" s="453"/>
      <c r="M952" s="453"/>
      <c r="N952" s="453"/>
      <c r="O952" s="453"/>
      <c r="P952" s="453"/>
      <c r="Q952" s="453"/>
    </row>
    <row r="953" ht="25.15" customHeight="true" x14ac:dyDescent="0.2">
      <c r="C953" s="453"/>
      <c r="D953" s="453"/>
      <c r="E953" s="453"/>
      <c r="F953" s="453"/>
      <c r="G953" s="453"/>
      <c r="H953" s="453"/>
      <c r="I953" s="453"/>
      <c r="J953" s="453"/>
      <c r="K953" s="453"/>
      <c r="L953" s="453"/>
      <c r="M953" s="453"/>
      <c r="N953" s="453"/>
      <c r="O953" s="453"/>
      <c r="P953" s="453"/>
      <c r="Q953" s="453"/>
    </row>
    <row r="954" ht="25.15" customHeight="true" x14ac:dyDescent="0.2">
      <c r="C954" s="453"/>
      <c r="D954" s="453"/>
      <c r="E954" s="453"/>
      <c r="F954" s="453"/>
      <c r="G954" s="453"/>
      <c r="H954" s="453"/>
      <c r="I954" s="453"/>
      <c r="J954" s="453"/>
      <c r="K954" s="453"/>
      <c r="L954" s="453"/>
      <c r="M954" s="453"/>
      <c r="N954" s="453"/>
      <c r="O954" s="453"/>
      <c r="P954" s="453"/>
      <c r="Q954" s="453"/>
    </row>
    <row r="955" ht="25.15" customHeight="true" x14ac:dyDescent="0.2">
      <c r="C955" s="453"/>
      <c r="D955" s="453"/>
      <c r="E955" s="453"/>
      <c r="F955" s="453"/>
      <c r="G955" s="453"/>
      <c r="H955" s="453"/>
      <c r="I955" s="453"/>
      <c r="J955" s="453"/>
      <c r="K955" s="453"/>
      <c r="L955" s="453"/>
      <c r="M955" s="453"/>
      <c r="N955" s="453"/>
      <c r="O955" s="453"/>
      <c r="P955" s="453"/>
      <c r="Q955" s="453"/>
    </row>
    <row r="956" ht="25.15" customHeight="true" x14ac:dyDescent="0.2">
      <c r="C956" s="453"/>
      <c r="D956" s="453"/>
      <c r="E956" s="453"/>
      <c r="F956" s="453"/>
      <c r="G956" s="453"/>
      <c r="H956" s="453"/>
      <c r="I956" s="453"/>
      <c r="J956" s="453"/>
      <c r="K956" s="453"/>
      <c r="L956" s="453"/>
      <c r="M956" s="453"/>
      <c r="N956" s="453"/>
      <c r="O956" s="453"/>
      <c r="P956" s="453"/>
      <c r="Q956" s="453"/>
    </row>
    <row r="957" ht="25.15" customHeight="true" x14ac:dyDescent="0.2">
      <c r="C957" s="453"/>
      <c r="D957" s="453"/>
      <c r="E957" s="453"/>
      <c r="F957" s="453"/>
      <c r="G957" s="453"/>
      <c r="H957" s="453"/>
      <c r="I957" s="453"/>
      <c r="J957" s="453"/>
      <c r="K957" s="453"/>
      <c r="L957" s="453"/>
      <c r="M957" s="453"/>
      <c r="N957" s="453"/>
      <c r="O957" s="453"/>
      <c r="P957" s="453"/>
      <c r="Q957" s="453"/>
    </row>
    <row r="958" ht="25.15" customHeight="true" x14ac:dyDescent="0.2">
      <c r="C958" s="453"/>
      <c r="D958" s="453"/>
      <c r="E958" s="453"/>
      <c r="F958" s="453"/>
      <c r="G958" s="453"/>
      <c r="H958" s="453"/>
      <c r="I958" s="453"/>
      <c r="J958" s="453"/>
      <c r="K958" s="453"/>
      <c r="L958" s="453"/>
      <c r="M958" s="453"/>
      <c r="N958" s="453"/>
      <c r="O958" s="453"/>
      <c r="P958" s="453"/>
      <c r="Q958" s="453"/>
    </row>
    <row r="959" ht="25.15" customHeight="true" x14ac:dyDescent="0.2">
      <c r="C959" s="453"/>
      <c r="D959" s="453"/>
      <c r="E959" s="453"/>
      <c r="F959" s="453"/>
      <c r="G959" s="453"/>
      <c r="H959" s="453"/>
      <c r="I959" s="453"/>
      <c r="J959" s="453"/>
      <c r="K959" s="453"/>
      <c r="L959" s="453"/>
      <c r="M959" s="453"/>
      <c r="N959" s="453"/>
      <c r="O959" s="453"/>
      <c r="P959" s="453"/>
      <c r="Q959" s="453"/>
    </row>
    <row r="960" ht="25.15" customHeight="true" x14ac:dyDescent="0.2">
      <c r="C960" s="453"/>
      <c r="D960" s="453"/>
      <c r="E960" s="453"/>
      <c r="F960" s="453"/>
      <c r="G960" s="453"/>
      <c r="H960" s="453"/>
      <c r="I960" s="453"/>
      <c r="J960" s="453"/>
      <c r="K960" s="453"/>
      <c r="L960" s="453"/>
      <c r="M960" s="453"/>
      <c r="N960" s="453"/>
      <c r="O960" s="453"/>
      <c r="P960" s="453"/>
      <c r="Q960" s="453"/>
    </row>
    <row r="961" ht="25.15" customHeight="true" x14ac:dyDescent="0.2">
      <c r="C961" s="453"/>
      <c r="D961" s="453"/>
      <c r="E961" s="453"/>
      <c r="F961" s="453"/>
      <c r="G961" s="453"/>
      <c r="H961" s="453"/>
      <c r="I961" s="453"/>
      <c r="J961" s="453"/>
      <c r="K961" s="453"/>
      <c r="L961" s="453"/>
      <c r="M961" s="453"/>
      <c r="N961" s="453"/>
      <c r="O961" s="453"/>
      <c r="P961" s="453"/>
      <c r="Q961" s="453"/>
    </row>
    <row r="962" ht="25.15" customHeight="true" x14ac:dyDescent="0.2">
      <c r="C962" s="453"/>
      <c r="D962" s="453"/>
      <c r="E962" s="453"/>
      <c r="F962" s="453"/>
      <c r="G962" s="453"/>
      <c r="H962" s="453"/>
      <c r="I962" s="453"/>
      <c r="J962" s="453"/>
      <c r="K962" s="453"/>
      <c r="L962" s="453"/>
      <c r="M962" s="453"/>
      <c r="N962" s="453"/>
      <c r="O962" s="453"/>
      <c r="P962" s="453"/>
      <c r="Q962" s="453"/>
    </row>
    <row r="963" ht="25.15" customHeight="true" x14ac:dyDescent="0.2">
      <c r="C963" s="453"/>
      <c r="D963" s="453"/>
      <c r="E963" s="453"/>
      <c r="F963" s="453"/>
      <c r="G963" s="453"/>
      <c r="H963" s="453"/>
      <c r="I963" s="453"/>
      <c r="J963" s="453"/>
      <c r="K963" s="453"/>
      <c r="L963" s="453"/>
      <c r="M963" s="453"/>
      <c r="N963" s="453"/>
      <c r="O963" s="453"/>
      <c r="P963" s="453"/>
      <c r="Q963" s="453"/>
    </row>
    <row r="964" ht="25.15" customHeight="true" x14ac:dyDescent="0.2">
      <c r="C964" s="453"/>
      <c r="D964" s="453"/>
      <c r="E964" s="453"/>
      <c r="F964" s="453"/>
      <c r="G964" s="453"/>
      <c r="H964" s="453"/>
      <c r="I964" s="453"/>
      <c r="J964" s="453"/>
      <c r="K964" s="453"/>
      <c r="L964" s="453"/>
      <c r="M964" s="453"/>
      <c r="N964" s="453"/>
      <c r="O964" s="453"/>
      <c r="P964" s="453"/>
      <c r="Q964" s="453"/>
    </row>
    <row r="965" ht="25.15" customHeight="true" x14ac:dyDescent="0.2">
      <c r="C965" s="453"/>
      <c r="D965" s="453"/>
      <c r="E965" s="453"/>
      <c r="F965" s="453"/>
      <c r="G965" s="453"/>
      <c r="H965" s="453"/>
      <c r="I965" s="453"/>
      <c r="J965" s="453"/>
      <c r="K965" s="453"/>
      <c r="L965" s="453"/>
      <c r="M965" s="453"/>
      <c r="N965" s="453"/>
      <c r="O965" s="453"/>
      <c r="P965" s="453"/>
      <c r="Q965" s="453"/>
    </row>
    <row r="966" ht="25.15" customHeight="true" x14ac:dyDescent="0.2">
      <c r="C966" s="453"/>
      <c r="D966" s="453"/>
      <c r="E966" s="453"/>
      <c r="F966" s="453"/>
      <c r="G966" s="453"/>
      <c r="H966" s="453"/>
      <c r="I966" s="453"/>
      <c r="J966" s="453"/>
      <c r="K966" s="453"/>
      <c r="L966" s="453"/>
      <c r="M966" s="453"/>
      <c r="N966" s="453"/>
      <c r="O966" s="453"/>
      <c r="P966" s="453"/>
      <c r="Q966" s="453"/>
    </row>
    <row r="967" ht="25.15" customHeight="true" x14ac:dyDescent="0.2">
      <c r="C967" s="453"/>
      <c r="D967" s="453"/>
      <c r="E967" s="453"/>
      <c r="F967" s="453"/>
      <c r="G967" s="453"/>
      <c r="H967" s="453"/>
      <c r="I967" s="453"/>
      <c r="J967" s="453"/>
      <c r="K967" s="453"/>
      <c r="L967" s="453"/>
      <c r="M967" s="453"/>
      <c r="N967" s="453"/>
      <c r="O967" s="453"/>
      <c r="P967" s="453"/>
      <c r="Q967" s="453"/>
    </row>
    <row r="968" ht="25.15" customHeight="true" x14ac:dyDescent="0.2">
      <c r="C968" s="453"/>
      <c r="D968" s="453"/>
      <c r="E968" s="453"/>
      <c r="F968" s="453"/>
      <c r="G968" s="453"/>
      <c r="H968" s="453"/>
      <c r="I968" s="453"/>
      <c r="J968" s="453"/>
      <c r="K968" s="453"/>
      <c r="L968" s="453"/>
      <c r="M968" s="453"/>
      <c r="N968" s="453"/>
      <c r="O968" s="453"/>
      <c r="P968" s="453"/>
      <c r="Q968" s="453"/>
    </row>
    <row r="969" ht="25.15" customHeight="true" x14ac:dyDescent="0.2">
      <c r="C969" s="453"/>
      <c r="D969" s="453"/>
      <c r="E969" s="453"/>
      <c r="F969" s="453"/>
      <c r="G969" s="453"/>
      <c r="H969" s="453"/>
      <c r="I969" s="453"/>
      <c r="J969" s="453"/>
      <c r="K969" s="453"/>
      <c r="L969" s="453"/>
      <c r="M969" s="453"/>
      <c r="N969" s="453"/>
      <c r="O969" s="453"/>
      <c r="P969" s="453"/>
      <c r="Q969" s="453"/>
    </row>
    <row r="970" ht="25.15" customHeight="true" x14ac:dyDescent="0.2">
      <c r="C970" s="453"/>
      <c r="D970" s="453"/>
      <c r="E970" s="453"/>
      <c r="F970" s="453"/>
      <c r="G970" s="453"/>
      <c r="H970" s="453"/>
      <c r="I970" s="453"/>
      <c r="J970" s="453"/>
      <c r="K970" s="453"/>
      <c r="L970" s="453"/>
      <c r="M970" s="453"/>
      <c r="N970" s="453"/>
      <c r="O970" s="453"/>
      <c r="P970" s="453"/>
      <c r="Q970" s="453"/>
    </row>
    <row r="971" ht="25.15" customHeight="true" x14ac:dyDescent="0.2">
      <c r="C971" s="453"/>
      <c r="D971" s="453"/>
      <c r="E971" s="453"/>
      <c r="F971" s="453"/>
      <c r="G971" s="453"/>
      <c r="H971" s="453"/>
      <c r="I971" s="453"/>
      <c r="J971" s="453"/>
      <c r="K971" s="453"/>
      <c r="L971" s="453"/>
      <c r="M971" s="453"/>
      <c r="N971" s="453"/>
      <c r="O971" s="453"/>
      <c r="P971" s="453"/>
      <c r="Q971" s="453"/>
    </row>
    <row r="972" ht="25.15" customHeight="true" x14ac:dyDescent="0.2">
      <c r="C972" s="453"/>
      <c r="D972" s="453"/>
      <c r="E972" s="453"/>
      <c r="F972" s="453"/>
      <c r="G972" s="453"/>
      <c r="H972" s="453"/>
      <c r="I972" s="453"/>
      <c r="J972" s="453"/>
      <c r="K972" s="453"/>
      <c r="L972" s="453"/>
      <c r="M972" s="453"/>
      <c r="N972" s="453"/>
      <c r="O972" s="453"/>
      <c r="P972" s="453"/>
      <c r="Q972" s="453"/>
    </row>
    <row r="973" ht="25.15" customHeight="true" x14ac:dyDescent="0.2">
      <c r="C973" s="453"/>
      <c r="D973" s="453"/>
      <c r="E973" s="453"/>
      <c r="F973" s="453"/>
      <c r="G973" s="453"/>
      <c r="H973" s="453"/>
      <c r="I973" s="453"/>
      <c r="J973" s="453"/>
      <c r="K973" s="453"/>
      <c r="L973" s="453"/>
      <c r="M973" s="453"/>
      <c r="N973" s="453"/>
      <c r="O973" s="453"/>
      <c r="P973" s="453"/>
      <c r="Q973" s="453"/>
    </row>
    <row r="974" ht="25.15" customHeight="true" x14ac:dyDescent="0.2">
      <c r="C974" s="453"/>
      <c r="D974" s="453"/>
      <c r="E974" s="453"/>
      <c r="F974" s="453"/>
      <c r="G974" s="453"/>
      <c r="H974" s="453"/>
      <c r="I974" s="453"/>
      <c r="J974" s="453"/>
      <c r="K974" s="453"/>
      <c r="L974" s="453"/>
      <c r="M974" s="453"/>
      <c r="N974" s="453"/>
      <c r="O974" s="453"/>
      <c r="P974" s="453"/>
      <c r="Q974" s="453"/>
    </row>
    <row r="975" ht="25.15" customHeight="true" x14ac:dyDescent="0.2">
      <c r="C975" s="453"/>
      <c r="D975" s="453"/>
      <c r="E975" s="453"/>
      <c r="F975" s="453"/>
      <c r="G975" s="453"/>
      <c r="H975" s="453"/>
      <c r="I975" s="453"/>
      <c r="J975" s="453"/>
      <c r="K975" s="453"/>
      <c r="L975" s="453"/>
      <c r="M975" s="453"/>
      <c r="N975" s="453"/>
      <c r="O975" s="453"/>
      <c r="P975" s="453"/>
      <c r="Q975" s="453"/>
    </row>
    <row r="976" ht="25.15" customHeight="true" x14ac:dyDescent="0.2">
      <c r="C976" s="453"/>
      <c r="D976" s="453"/>
      <c r="E976" s="453"/>
      <c r="F976" s="453"/>
      <c r="G976" s="453"/>
      <c r="H976" s="453"/>
      <c r="I976" s="453"/>
      <c r="J976" s="453"/>
      <c r="K976" s="453"/>
      <c r="L976" s="453"/>
      <c r="M976" s="453"/>
      <c r="N976" s="453"/>
      <c r="O976" s="453"/>
      <c r="P976" s="453"/>
      <c r="Q976" s="453"/>
    </row>
    <row r="977" ht="25.15" customHeight="true" x14ac:dyDescent="0.2">
      <c r="C977" s="453"/>
      <c r="D977" s="453"/>
      <c r="E977" s="453"/>
      <c r="F977" s="453"/>
      <c r="G977" s="453"/>
      <c r="H977" s="453"/>
      <c r="I977" s="453"/>
      <c r="J977" s="453"/>
      <c r="K977" s="453"/>
      <c r="L977" s="453"/>
      <c r="M977" s="453"/>
      <c r="N977" s="453"/>
      <c r="O977" s="453"/>
      <c r="P977" s="453"/>
      <c r="Q977" s="453"/>
    </row>
    <row r="978" ht="25.15" customHeight="true" x14ac:dyDescent="0.2">
      <c r="C978" s="453"/>
      <c r="D978" s="453"/>
      <c r="E978" s="453"/>
      <c r="F978" s="453"/>
      <c r="G978" s="453"/>
      <c r="H978" s="453"/>
      <c r="I978" s="453"/>
      <c r="J978" s="453"/>
      <c r="K978" s="453"/>
      <c r="L978" s="453"/>
      <c r="M978" s="453"/>
      <c r="N978" s="453"/>
      <c r="O978" s="453"/>
      <c r="P978" s="453"/>
      <c r="Q978" s="453"/>
    </row>
    <row r="979" ht="25.15" customHeight="true" x14ac:dyDescent="0.2">
      <c r="C979" s="453"/>
      <c r="D979" s="453"/>
      <c r="E979" s="453"/>
      <c r="F979" s="453"/>
      <c r="G979" s="453"/>
      <c r="H979" s="453"/>
      <c r="I979" s="453"/>
      <c r="J979" s="453"/>
      <c r="K979" s="453"/>
      <c r="L979" s="453"/>
      <c r="M979" s="453"/>
      <c r="N979" s="453"/>
      <c r="O979" s="453"/>
      <c r="P979" s="453"/>
      <c r="Q979" s="453"/>
    </row>
    <row r="980" ht="25.15" customHeight="true" x14ac:dyDescent="0.2">
      <c r="C980" s="453"/>
      <c r="D980" s="453"/>
      <c r="E980" s="453"/>
      <c r="F980" s="453"/>
      <c r="G980" s="453"/>
      <c r="H980" s="453"/>
      <c r="I980" s="453"/>
      <c r="J980" s="453"/>
      <c r="K980" s="453"/>
      <c r="L980" s="453"/>
      <c r="M980" s="453"/>
      <c r="N980" s="453"/>
      <c r="O980" s="453"/>
      <c r="P980" s="453"/>
      <c r="Q980" s="453"/>
    </row>
    <row r="981" ht="25.15" customHeight="true" x14ac:dyDescent="0.2">
      <c r="C981" s="453"/>
      <c r="D981" s="453"/>
      <c r="E981" s="453"/>
      <c r="F981" s="453"/>
      <c r="G981" s="453"/>
      <c r="H981" s="453"/>
      <c r="I981" s="453"/>
      <c r="J981" s="453"/>
      <c r="K981" s="453"/>
      <c r="L981" s="453"/>
      <c r="M981" s="453"/>
      <c r="N981" s="453"/>
      <c r="O981" s="453"/>
      <c r="P981" s="453"/>
      <c r="Q981" s="453"/>
    </row>
    <row r="982" ht="25.15" customHeight="true" x14ac:dyDescent="0.2">
      <c r="C982" s="453"/>
      <c r="D982" s="453"/>
      <c r="E982" s="453"/>
      <c r="F982" s="453"/>
      <c r="G982" s="453"/>
      <c r="H982" s="453"/>
      <c r="I982" s="453"/>
      <c r="J982" s="453"/>
      <c r="K982" s="453"/>
      <c r="L982" s="453"/>
      <c r="M982" s="453"/>
      <c r="N982" s="453"/>
      <c r="O982" s="453"/>
      <c r="P982" s="453"/>
      <c r="Q982" s="453"/>
    </row>
    <row r="983" ht="25.15" customHeight="true" x14ac:dyDescent="0.2">
      <c r="C983" s="453"/>
      <c r="D983" s="453"/>
      <c r="E983" s="453"/>
      <c r="F983" s="453"/>
      <c r="G983" s="453"/>
      <c r="H983" s="453"/>
      <c r="I983" s="453"/>
      <c r="J983" s="453"/>
      <c r="K983" s="453"/>
      <c r="L983" s="453"/>
      <c r="M983" s="453"/>
      <c r="N983" s="453"/>
      <c r="O983" s="453"/>
      <c r="P983" s="453"/>
      <c r="Q983" s="453"/>
    </row>
    <row r="984" ht="25.15" customHeight="true" x14ac:dyDescent="0.2">
      <c r="C984" s="453"/>
      <c r="D984" s="453"/>
      <c r="E984" s="453"/>
      <c r="F984" s="453"/>
      <c r="G984" s="453"/>
      <c r="H984" s="453"/>
      <c r="I984" s="453"/>
      <c r="J984" s="453"/>
      <c r="K984" s="453"/>
      <c r="L984" s="453"/>
      <c r="M984" s="453"/>
      <c r="N984" s="453"/>
      <c r="O984" s="453"/>
      <c r="P984" s="453"/>
      <c r="Q984" s="453"/>
    </row>
    <row r="985" ht="25.15" customHeight="true" x14ac:dyDescent="0.2">
      <c r="C985" s="453"/>
      <c r="D985" s="453"/>
      <c r="E985" s="453"/>
      <c r="F985" s="453"/>
      <c r="G985" s="453"/>
      <c r="H985" s="453"/>
      <c r="I985" s="453"/>
      <c r="J985" s="453"/>
      <c r="K985" s="453"/>
      <c r="L985" s="453"/>
      <c r="M985" s="453"/>
      <c r="N985" s="453"/>
      <c r="O985" s="453"/>
      <c r="P985" s="453"/>
      <c r="Q985" s="453"/>
    </row>
    <row r="986" ht="25.15" customHeight="true" x14ac:dyDescent="0.2">
      <c r="C986" s="453"/>
      <c r="D986" s="453"/>
      <c r="E986" s="453"/>
      <c r="F986" s="453"/>
      <c r="G986" s="453"/>
      <c r="H986" s="453"/>
      <c r="I986" s="453"/>
      <c r="J986" s="453"/>
      <c r="K986" s="453"/>
      <c r="L986" s="453"/>
      <c r="M986" s="453"/>
      <c r="N986" s="453"/>
      <c r="O986" s="453"/>
      <c r="P986" s="453"/>
      <c r="Q986" s="453"/>
    </row>
    <row r="987" ht="25.15" customHeight="true" x14ac:dyDescent="0.2">
      <c r="C987" s="453"/>
      <c r="D987" s="453"/>
      <c r="E987" s="453"/>
      <c r="F987" s="453"/>
      <c r="G987" s="453"/>
      <c r="H987" s="453"/>
      <c r="I987" s="453"/>
      <c r="J987" s="453"/>
      <c r="K987" s="453"/>
      <c r="L987" s="453"/>
      <c r="M987" s="453"/>
      <c r="N987" s="453"/>
      <c r="O987" s="453"/>
      <c r="P987" s="453"/>
      <c r="Q987" s="453"/>
    </row>
    <row r="988" ht="25.15" customHeight="true" x14ac:dyDescent="0.2">
      <c r="C988" s="453"/>
      <c r="D988" s="453"/>
      <c r="E988" s="453"/>
      <c r="F988" s="453"/>
      <c r="G988" s="453"/>
      <c r="H988" s="453"/>
      <c r="I988" s="453"/>
      <c r="J988" s="453"/>
      <c r="K988" s="453"/>
      <c r="L988" s="453"/>
      <c r="M988" s="453"/>
      <c r="N988" s="453"/>
      <c r="O988" s="453"/>
      <c r="P988" s="453"/>
      <c r="Q988" s="453"/>
    </row>
    <row r="989" ht="25.15" customHeight="true" x14ac:dyDescent="0.2">
      <c r="C989" s="453"/>
      <c r="D989" s="453"/>
      <c r="E989" s="453"/>
      <c r="F989" s="453"/>
      <c r="G989" s="453"/>
      <c r="H989" s="453"/>
      <c r="I989" s="453"/>
      <c r="J989" s="453"/>
      <c r="K989" s="453"/>
      <c r="L989" s="453"/>
      <c r="M989" s="453"/>
      <c r="N989" s="453"/>
      <c r="O989" s="453"/>
      <c r="P989" s="453"/>
      <c r="Q989" s="453"/>
    </row>
    <row r="990" ht="25.15" customHeight="true" x14ac:dyDescent="0.2">
      <c r="C990" s="453"/>
      <c r="D990" s="453"/>
      <c r="E990" s="453"/>
      <c r="F990" s="453"/>
      <c r="G990" s="453"/>
      <c r="H990" s="453"/>
      <c r="I990" s="453"/>
      <c r="J990" s="453"/>
      <c r="K990" s="453"/>
      <c r="L990" s="453"/>
      <c r="M990" s="453"/>
      <c r="N990" s="453"/>
      <c r="O990" s="453"/>
      <c r="P990" s="453"/>
      <c r="Q990" s="453"/>
    </row>
    <row r="991" ht="25.15" customHeight="true" x14ac:dyDescent="0.2">
      <c r="C991" s="453"/>
      <c r="D991" s="453"/>
      <c r="E991" s="453"/>
      <c r="F991" s="453"/>
      <c r="G991" s="453"/>
      <c r="H991" s="453"/>
      <c r="I991" s="453"/>
      <c r="J991" s="453"/>
      <c r="K991" s="453"/>
      <c r="L991" s="453"/>
      <c r="M991" s="453"/>
      <c r="N991" s="453"/>
      <c r="O991" s="453"/>
      <c r="P991" s="453"/>
      <c r="Q991" s="453"/>
    </row>
    <row r="992" ht="25.15" customHeight="true" x14ac:dyDescent="0.2">
      <c r="C992" s="453"/>
      <c r="D992" s="453"/>
      <c r="E992" s="453"/>
      <c r="F992" s="453"/>
      <c r="G992" s="453"/>
      <c r="H992" s="453"/>
      <c r="I992" s="453"/>
      <c r="J992" s="453"/>
      <c r="K992" s="453"/>
      <c r="L992" s="453"/>
      <c r="M992" s="453"/>
      <c r="N992" s="453"/>
      <c r="O992" s="453"/>
      <c r="P992" s="453"/>
      <c r="Q992" s="453"/>
    </row>
    <row r="993" ht="25.15" customHeight="true" x14ac:dyDescent="0.2">
      <c r="C993" s="453"/>
      <c r="D993" s="453"/>
      <c r="E993" s="453"/>
      <c r="F993" s="453"/>
      <c r="G993" s="453"/>
      <c r="H993" s="453"/>
      <c r="I993" s="453"/>
      <c r="J993" s="453"/>
      <c r="K993" s="453"/>
      <c r="L993" s="453"/>
      <c r="M993" s="453"/>
      <c r="N993" s="453"/>
      <c r="O993" s="453"/>
      <c r="P993" s="453"/>
      <c r="Q993" s="453"/>
    </row>
    <row r="994" ht="25.15" customHeight="true" x14ac:dyDescent="0.2">
      <c r="C994" s="453"/>
      <c r="D994" s="453"/>
      <c r="E994" s="453"/>
      <c r="F994" s="453"/>
      <c r="G994" s="453"/>
      <c r="H994" s="453"/>
      <c r="I994" s="453"/>
      <c r="J994" s="453"/>
      <c r="K994" s="453"/>
      <c r="L994" s="453"/>
      <c r="M994" s="453"/>
      <c r="N994" s="453"/>
      <c r="O994" s="453"/>
      <c r="P994" s="453"/>
      <c r="Q994" s="453"/>
    </row>
    <row r="995" ht="25.15" customHeight="true" x14ac:dyDescent="0.2">
      <c r="C995" s="453"/>
      <c r="D995" s="453"/>
      <c r="E995" s="453"/>
      <c r="F995" s="453"/>
      <c r="G995" s="453"/>
      <c r="H995" s="453"/>
      <c r="I995" s="453"/>
      <c r="J995" s="453"/>
      <c r="K995" s="453"/>
      <c r="L995" s="453"/>
      <c r="M995" s="453"/>
      <c r="N995" s="453"/>
      <c r="O995" s="453"/>
      <c r="P995" s="453"/>
      <c r="Q995" s="453"/>
    </row>
    <row r="996" ht="25.15" customHeight="true" x14ac:dyDescent="0.2">
      <c r="C996" s="453"/>
      <c r="D996" s="453"/>
      <c r="E996" s="453"/>
      <c r="F996" s="453"/>
      <c r="G996" s="453"/>
      <c r="H996" s="453"/>
      <c r="I996" s="453"/>
      <c r="J996" s="453"/>
      <c r="K996" s="453"/>
      <c r="L996" s="453"/>
      <c r="M996" s="453"/>
      <c r="N996" s="453"/>
      <c r="O996" s="453"/>
      <c r="P996" s="453"/>
      <c r="Q996" s="453"/>
    </row>
    <row r="997" ht="25.15" customHeight="true" x14ac:dyDescent="0.2">
      <c r="C997" s="453"/>
      <c r="D997" s="453"/>
      <c r="E997" s="453"/>
      <c r="F997" s="453"/>
      <c r="G997" s="453"/>
      <c r="H997" s="453"/>
      <c r="I997" s="453"/>
      <c r="J997" s="453"/>
      <c r="K997" s="453"/>
      <c r="L997" s="453"/>
      <c r="M997" s="453"/>
      <c r="N997" s="453"/>
      <c r="O997" s="453"/>
      <c r="P997" s="453"/>
      <c r="Q997" s="453"/>
    </row>
    <row r="998" ht="25.15" customHeight="true" x14ac:dyDescent="0.2">
      <c r="C998" s="453"/>
      <c r="D998" s="453"/>
      <c r="E998" s="453"/>
      <c r="F998" s="453"/>
      <c r="G998" s="453"/>
      <c r="H998" s="453"/>
      <c r="I998" s="453"/>
      <c r="J998" s="453"/>
      <c r="K998" s="453"/>
      <c r="L998" s="453"/>
      <c r="M998" s="453"/>
      <c r="N998" s="453"/>
      <c r="O998" s="453"/>
      <c r="P998" s="453"/>
      <c r="Q998" s="453"/>
    </row>
    <row r="999" ht="25.15" customHeight="true" x14ac:dyDescent="0.2">
      <c r="C999" s="453"/>
      <c r="D999" s="453"/>
      <c r="E999" s="453"/>
      <c r="F999" s="453"/>
      <c r="G999" s="453"/>
      <c r="H999" s="453"/>
      <c r="I999" s="453"/>
      <c r="J999" s="453"/>
      <c r="K999" s="453"/>
      <c r="L999" s="453"/>
      <c r="M999" s="453"/>
      <c r="N999" s="453"/>
      <c r="O999" s="453"/>
      <c r="P999" s="453"/>
      <c r="Q999" s="453"/>
    </row>
    <row r="1000" ht="25.15" customHeight="true" x14ac:dyDescent="0.2">
      <c r="C1000" s="453"/>
      <c r="D1000" s="453"/>
      <c r="E1000" s="453"/>
      <c r="F1000" s="453"/>
      <c r="G1000" s="453"/>
      <c r="H1000" s="453"/>
      <c r="I1000" s="453"/>
      <c r="J1000" s="453"/>
      <c r="K1000" s="453"/>
      <c r="L1000" s="453"/>
      <c r="M1000" s="453"/>
      <c r="N1000" s="453"/>
      <c r="O1000" s="453"/>
      <c r="P1000" s="453"/>
      <c r="Q1000" s="453"/>
    </row>
    <row r="1001" ht="25.15" customHeight="true" x14ac:dyDescent="0.2">
      <c r="C1001" s="453"/>
      <c r="D1001" s="453"/>
      <c r="E1001" s="453"/>
      <c r="F1001" s="453"/>
      <c r="G1001" s="453"/>
      <c r="H1001" s="453"/>
      <c r="I1001" s="453"/>
      <c r="J1001" s="453"/>
      <c r="K1001" s="453"/>
      <c r="L1001" s="453"/>
      <c r="M1001" s="453"/>
      <c r="N1001" s="453"/>
      <c r="O1001" s="453"/>
      <c r="P1001" s="453"/>
      <c r="Q1001" s="453"/>
    </row>
    <row r="1002" ht="25.15" customHeight="true" x14ac:dyDescent="0.2">
      <c r="C1002" s="453"/>
      <c r="D1002" s="453"/>
      <c r="E1002" s="453"/>
      <c r="F1002" s="453"/>
      <c r="G1002" s="453"/>
      <c r="H1002" s="453"/>
      <c r="I1002" s="453"/>
      <c r="J1002" s="453"/>
      <c r="K1002" s="453"/>
      <c r="L1002" s="453"/>
      <c r="M1002" s="453"/>
      <c r="N1002" s="453"/>
      <c r="O1002" s="453"/>
      <c r="P1002" s="453"/>
      <c r="Q1002" s="453"/>
    </row>
    <row r="1003" ht="25.15" customHeight="true" x14ac:dyDescent="0.2">
      <c r="C1003" s="453"/>
      <c r="D1003" s="453"/>
      <c r="E1003" s="453"/>
      <c r="F1003" s="453"/>
      <c r="G1003" s="453"/>
      <c r="H1003" s="453"/>
      <c r="I1003" s="453"/>
      <c r="J1003" s="453"/>
      <c r="K1003" s="453"/>
      <c r="L1003" s="453"/>
      <c r="M1003" s="453"/>
      <c r="N1003" s="453"/>
      <c r="O1003" s="453"/>
      <c r="P1003" s="453"/>
      <c r="Q1003" s="453"/>
    </row>
    <row r="1004" ht="25.15" customHeight="true" x14ac:dyDescent="0.2">
      <c r="C1004" s="453"/>
      <c r="D1004" s="453"/>
      <c r="E1004" s="453"/>
      <c r="F1004" s="453"/>
      <c r="G1004" s="453"/>
      <c r="H1004" s="453"/>
      <c r="I1004" s="453"/>
      <c r="J1004" s="453"/>
      <c r="K1004" s="453"/>
      <c r="L1004" s="453"/>
      <c r="M1004" s="453"/>
      <c r="N1004" s="453"/>
      <c r="O1004" s="453"/>
      <c r="P1004" s="453"/>
      <c r="Q1004" s="453"/>
    </row>
    <row r="1005" ht="25.15" customHeight="true" x14ac:dyDescent="0.2">
      <c r="C1005" s="453"/>
      <c r="D1005" s="453"/>
      <c r="E1005" s="453"/>
      <c r="F1005" s="453"/>
      <c r="G1005" s="453"/>
      <c r="H1005" s="453"/>
      <c r="I1005" s="453"/>
      <c r="J1005" s="453"/>
      <c r="K1005" s="453"/>
      <c r="L1005" s="453"/>
      <c r="M1005" s="453"/>
      <c r="N1005" s="453"/>
      <c r="O1005" s="453"/>
      <c r="P1005" s="453"/>
      <c r="Q1005" s="453"/>
    </row>
    <row r="1006" ht="25.15" customHeight="true" x14ac:dyDescent="0.2">
      <c r="C1006" s="453"/>
      <c r="D1006" s="453"/>
      <c r="E1006" s="453"/>
      <c r="F1006" s="453"/>
      <c r="G1006" s="453"/>
      <c r="H1006" s="453"/>
      <c r="I1006" s="453"/>
      <c r="J1006" s="453"/>
      <c r="K1006" s="453"/>
      <c r="L1006" s="453"/>
      <c r="M1006" s="453"/>
      <c r="N1006" s="453"/>
      <c r="O1006" s="453"/>
      <c r="P1006" s="453"/>
      <c r="Q1006" s="453"/>
    </row>
    <row r="1007" ht="25.15" customHeight="true" x14ac:dyDescent="0.2">
      <c r="C1007" s="453"/>
      <c r="D1007" s="453"/>
      <c r="E1007" s="453"/>
      <c r="F1007" s="453"/>
      <c r="G1007" s="453"/>
      <c r="H1007" s="453"/>
      <c r="I1007" s="453"/>
      <c r="J1007" s="453"/>
      <c r="K1007" s="453"/>
      <c r="L1007" s="453"/>
      <c r="M1007" s="453"/>
      <c r="N1007" s="453"/>
      <c r="O1007" s="453"/>
      <c r="P1007" s="453"/>
      <c r="Q1007" s="453"/>
    </row>
    <row r="1008" ht="25.15" customHeight="true" x14ac:dyDescent="0.2">
      <c r="C1008" s="453"/>
      <c r="D1008" s="453"/>
      <c r="E1008" s="453"/>
      <c r="F1008" s="453"/>
      <c r="G1008" s="453"/>
      <c r="H1008" s="453"/>
      <c r="I1008" s="453"/>
      <c r="J1008" s="453"/>
      <c r="K1008" s="453"/>
      <c r="L1008" s="453"/>
      <c r="M1008" s="453"/>
      <c r="N1008" s="453"/>
      <c r="O1008" s="453"/>
      <c r="P1008" s="453"/>
      <c r="Q1008" s="453"/>
    </row>
    <row r="1009" ht="25.15" customHeight="true" x14ac:dyDescent="0.2">
      <c r="C1009" s="453"/>
      <c r="D1009" s="453"/>
      <c r="E1009" s="453"/>
      <c r="F1009" s="453"/>
      <c r="G1009" s="453"/>
      <c r="H1009" s="453"/>
      <c r="I1009" s="453"/>
      <c r="J1009" s="453"/>
      <c r="K1009" s="453"/>
      <c r="L1009" s="453"/>
      <c r="M1009" s="453"/>
      <c r="N1009" s="453"/>
      <c r="O1009" s="453"/>
      <c r="P1009" s="453"/>
      <c r="Q1009" s="453"/>
    </row>
    <row r="1010" ht="25.15" customHeight="true" x14ac:dyDescent="0.2">
      <c r="C1010" s="453"/>
      <c r="D1010" s="453"/>
      <c r="E1010" s="453"/>
      <c r="F1010" s="453"/>
      <c r="G1010" s="453"/>
      <c r="H1010" s="453"/>
      <c r="I1010" s="453"/>
      <c r="J1010" s="453"/>
      <c r="K1010" s="453"/>
      <c r="L1010" s="453"/>
      <c r="M1010" s="453"/>
      <c r="N1010" s="453"/>
      <c r="O1010" s="453"/>
      <c r="P1010" s="453"/>
      <c r="Q1010" s="453"/>
    </row>
    <row r="1011" ht="25.15" customHeight="true" x14ac:dyDescent="0.2">
      <c r="C1011" s="453"/>
      <c r="D1011" s="453"/>
      <c r="E1011" s="453"/>
      <c r="F1011" s="453"/>
      <c r="G1011" s="453"/>
      <c r="H1011" s="453"/>
      <c r="I1011" s="453"/>
      <c r="J1011" s="453"/>
      <c r="K1011" s="453"/>
      <c r="L1011" s="453"/>
      <c r="M1011" s="453"/>
      <c r="N1011" s="453"/>
      <c r="O1011" s="453"/>
      <c r="P1011" s="453"/>
      <c r="Q1011" s="453"/>
    </row>
    <row r="1012" ht="25.15" customHeight="true" x14ac:dyDescent="0.2">
      <c r="C1012" s="453"/>
      <c r="D1012" s="453"/>
      <c r="E1012" s="453"/>
      <c r="F1012" s="453"/>
      <c r="G1012" s="453"/>
      <c r="H1012" s="453"/>
      <c r="I1012" s="453"/>
      <c r="J1012" s="453"/>
      <c r="K1012" s="453"/>
      <c r="L1012" s="453"/>
      <c r="M1012" s="453"/>
      <c r="N1012" s="453"/>
      <c r="O1012" s="453"/>
      <c r="P1012" s="453"/>
      <c r="Q1012" s="453"/>
    </row>
    <row r="1013" ht="25.15" customHeight="true" x14ac:dyDescent="0.2">
      <c r="C1013" s="453"/>
      <c r="D1013" s="453"/>
      <c r="E1013" s="453"/>
      <c r="F1013" s="453"/>
      <c r="G1013" s="453"/>
      <c r="H1013" s="453"/>
      <c r="I1013" s="453"/>
      <c r="J1013" s="453"/>
      <c r="K1013" s="453"/>
      <c r="L1013" s="453"/>
      <c r="M1013" s="453"/>
      <c r="N1013" s="453"/>
      <c r="O1013" s="453"/>
      <c r="P1013" s="453"/>
      <c r="Q1013" s="453"/>
    </row>
    <row r="1014" ht="25.15" customHeight="true" x14ac:dyDescent="0.2">
      <c r="C1014" s="453"/>
      <c r="D1014" s="453"/>
      <c r="E1014" s="453"/>
      <c r="F1014" s="453"/>
      <c r="G1014" s="453"/>
      <c r="H1014" s="453"/>
      <c r="I1014" s="453"/>
      <c r="J1014" s="453"/>
      <c r="K1014" s="453"/>
      <c r="L1014" s="453"/>
      <c r="M1014" s="453"/>
      <c r="N1014" s="453"/>
      <c r="O1014" s="453"/>
      <c r="P1014" s="453"/>
      <c r="Q1014" s="453"/>
    </row>
    <row r="1015" ht="25.15" customHeight="true" x14ac:dyDescent="0.2">
      <c r="C1015" s="453"/>
      <c r="D1015" s="453"/>
      <c r="E1015" s="453"/>
      <c r="F1015" s="453"/>
      <c r="G1015" s="453"/>
      <c r="H1015" s="453"/>
      <c r="I1015" s="453"/>
      <c r="J1015" s="453"/>
      <c r="K1015" s="453"/>
      <c r="L1015" s="453"/>
      <c r="M1015" s="453"/>
      <c r="N1015" s="453"/>
      <c r="O1015" s="453"/>
      <c r="P1015" s="453"/>
      <c r="Q1015" s="453"/>
    </row>
    <row r="1016" ht="25.15" customHeight="true" x14ac:dyDescent="0.2">
      <c r="C1016" s="453"/>
      <c r="D1016" s="453"/>
      <c r="E1016" s="453"/>
      <c r="F1016" s="453"/>
      <c r="G1016" s="453"/>
      <c r="H1016" s="453"/>
      <c r="I1016" s="453"/>
      <c r="J1016" s="453"/>
      <c r="K1016" s="453"/>
      <c r="L1016" s="453"/>
      <c r="M1016" s="453"/>
      <c r="N1016" s="453"/>
      <c r="O1016" s="453"/>
      <c r="P1016" s="453"/>
      <c r="Q1016" s="453"/>
    </row>
    <row r="1017" ht="25.15" customHeight="true" x14ac:dyDescent="0.2">
      <c r="C1017" s="453"/>
      <c r="D1017" s="453"/>
      <c r="E1017" s="453"/>
      <c r="F1017" s="453"/>
      <c r="G1017" s="453"/>
      <c r="H1017" s="453"/>
      <c r="I1017" s="453"/>
      <c r="J1017" s="453"/>
      <c r="K1017" s="453"/>
      <c r="L1017" s="453"/>
      <c r="M1017" s="453"/>
      <c r="N1017" s="453"/>
      <c r="O1017" s="453"/>
      <c r="P1017" s="453"/>
      <c r="Q1017" s="453"/>
    </row>
    <row r="1018" ht="25.15" customHeight="true" x14ac:dyDescent="0.2">
      <c r="C1018" s="453"/>
      <c r="D1018" s="453"/>
      <c r="E1018" s="453"/>
      <c r="F1018" s="453"/>
      <c r="G1018" s="453"/>
      <c r="H1018" s="453"/>
      <c r="I1018" s="453"/>
      <c r="J1018" s="453"/>
      <c r="K1018" s="453"/>
      <c r="L1018" s="453"/>
      <c r="M1018" s="453"/>
      <c r="N1018" s="453"/>
      <c r="O1018" s="453"/>
      <c r="P1018" s="453"/>
      <c r="Q1018" s="453"/>
    </row>
    <row r="1019" ht="25.15" customHeight="true" x14ac:dyDescent="0.2">
      <c r="C1019" s="453"/>
      <c r="D1019" s="453"/>
      <c r="E1019" s="453"/>
      <c r="F1019" s="453"/>
      <c r="G1019" s="453"/>
      <c r="H1019" s="453"/>
      <c r="I1019" s="453"/>
      <c r="J1019" s="453"/>
      <c r="K1019" s="453"/>
      <c r="L1019" s="453"/>
      <c r="M1019" s="453"/>
      <c r="N1019" s="453"/>
      <c r="O1019" s="453"/>
      <c r="P1019" s="453"/>
      <c r="Q1019" s="453"/>
    </row>
    <row r="1020" ht="25.15" customHeight="true" x14ac:dyDescent="0.2">
      <c r="C1020" s="453"/>
      <c r="D1020" s="453"/>
      <c r="E1020" s="453"/>
      <c r="F1020" s="453"/>
      <c r="G1020" s="453"/>
      <c r="H1020" s="453"/>
      <c r="I1020" s="453"/>
      <c r="J1020" s="453"/>
      <c r="K1020" s="453"/>
      <c r="L1020" s="453"/>
      <c r="M1020" s="453"/>
      <c r="N1020" s="453"/>
      <c r="O1020" s="453"/>
      <c r="P1020" s="453"/>
      <c r="Q1020" s="453"/>
    </row>
    <row r="1021" ht="25.15" customHeight="true" x14ac:dyDescent="0.2">
      <c r="C1021" s="453"/>
      <c r="D1021" s="453"/>
      <c r="E1021" s="453"/>
      <c r="F1021" s="453"/>
      <c r="G1021" s="453"/>
      <c r="H1021" s="453"/>
      <c r="I1021" s="453"/>
      <c r="J1021" s="453"/>
      <c r="K1021" s="453"/>
      <c r="L1021" s="453"/>
      <c r="M1021" s="453"/>
      <c r="N1021" s="453"/>
      <c r="O1021" s="453"/>
      <c r="P1021" s="453"/>
      <c r="Q1021" s="453"/>
    </row>
    <row r="1022" ht="25.15" customHeight="true" x14ac:dyDescent="0.2">
      <c r="C1022" s="453"/>
      <c r="D1022" s="453"/>
      <c r="E1022" s="453"/>
      <c r="F1022" s="453"/>
      <c r="G1022" s="453"/>
      <c r="H1022" s="453"/>
      <c r="I1022" s="453"/>
      <c r="J1022" s="453"/>
      <c r="K1022" s="453"/>
      <c r="L1022" s="453"/>
      <c r="M1022" s="453"/>
      <c r="N1022" s="453"/>
      <c r="O1022" s="453"/>
      <c r="P1022" s="453"/>
      <c r="Q1022" s="453"/>
    </row>
    <row r="1023" ht="25.15" customHeight="true" x14ac:dyDescent="0.2">
      <c r="C1023" s="453"/>
      <c r="D1023" s="453"/>
      <c r="E1023" s="453"/>
      <c r="F1023" s="453"/>
      <c r="G1023" s="453"/>
      <c r="H1023" s="453"/>
      <c r="I1023" s="453"/>
      <c r="J1023" s="453"/>
      <c r="K1023" s="453"/>
      <c r="L1023" s="453"/>
      <c r="M1023" s="453"/>
      <c r="N1023" s="453"/>
      <c r="O1023" s="453"/>
      <c r="P1023" s="453"/>
      <c r="Q1023" s="453"/>
    </row>
    <row r="1024" ht="25.15" customHeight="true" x14ac:dyDescent="0.2">
      <c r="C1024" s="453"/>
      <c r="D1024" s="453"/>
      <c r="E1024" s="453"/>
      <c r="F1024" s="453"/>
      <c r="G1024" s="453"/>
      <c r="H1024" s="453"/>
      <c r="I1024" s="453"/>
      <c r="J1024" s="453"/>
      <c r="K1024" s="453"/>
      <c r="L1024" s="453"/>
      <c r="M1024" s="453"/>
      <c r="N1024" s="453"/>
      <c r="O1024" s="453"/>
      <c r="P1024" s="453"/>
      <c r="Q1024" s="453"/>
    </row>
    <row r="1025" s="370" customFormat="true" ht="21" customHeight="true" x14ac:dyDescent="0.2">
      <c r="A1025" s="2176" t="s">
        <v>253</v>
      </c>
      <c r="B1025" s="2177"/>
      <c r="C1025" s="2178"/>
      <c r="R1025" s="567"/>
      <c r="S1025" s="567"/>
      <c r="T1025" s="567"/>
      <c r="U1025" s="567"/>
      <c r="V1025" s="567"/>
      <c r="W1025" s="567"/>
      <c r="X1025" s="567"/>
      <c r="Y1025" s="567"/>
      <c r="Z1025" s="567"/>
      <c r="AA1025" s="567"/>
      <c r="AB1025" s="567"/>
      <c r="AC1025" s="567"/>
      <c r="AD1025" s="567"/>
      <c r="AE1025" s="567"/>
      <c r="AF1025" s="567"/>
      <c r="AG1025" s="567"/>
      <c r="AH1025" s="567"/>
      <c r="AI1025" s="567"/>
      <c r="AJ1025" s="567"/>
      <c r="AK1025" s="567"/>
      <c r="AL1025" s="567"/>
      <c r="AM1025" s="567"/>
      <c r="AN1025" s="567"/>
      <c r="AO1025" s="567"/>
      <c r="AP1025" s="567"/>
      <c r="AQ1025" s="567"/>
      <c r="AR1025" s="567"/>
      <c r="AS1025" s="567"/>
      <c r="AT1025" s="567"/>
      <c r="AU1025" s="567"/>
      <c r="AV1025" s="567"/>
      <c r="AW1025" s="567"/>
      <c r="AX1025" s="567"/>
      <c r="AY1025" s="567"/>
      <c r="BA1025" s="215"/>
      <c r="BB1025" s="283"/>
      <c r="BC1025"/>
      <c r="BD1025"/>
      <c r="BE1025"/>
      <c r="BF1025"/>
      <c r="BG1025"/>
      <c r="BH1025"/>
      <c r="BI1025"/>
      <c r="BJ1025"/>
      <c r="BK1025"/>
      <c r="BL1025"/>
      <c r="BM1025"/>
      <c r="BN1025"/>
      <c r="BO1025"/>
      <c r="BP1025"/>
      <c r="BQ1025"/>
    </row>
    <row r="1026" s="370" customFormat="true" ht="15.95" customHeight="true" x14ac:dyDescent="0.2">
      <c r="A1026" s="2179" t="s">
        <v>171</v>
      </c>
      <c r="B1026" s="2180"/>
      <c r="C1026" s="395" t="s">
        <v>172</v>
      </c>
      <c r="R1026" s="567"/>
      <c r="S1026" s="567"/>
      <c r="T1026" s="567"/>
      <c r="U1026" s="567"/>
      <c r="V1026" s="567"/>
      <c r="W1026" s="567"/>
      <c r="X1026" s="567"/>
      <c r="Y1026" s="567"/>
      <c r="Z1026" s="567"/>
      <c r="AA1026" s="567"/>
      <c r="AB1026" s="567"/>
      <c r="AC1026" s="567"/>
      <c r="AD1026" s="567"/>
      <c r="AE1026" s="567"/>
      <c r="AF1026" s="567"/>
      <c r="AG1026" s="567"/>
      <c r="AH1026" s="567"/>
      <c r="AI1026" s="567"/>
      <c r="AJ1026" s="567"/>
      <c r="AK1026" s="567"/>
      <c r="AL1026" s="567"/>
      <c r="AM1026" s="567"/>
      <c r="AN1026" s="567"/>
      <c r="AO1026" s="567"/>
      <c r="AP1026" s="567"/>
      <c r="AQ1026" s="567"/>
      <c r="AR1026" s="567"/>
      <c r="AS1026" s="567"/>
      <c r="AT1026" s="567"/>
      <c r="AU1026" s="567"/>
      <c r="AV1026" s="567"/>
      <c r="AW1026" s="567"/>
      <c r="AX1026" s="567"/>
      <c r="AY1026" s="567"/>
      <c r="BA1026" s="215"/>
      <c r="BB1026" s="283"/>
      <c r="BC1026"/>
      <c r="BD1026"/>
      <c r="BE1026"/>
      <c r="BF1026"/>
      <c r="BG1026"/>
      <c r="BH1026"/>
      <c r="BI1026"/>
      <c r="BJ1026"/>
      <c r="BK1026"/>
      <c r="BL1026"/>
      <c r="BM1026"/>
      <c r="BN1026"/>
      <c r="BO1026"/>
      <c r="BP1026"/>
      <c r="BQ1026"/>
    </row>
    <row r="1027" s="370" customFormat="true" ht="17.1" hidden="true" customHeight="true" x14ac:dyDescent="0.2">
      <c r="A1027" s="396" t="s">
        <v>173</v>
      </c>
      <c r="B1027" s="397" t="s">
        <v>145</v>
      </c>
      <c r="C1027" s="398">
        <v>57757</v>
      </c>
      <c r="R1027" s="567"/>
      <c r="S1027" s="567"/>
      <c r="T1027" s="567"/>
      <c r="U1027" s="567"/>
      <c r="V1027" s="567"/>
      <c r="W1027" s="567"/>
      <c r="X1027" s="567"/>
      <c r="Y1027" s="567"/>
      <c r="Z1027" s="567"/>
      <c r="AA1027" s="567"/>
      <c r="AB1027" s="567"/>
      <c r="AC1027" s="567"/>
      <c r="AD1027" s="567"/>
      <c r="AE1027" s="567"/>
      <c r="AF1027" s="567"/>
      <c r="AG1027" s="567"/>
      <c r="AH1027" s="567"/>
      <c r="AI1027" s="567"/>
      <c r="AJ1027" s="567"/>
      <c r="AK1027" s="567"/>
      <c r="AL1027" s="567"/>
      <c r="AM1027" s="567"/>
      <c r="AN1027" s="567"/>
      <c r="AO1027" s="567"/>
      <c r="AP1027" s="567"/>
      <c r="AQ1027" s="567"/>
      <c r="AR1027" s="567"/>
      <c r="AS1027" s="567"/>
      <c r="AT1027" s="567"/>
      <c r="AU1027" s="567"/>
      <c r="AV1027" s="567"/>
      <c r="AW1027" s="567"/>
      <c r="AX1027" s="567"/>
      <c r="AY1027" s="567"/>
      <c r="BA1027" s="215"/>
      <c r="BB1027" s="283"/>
      <c r="BC1027"/>
      <c r="BD1027"/>
      <c r="BE1027"/>
      <c r="BF1027"/>
      <c r="BG1027"/>
      <c r="BH1027"/>
      <c r="BI1027"/>
      <c r="BJ1027"/>
      <c r="BK1027"/>
      <c r="BL1027"/>
      <c r="BM1027"/>
      <c r="BN1027"/>
      <c r="BO1027"/>
      <c r="BP1027"/>
      <c r="BQ1027"/>
    </row>
    <row r="1028" s="370" customFormat="true" ht="17.1" hidden="true" customHeight="true" x14ac:dyDescent="0.2">
      <c r="A1028" s="399" t="s">
        <v>175</v>
      </c>
      <c r="B1028" s="400" t="s">
        <v>174</v>
      </c>
      <c r="C1028" s="401">
        <v>57757</v>
      </c>
      <c r="R1028" s="567"/>
      <c r="S1028" s="567"/>
      <c r="T1028" s="567"/>
      <c r="U1028" s="567"/>
      <c r="V1028" s="567"/>
      <c r="W1028" s="567"/>
      <c r="X1028" s="567"/>
      <c r="Y1028" s="567"/>
      <c r="Z1028" s="567"/>
      <c r="AA1028" s="567"/>
      <c r="AB1028" s="567"/>
      <c r="AC1028" s="567"/>
      <c r="AD1028" s="567"/>
      <c r="AE1028" s="567"/>
      <c r="AF1028" s="567"/>
      <c r="AG1028" s="567"/>
      <c r="AH1028" s="567"/>
      <c r="AI1028" s="567"/>
      <c r="AJ1028" s="567"/>
      <c r="AK1028" s="567"/>
      <c r="AL1028" s="567"/>
      <c r="AM1028" s="567"/>
      <c r="AN1028" s="567"/>
      <c r="AO1028" s="567"/>
      <c r="AP1028" s="567"/>
      <c r="AQ1028" s="567"/>
      <c r="AR1028" s="567"/>
      <c r="AS1028" s="567"/>
      <c r="AT1028" s="567"/>
      <c r="AU1028" s="567"/>
      <c r="AV1028" s="567"/>
      <c r="AW1028" s="567"/>
      <c r="AX1028" s="567"/>
      <c r="AY1028" s="567"/>
      <c r="BA1028" s="215"/>
      <c r="BB1028" s="283"/>
      <c r="BC1028"/>
      <c r="BD1028"/>
      <c r="BE1028"/>
      <c r="BF1028"/>
      <c r="BG1028"/>
      <c r="BH1028"/>
      <c r="BI1028"/>
      <c r="BJ1028"/>
      <c r="BK1028"/>
      <c r="BL1028"/>
      <c r="BM1028"/>
      <c r="BN1028"/>
      <c r="BO1028"/>
      <c r="BP1028"/>
      <c r="BQ1028"/>
    </row>
    <row r="1029" s="370" customFormat="true" ht="17.1" hidden="true" customHeight="true" x14ac:dyDescent="0.2">
      <c r="A1029" s="399" t="s">
        <v>176</v>
      </c>
      <c r="B1029" s="400" t="s">
        <v>159</v>
      </c>
      <c r="C1029" s="401">
        <v>57757</v>
      </c>
      <c r="R1029" s="567"/>
      <c r="S1029" s="567"/>
      <c r="T1029" s="567"/>
      <c r="U1029" s="567"/>
      <c r="V1029" s="567"/>
      <c r="W1029" s="567"/>
      <c r="X1029" s="567"/>
      <c r="Y1029" s="567"/>
      <c r="Z1029" s="567"/>
      <c r="AA1029" s="567"/>
      <c r="AB1029" s="567"/>
      <c r="AC1029" s="567"/>
      <c r="AD1029" s="567"/>
      <c r="AE1029" s="567"/>
      <c r="AF1029" s="567"/>
      <c r="AG1029" s="567"/>
      <c r="AH1029" s="567"/>
      <c r="AI1029" s="567"/>
      <c r="AJ1029" s="567"/>
      <c r="AK1029" s="567"/>
      <c r="AL1029" s="567"/>
      <c r="AM1029" s="567"/>
      <c r="AN1029" s="567"/>
      <c r="AO1029" s="567"/>
      <c r="AP1029" s="567"/>
      <c r="AQ1029" s="567"/>
      <c r="AR1029" s="567"/>
      <c r="AS1029" s="567"/>
      <c r="AT1029" s="567"/>
      <c r="AU1029" s="567"/>
      <c r="AV1029" s="567"/>
      <c r="AW1029" s="567"/>
      <c r="AX1029" s="567"/>
      <c r="AY1029" s="567"/>
      <c r="BA1029" s="215"/>
      <c r="BB1029" s="283"/>
      <c r="BC1029"/>
      <c r="BD1029"/>
      <c r="BE1029"/>
      <c r="BF1029"/>
      <c r="BG1029"/>
      <c r="BH1029"/>
      <c r="BI1029"/>
      <c r="BJ1029"/>
      <c r="BK1029"/>
      <c r="BL1029"/>
      <c r="BM1029"/>
      <c r="BN1029"/>
      <c r="BO1029"/>
      <c r="BP1029"/>
      <c r="BQ1029"/>
    </row>
    <row r="1030" s="370" customFormat="true" ht="17.1" hidden="true" customHeight="true" x14ac:dyDescent="0.2">
      <c r="A1030" s="399" t="s">
        <v>177</v>
      </c>
      <c r="B1030" s="400" t="s">
        <v>254</v>
      </c>
      <c r="C1030" s="401">
        <v>57757</v>
      </c>
      <c r="R1030" s="567"/>
      <c r="S1030" s="567"/>
      <c r="T1030" s="567"/>
      <c r="U1030" s="567"/>
      <c r="V1030" s="567"/>
      <c r="W1030" s="567"/>
      <c r="X1030" s="567"/>
      <c r="Y1030" s="567"/>
      <c r="Z1030" s="567"/>
      <c r="AA1030" s="567"/>
      <c r="AB1030" s="567"/>
      <c r="AC1030" s="567"/>
      <c r="AD1030" s="567"/>
      <c r="AE1030" s="567"/>
      <c r="AF1030" s="567"/>
      <c r="AG1030" s="567"/>
      <c r="AH1030" s="567"/>
      <c r="AI1030" s="567"/>
      <c r="AJ1030" s="567"/>
      <c r="AK1030" s="567"/>
      <c r="AL1030" s="567"/>
      <c r="AM1030" s="567"/>
      <c r="AN1030" s="567"/>
      <c r="AO1030" s="567"/>
      <c r="AP1030" s="567"/>
      <c r="AQ1030" s="567"/>
      <c r="AR1030" s="567"/>
      <c r="AS1030" s="567"/>
      <c r="AT1030" s="567"/>
      <c r="AU1030" s="567"/>
      <c r="AV1030" s="567"/>
      <c r="AW1030" s="567"/>
      <c r="AX1030" s="567"/>
      <c r="AY1030" s="567"/>
      <c r="BA1030" s="215"/>
      <c r="BB1030" s="283"/>
      <c r="BC1030"/>
      <c r="BD1030"/>
      <c r="BE1030"/>
      <c r="BF1030"/>
      <c r="BG1030"/>
      <c r="BH1030"/>
      <c r="BI1030"/>
      <c r="BJ1030"/>
      <c r="BK1030"/>
      <c r="BL1030"/>
      <c r="BM1030"/>
      <c r="BN1030"/>
      <c r="BO1030"/>
      <c r="BP1030"/>
      <c r="BQ1030"/>
    </row>
    <row r="1031" s="370" customFormat="true" ht="17.1" customHeight="true" x14ac:dyDescent="0.2">
      <c r="A1031" s="2181" t="s">
        <v>178</v>
      </c>
      <c r="B1031" s="400" t="s">
        <v>179</v>
      </c>
      <c r="C1031" s="401">
        <v>49679</v>
      </c>
      <c r="R1031" s="567"/>
      <c r="S1031" s="567"/>
      <c r="T1031" s="567"/>
      <c r="U1031" s="567"/>
      <c r="V1031" s="567"/>
      <c r="W1031" s="567"/>
      <c r="X1031" s="567"/>
      <c r="Y1031" s="567"/>
      <c r="Z1031" s="567"/>
      <c r="AA1031" s="567"/>
      <c r="AB1031" s="567"/>
      <c r="AC1031" s="567"/>
      <c r="AD1031" s="567"/>
      <c r="AE1031" s="567"/>
      <c r="AF1031" s="567"/>
      <c r="AG1031" s="567"/>
      <c r="AH1031" s="567"/>
      <c r="AI1031" s="567"/>
      <c r="AJ1031" s="567"/>
      <c r="AK1031" s="567"/>
      <c r="AL1031" s="567"/>
      <c r="AM1031" s="567"/>
      <c r="AN1031" s="567"/>
      <c r="AO1031" s="567"/>
      <c r="AP1031" s="567"/>
      <c r="AQ1031" s="567"/>
      <c r="AR1031" s="567"/>
      <c r="AS1031" s="567"/>
      <c r="AT1031" s="567"/>
      <c r="AU1031" s="567"/>
      <c r="AV1031" s="567"/>
      <c r="AW1031" s="567"/>
      <c r="AX1031" s="567"/>
      <c r="AY1031" s="567"/>
      <c r="BA1031" s="215"/>
      <c r="BB1031" s="283"/>
      <c r="BC1031"/>
      <c r="BD1031"/>
      <c r="BE1031"/>
      <c r="BF1031"/>
      <c r="BG1031"/>
      <c r="BH1031"/>
      <c r="BI1031"/>
      <c r="BJ1031"/>
      <c r="BK1031"/>
      <c r="BL1031"/>
      <c r="BM1031"/>
      <c r="BN1031"/>
      <c r="BO1031"/>
      <c r="BP1031"/>
      <c r="BQ1031"/>
    </row>
    <row r="1032" s="370" customFormat="true" ht="17.1" customHeight="true" x14ac:dyDescent="0.2">
      <c r="A1032" s="2181"/>
      <c r="B1032" s="400" t="s">
        <v>180</v>
      </c>
      <c r="C1032" s="401">
        <v>8078</v>
      </c>
      <c r="R1032" s="567"/>
      <c r="S1032" s="567"/>
      <c r="T1032" s="567"/>
      <c r="U1032" s="567"/>
      <c r="V1032" s="567"/>
      <c r="W1032" s="567"/>
      <c r="X1032" s="567"/>
      <c r="Y1032" s="567"/>
      <c r="Z1032" s="567"/>
      <c r="AA1032" s="567"/>
      <c r="AB1032" s="567"/>
      <c r="AC1032" s="567"/>
      <c r="AD1032" s="567"/>
      <c r="AE1032" s="567"/>
      <c r="AF1032" s="567"/>
      <c r="AG1032" s="567"/>
      <c r="AH1032" s="567"/>
      <c r="AI1032" s="567"/>
      <c r="AJ1032" s="567"/>
      <c r="AK1032" s="567"/>
      <c r="AL1032" s="567"/>
      <c r="AM1032" s="567"/>
      <c r="AN1032" s="567"/>
      <c r="AO1032" s="567"/>
      <c r="AP1032" s="567"/>
      <c r="AQ1032" s="567"/>
      <c r="AR1032" s="567"/>
      <c r="AS1032" s="567"/>
      <c r="AT1032" s="567"/>
      <c r="AU1032" s="567"/>
      <c r="AV1032" s="567"/>
      <c r="AW1032" s="567"/>
      <c r="AX1032" s="567"/>
      <c r="AY1032" s="567"/>
      <c r="BA1032" s="215"/>
      <c r="BB1032" s="283"/>
      <c r="BC1032"/>
      <c r="BD1032"/>
      <c r="BE1032"/>
      <c r="BF1032"/>
      <c r="BG1032"/>
      <c r="BH1032"/>
      <c r="BI1032"/>
      <c r="BJ1032"/>
      <c r="BK1032"/>
      <c r="BL1032"/>
      <c r="BM1032"/>
      <c r="BN1032"/>
      <c r="BO1032"/>
      <c r="BP1032"/>
      <c r="BQ1032"/>
    </row>
    <row r="1033" s="370" customFormat="true" ht="17.1" customHeight="true" x14ac:dyDescent="0.2">
      <c r="A1033" s="2182"/>
      <c r="B1033" s="402" t="s">
        <v>255</v>
      </c>
      <c r="C1033" s="403">
        <v>0</v>
      </c>
      <c r="R1033" s="567"/>
      <c r="S1033" s="567"/>
      <c r="T1033" s="567"/>
      <c r="U1033" s="567"/>
      <c r="V1033" s="567"/>
      <c r="W1033" s="567"/>
      <c r="X1033" s="567"/>
      <c r="Y1033" s="567"/>
      <c r="Z1033" s="567"/>
      <c r="AA1033" s="567"/>
      <c r="AB1033" s="567"/>
      <c r="AC1033" s="567"/>
      <c r="AD1033" s="567"/>
      <c r="AE1033" s="567"/>
      <c r="AF1033" s="567"/>
      <c r="AG1033" s="567"/>
      <c r="AH1033" s="567"/>
      <c r="AI1033" s="567"/>
      <c r="AJ1033" s="567"/>
      <c r="AK1033" s="567"/>
      <c r="AL1033" s="567"/>
      <c r="AM1033" s="567"/>
      <c r="AN1033" s="567"/>
      <c r="AO1033" s="567"/>
      <c r="AP1033" s="567"/>
      <c r="AQ1033" s="567"/>
      <c r="AR1033" s="567"/>
      <c r="AS1033" s="567"/>
      <c r="AT1033" s="567"/>
      <c r="AU1033" s="567"/>
      <c r="AV1033" s="567"/>
      <c r="AW1033" s="567"/>
      <c r="AX1033" s="567"/>
      <c r="AY1033" s="567"/>
      <c r="BA1033" s="431"/>
      <c r="BB1033" s="136"/>
      <c r="BC1033" s="431"/>
      <c r="BD1033" s="431"/>
      <c r="BE1033" s="431"/>
      <c r="BF1033" s="431"/>
      <c r="BG1033" s="431"/>
      <c r="BH1033" s="431"/>
      <c r="BI1033" s="431"/>
      <c r="BJ1033" s="431"/>
      <c r="BK1033" s="431"/>
      <c r="BL1033" s="431"/>
      <c r="BM1033" s="431"/>
      <c r="BN1033" s="431"/>
      <c r="BO1033" s="431"/>
      <c r="BP1033" s="431"/>
      <c r="BQ1033" s="431"/>
    </row>
    <row r="1034" s="370" customFormat="true" ht="12.95" customHeight="true" x14ac:dyDescent="0.2">
      <c r="A1034" s="2183" t="s">
        <v>256</v>
      </c>
      <c r="B1034" s="2184"/>
      <c r="C1034" s="2185"/>
      <c r="R1034" s="567"/>
      <c r="S1034" s="567"/>
      <c r="T1034" s="567"/>
      <c r="U1034" s="567"/>
      <c r="V1034" s="567"/>
      <c r="W1034" s="567"/>
      <c r="X1034" s="567"/>
      <c r="Y1034" s="567"/>
      <c r="Z1034" s="567"/>
      <c r="AA1034" s="567"/>
      <c r="AB1034" s="567"/>
      <c r="AC1034" s="567"/>
      <c r="AD1034" s="567"/>
      <c r="AE1034" s="567"/>
      <c r="AF1034" s="567"/>
      <c r="AG1034" s="567"/>
      <c r="AH1034" s="567"/>
      <c r="AI1034" s="567"/>
      <c r="AJ1034" s="567"/>
      <c r="AK1034" s="567"/>
      <c r="AL1034" s="567"/>
      <c r="AM1034" s="567"/>
      <c r="AN1034" s="567"/>
      <c r="AO1034" s="567"/>
      <c r="AP1034" s="567"/>
      <c r="AQ1034" s="567"/>
      <c r="AR1034" s="567"/>
      <c r="AS1034" s="567"/>
      <c r="AT1034" s="567"/>
      <c r="AU1034" s="567"/>
      <c r="AV1034" s="567"/>
      <c r="AW1034" s="567"/>
      <c r="AX1034" s="567"/>
      <c r="AY1034" s="567"/>
      <c r="BA1034" s="215"/>
      <c r="BB1034" s="283"/>
      <c r="BC1034"/>
      <c r="BD1034"/>
      <c r="BE1034"/>
      <c r="BF1034"/>
      <c r="BG1034"/>
      <c r="BH1034"/>
      <c r="BI1034"/>
      <c r="BJ1034"/>
      <c r="BK1034"/>
      <c r="BL1034"/>
      <c r="BM1034"/>
      <c r="BN1034"/>
      <c r="BO1034"/>
      <c r="BP1034"/>
      <c r="BQ1034"/>
    </row>
    <row r="1035" s="210" customFormat="true" ht="15" customHeight="true" x14ac:dyDescent="0.2">
      <c r="B1035" s="371"/>
      <c r="R1035" s="203"/>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BA1035" s="432"/>
      <c r="BB1035" s="230"/>
      <c r="BC1035" s="432"/>
      <c r="BD1035" s="432"/>
      <c r="BE1035" s="432"/>
      <c r="BF1035" s="432"/>
      <c r="BG1035" s="432"/>
      <c r="BH1035" s="432"/>
      <c r="BI1035" s="432"/>
      <c r="BJ1035" s="432"/>
      <c r="BK1035" s="432"/>
      <c r="BL1035" s="432"/>
      <c r="BM1035" s="432"/>
      <c r="BN1035" s="432"/>
      <c r="BO1035" s="432"/>
      <c r="BP1035" s="432"/>
      <c r="BQ1035" s="432"/>
    </row>
    <row r="1036" ht="15" customHeight="true" x14ac:dyDescent="0.25">
      <c r="A1036" s="284" t="s">
        <v>119</v>
      </c>
      <c r="B1036" s="118" t="s">
        <v>120</v>
      </c>
    </row>
    <row r="1037" ht="15" customHeight="true" x14ac:dyDescent="0.2">
      <c r="A1037" s="285">
        <f>R15</f>
        <v>0</v>
      </c>
      <c r="B1037" s="285" t="e">
        <f>#REF!+#REF!</f>
        <v>#REF!</v>
      </c>
    </row>
    <row r="1038" ht="15" customHeight="true" x14ac:dyDescent="0.2">
      <c r="A1038" s="285">
        <f>S15</f>
        <v>0</v>
      </c>
      <c r="B1038" s="285" t="e">
        <f>#REF!+#REF!</f>
        <v>#REF!</v>
      </c>
    </row>
    <row r="1039" ht="15" customHeight="true" x14ac:dyDescent="0.2">
      <c r="A1039" s="285">
        <f>T15</f>
        <v>0</v>
      </c>
      <c r="B1039" s="285" t="e">
        <f>#REF!+#REF!</f>
        <v>#REF!</v>
      </c>
    </row>
    <row r="1040" ht="15" customHeight="true" x14ac:dyDescent="0.2">
      <c r="A1040" s="285">
        <f>U15</f>
        <v>0</v>
      </c>
      <c r="B1040" s="285" t="e">
        <f>#REF!+#REF!</f>
        <v>#REF!</v>
      </c>
    </row>
    <row r="1041" ht="15" customHeight="true" x14ac:dyDescent="0.2">
      <c r="A1041" s="285">
        <f>V15</f>
        <v>0</v>
      </c>
      <c r="B1041" s="285" t="e">
        <f>#REF!+#REF!</f>
        <v>#REF!</v>
      </c>
    </row>
    <row r="1042" ht="15" customHeight="true" x14ac:dyDescent="0.2">
      <c r="A1042" s="285">
        <f>W15</f>
        <v>0</v>
      </c>
      <c r="B1042" s="285" t="e">
        <f>#REF!+#REF!</f>
        <v>#REF!</v>
      </c>
    </row>
    <row r="1043" ht="15" customHeight="true" x14ac:dyDescent="0.2">
      <c r="A1043" s="285">
        <f>X15</f>
        <v>0</v>
      </c>
      <c r="B1043" s="285" t="e">
        <f>#REF!+WH123</f>
        <v>#REF!</v>
      </c>
    </row>
    <row r="1044" ht="15" customHeight="true" x14ac:dyDescent="0.2">
      <c r="A1044" s="285">
        <f>Y15</f>
        <v>0</v>
      </c>
      <c r="B1044" s="285" t="e">
        <f>#REF!+#REF!</f>
        <v>#REF!</v>
      </c>
    </row>
    <row r="1045" ht="15" customHeight="true" x14ac:dyDescent="0.2">
      <c r="A1045" s="285">
        <f>Z15</f>
        <v>0</v>
      </c>
      <c r="B1045" s="285" t="e">
        <f>#REF!+#REF!</f>
        <v>#REF!</v>
      </c>
    </row>
    <row r="1046" ht="15" customHeight="true" x14ac:dyDescent="0.2">
      <c r="A1046" s="230">
        <f>AA15</f>
        <v>0</v>
      </c>
      <c r="B1046" s="285" t="e">
        <f>#REF!+#REF!</f>
        <v>#REF!</v>
      </c>
    </row>
    <row r="1047" ht="15" customHeight="true" x14ac:dyDescent="0.2">
      <c r="A1047" s="230">
        <f>AB15</f>
        <v>0</v>
      </c>
      <c r="B1047" s="285" t="e">
        <f>#REF!+#REF!</f>
        <v>#REF!</v>
      </c>
    </row>
    <row r="1048" ht="15" customHeight="true" x14ac:dyDescent="0.2">
      <c r="A1048" s="230">
        <f>AC15</f>
        <v>0</v>
      </c>
      <c r="B1048" s="285" t="e">
        <f>#REF!+#REF!</f>
        <v>#REF!</v>
      </c>
    </row>
    <row r="1049" ht="15" customHeight="true" x14ac:dyDescent="0.2">
      <c r="A1049" s="230">
        <f>AD15</f>
        <v>0</v>
      </c>
      <c r="B1049" s="285" t="e">
        <f>#REF!+#REF!</f>
        <v>#REF!</v>
      </c>
    </row>
    <row r="1050" ht="15" customHeight="true" x14ac:dyDescent="0.2">
      <c r="A1050" s="230">
        <f>AE15</f>
        <v>0</v>
      </c>
      <c r="B1050" s="285" t="e">
        <f>#REF!+#REF!</f>
        <v>#REF!</v>
      </c>
    </row>
    <row r="1051" ht="15" customHeight="true" x14ac:dyDescent="0.2">
      <c r="A1051" s="230">
        <f>AF15</f>
        <v>0</v>
      </c>
      <c r="B1051" s="285" t="e">
        <f>#REF!+#REF!</f>
        <v>#REF!</v>
      </c>
    </row>
    <row r="1052" ht="15" customHeight="true" x14ac:dyDescent="0.2">
      <c r="A1052" s="230">
        <f>AG15</f>
        <v>0</v>
      </c>
      <c r="B1052" s="285" t="e">
        <f>#REF!+#REF!</f>
        <v>#REF!</v>
      </c>
    </row>
    <row r="1053" ht="15" customHeight="true" x14ac:dyDescent="0.2">
      <c r="A1053" s="230">
        <f>AH15</f>
        <v>0</v>
      </c>
      <c r="B1053" s="285" t="e">
        <f>#REF!+#REF!</f>
        <v>#REF!</v>
      </c>
    </row>
    <row r="1054" ht="15" customHeight="true" x14ac:dyDescent="0.2">
      <c r="A1054" s="230">
        <f>AI15</f>
        <v>0</v>
      </c>
      <c r="B1054" s="285" t="e">
        <f>#REF!+#REF!</f>
        <v>#REF!</v>
      </c>
    </row>
    <row r="1055" ht="15" customHeight="true" x14ac:dyDescent="0.2">
      <c r="A1055" s="230">
        <f>AJ15</f>
        <v>0</v>
      </c>
      <c r="B1055" s="285" t="e">
        <f>#REF!+#REF!</f>
        <v>#REF!</v>
      </c>
    </row>
    <row r="1056" ht="15" customHeight="true" x14ac:dyDescent="0.2">
      <c r="A1056" s="230">
        <f>AK15</f>
        <v>0</v>
      </c>
      <c r="B1056" s="285" t="e">
        <f>#REF!+#REF!</f>
        <v>#REF!</v>
      </c>
    </row>
    <row r="1057" ht="15" customHeight="true" x14ac:dyDescent="0.2">
      <c r="A1057" s="230">
        <f>AL15</f>
        <v>0</v>
      </c>
      <c r="B1057" s="285" t="e">
        <f>#REF!+#REF!</f>
        <v>#REF!</v>
      </c>
    </row>
    <row r="1058" ht="15" customHeight="true" x14ac:dyDescent="0.2">
      <c r="A1058" s="230">
        <f>AM15</f>
        <v>0</v>
      </c>
      <c r="B1058" s="285" t="e">
        <f>#REF!+#REF!</f>
        <v>#REF!</v>
      </c>
    </row>
    <row r="1059" ht="15" customHeight="true" x14ac:dyDescent="0.2">
      <c r="A1059" s="230">
        <f>AN15</f>
        <v>0</v>
      </c>
      <c r="B1059" s="285" t="e">
        <f>#REF!+#REF!</f>
        <v>#REF!</v>
      </c>
    </row>
    <row r="1060" ht="15" customHeight="true" x14ac:dyDescent="0.2">
      <c r="A1060" s="230">
        <f>AO15</f>
        <v>0</v>
      </c>
      <c r="B1060" s="285" t="e">
        <f>#REF!+#REF!</f>
        <v>#REF!</v>
      </c>
    </row>
    <row r="1061" ht="15" customHeight="true" x14ac:dyDescent="0.2">
      <c r="A1061" s="230">
        <f>AP15</f>
        <v>0</v>
      </c>
      <c r="B1061" s="285" t="e">
        <f>#REF!+#REF!</f>
        <v>#REF!</v>
      </c>
    </row>
    <row r="1062" ht="15" customHeight="true" x14ac:dyDescent="0.2">
      <c r="A1062" s="230">
        <f>AQ15</f>
        <v>0</v>
      </c>
      <c r="B1062" s="285" t="e">
        <f>#REF!+#REF!</f>
        <v>#REF!</v>
      </c>
    </row>
    <row r="1063" ht="15" customHeight="true" x14ac:dyDescent="0.2">
      <c r="A1063" s="230">
        <f>AR15</f>
        <v>0</v>
      </c>
      <c r="B1063" s="285" t="e">
        <f>#REF!+#REF!</f>
        <v>#REF!</v>
      </c>
    </row>
    <row r="1064" ht="15" customHeight="true" x14ac:dyDescent="0.2">
      <c r="A1064" s="230">
        <f>AS15</f>
        <v>0</v>
      </c>
      <c r="B1064" s="285" t="e">
        <f>#REF!+#REF!</f>
        <v>#REF!</v>
      </c>
    </row>
    <row r="1065" ht="15" customHeight="true" x14ac:dyDescent="0.2">
      <c r="A1065" s="230">
        <f>AT15</f>
        <v>0</v>
      </c>
      <c r="B1065" s="285" t="e">
        <f>#REF!+#REF!</f>
        <v>#REF!</v>
      </c>
    </row>
    <row r="1066" ht="15" customHeight="true" x14ac:dyDescent="0.2">
      <c r="A1066" s="230">
        <f>AU15</f>
        <v>0</v>
      </c>
      <c r="B1066" s="285" t="e">
        <f>#REF!+#REF!</f>
        <v>#REF!</v>
      </c>
    </row>
    <row r="1067" ht="15" customHeight="true" x14ac:dyDescent="0.2">
      <c r="A1067" s="230">
        <f>AV15</f>
        <v>0</v>
      </c>
      <c r="B1067" s="285" t="e">
        <f>#REF!+#REF!</f>
        <v>#REF!</v>
      </c>
    </row>
    <row r="1068" ht="15" customHeight="true" x14ac:dyDescent="0.2">
      <c r="A1068" s="230">
        <f>AW15</f>
        <v>0</v>
      </c>
      <c r="B1068" s="285" t="e">
        <f>#REF!+#REF!</f>
        <v>#REF!</v>
      </c>
    </row>
    <row r="1069" ht="15" customHeight="true" x14ac:dyDescent="0.2">
      <c r="A1069" s="230">
        <f>AX15</f>
        <v>0</v>
      </c>
      <c r="B1069" s="285" t="e">
        <f>#REF!+#REF!</f>
        <v>#REF!</v>
      </c>
    </row>
    <row r="1070" ht="15" customHeight="true" x14ac:dyDescent="0.2">
      <c r="A1070" s="230">
        <f>AY15</f>
        <v>0</v>
      </c>
      <c r="B1070" s="285" t="e">
        <f>#REF!+#REF!</f>
        <v>#REF!</v>
      </c>
    </row>
    <row r="1071" ht="15" customHeight="true" x14ac:dyDescent="0.2">
      <c r="A1071" s="230"/>
      <c r="B1071" s="285"/>
    </row>
    <row r="1072" ht="15" customHeight="true" x14ac:dyDescent="0.2">
      <c r="A1072" s="285">
        <f>34-COUNTIF(A1037:A1071,"0")</f>
        <v>0</v>
      </c>
      <c r="B1072" s="230" t="s">
        <v>135</v>
      </c>
    </row>
    <row r="1100" s="583" customFormat="true" ht="17.1" customHeight="true" x14ac:dyDescent="0.2">
      <c r="A1100" s="596"/>
      <c r="B1100" s="587"/>
      <c r="BA1100" s="432"/>
      <c r="BB1100" s="230"/>
      <c r="BC1100" s="432"/>
      <c r="BD1100" s="432"/>
      <c r="BE1100" s="432"/>
      <c r="BF1100" s="432"/>
      <c r="BG1100" s="432"/>
      <c r="BH1100" s="432"/>
      <c r="BI1100" s="432"/>
      <c r="BJ1100" s="432"/>
      <c r="BK1100" s="432"/>
      <c r="BL1100" s="432"/>
      <c r="BM1100" s="432"/>
      <c r="BN1100" s="432"/>
      <c r="BO1100" s="432"/>
      <c r="BP1100" s="432"/>
      <c r="BQ1100" s="432"/>
    </row>
    <row r="1101" s="583" customFormat="true" ht="17.1" customHeight="true" x14ac:dyDescent="0.2">
      <c r="A1101" s="597"/>
      <c r="B1101" s="588"/>
      <c r="BA1101" s="432"/>
      <c r="BB1101" s="230"/>
      <c r="BC1101" s="432"/>
      <c r="BD1101" s="432"/>
      <c r="BE1101" s="432"/>
      <c r="BF1101" s="432"/>
      <c r="BG1101" s="432"/>
      <c r="BH1101" s="432"/>
      <c r="BI1101" s="432"/>
      <c r="BJ1101" s="432"/>
      <c r="BK1101" s="432"/>
      <c r="BL1101" s="432"/>
      <c r="BM1101" s="432"/>
      <c r="BN1101" s="432"/>
      <c r="BO1101" s="432"/>
      <c r="BP1101" s="432"/>
      <c r="BQ1101" s="432"/>
    </row>
    <row r="1102" s="203" customFormat="true" ht="15" customHeight="true" x14ac:dyDescent="0.2">
      <c r="BA1102" s="432"/>
      <c r="BB1102" s="230"/>
      <c r="BC1102" s="432"/>
      <c r="BD1102" s="432"/>
      <c r="BE1102" s="432"/>
      <c r="BF1102" s="432"/>
      <c r="BG1102" s="432"/>
      <c r="BH1102" s="432"/>
      <c r="BI1102" s="432"/>
      <c r="BJ1102" s="432"/>
      <c r="BK1102" s="432"/>
      <c r="BL1102" s="432"/>
      <c r="BM1102" s="432"/>
      <c r="BN1102" s="432"/>
      <c r="BO1102" s="432"/>
      <c r="BP1102" s="432"/>
      <c r="BQ1102" s="432"/>
    </row>
    <row r="1103" s="203" customFormat="true" ht="15" customHeight="true" x14ac:dyDescent="0.2">
      <c r="BA1103" s="432"/>
      <c r="BB1103" s="230"/>
      <c r="BC1103" s="432"/>
      <c r="BD1103" s="432"/>
      <c r="BE1103" s="432"/>
      <c r="BF1103" s="432"/>
      <c r="BG1103" s="432"/>
      <c r="BH1103" s="432"/>
      <c r="BI1103" s="432"/>
      <c r="BJ1103" s="432"/>
      <c r="BK1103" s="432"/>
      <c r="BL1103" s="432"/>
      <c r="BM1103" s="432"/>
      <c r="BN1103" s="432"/>
      <c r="BO1103" s="432"/>
      <c r="BP1103" s="432"/>
      <c r="BQ1103" s="432"/>
    </row>
    <row r="1104" s="203" customFormat="true" ht="15" customHeight="true" x14ac:dyDescent="0.2">
      <c r="BA1104" s="432"/>
      <c r="BB1104" s="230"/>
      <c r="BC1104" s="432"/>
      <c r="BD1104" s="432"/>
      <c r="BE1104" s="432"/>
      <c r="BF1104" s="432"/>
      <c r="BG1104" s="432"/>
      <c r="BH1104" s="432"/>
      <c r="BI1104" s="432"/>
      <c r="BJ1104" s="432"/>
      <c r="BK1104" s="432"/>
      <c r="BL1104" s="432"/>
      <c r="BM1104" s="432"/>
      <c r="BN1104" s="432"/>
      <c r="BO1104" s="432"/>
      <c r="BP1104" s="432"/>
      <c r="BQ1104" s="432"/>
    </row>
    <row r="1105" s="203" customFormat="true" ht="15" customHeight="true" x14ac:dyDescent="0.2">
      <c r="BA1105" s="432"/>
      <c r="BB1105" s="230"/>
      <c r="BC1105" s="432"/>
      <c r="BD1105" s="432"/>
      <c r="BE1105" s="432"/>
      <c r="BF1105" s="432"/>
      <c r="BG1105" s="432"/>
      <c r="BH1105" s="432"/>
      <c r="BI1105" s="432"/>
      <c r="BJ1105" s="432"/>
      <c r="BK1105" s="432"/>
      <c r="BL1105" s="432"/>
      <c r="BM1105" s="432"/>
      <c r="BN1105" s="432"/>
      <c r="BO1105" s="432"/>
      <c r="BP1105" s="432"/>
      <c r="BQ1105" s="432"/>
    </row>
    <row r="1106" s="203" customFormat="true" ht="15" customHeight="true" x14ac:dyDescent="0.2">
      <c r="BA1106" s="432"/>
      <c r="BB1106" s="230"/>
      <c r="BC1106" s="432"/>
      <c r="BD1106" s="432"/>
      <c r="BE1106" s="432"/>
      <c r="BF1106" s="432"/>
      <c r="BG1106" s="432"/>
      <c r="BH1106" s="432"/>
      <c r="BI1106" s="432"/>
      <c r="BJ1106" s="432"/>
      <c r="BK1106" s="432"/>
      <c r="BL1106" s="432"/>
      <c r="BM1106" s="432"/>
      <c r="BN1106" s="432"/>
      <c r="BO1106" s="432"/>
      <c r="BP1106" s="432"/>
      <c r="BQ1106" s="432"/>
    </row>
    <row r="1107" s="203" customFormat="true" ht="15" customHeight="true" x14ac:dyDescent="0.2">
      <c r="BA1107" s="432"/>
      <c r="BB1107" s="230"/>
      <c r="BC1107" s="432"/>
      <c r="BD1107" s="432"/>
      <c r="BE1107" s="432"/>
      <c r="BF1107" s="432"/>
      <c r="BG1107" s="432"/>
      <c r="BH1107" s="432"/>
      <c r="BI1107" s="432"/>
      <c r="BJ1107" s="432"/>
      <c r="BK1107" s="432"/>
      <c r="BL1107" s="432"/>
      <c r="BM1107" s="432"/>
      <c r="BN1107" s="432"/>
      <c r="BO1107" s="432"/>
      <c r="BP1107" s="432"/>
      <c r="BQ1107" s="432"/>
    </row>
    <row r="1108" s="203" customFormat="true" ht="15" customHeight="true" x14ac:dyDescent="0.2">
      <c r="BA1108" s="432"/>
      <c r="BB1108" s="230"/>
      <c r="BC1108" s="432"/>
      <c r="BD1108" s="432"/>
      <c r="BE1108" s="432"/>
      <c r="BF1108" s="432"/>
      <c r="BG1108" s="432"/>
      <c r="BH1108" s="432"/>
      <c r="BI1108" s="432"/>
      <c r="BJ1108" s="432"/>
      <c r="BK1108" s="432"/>
      <c r="BL1108" s="432"/>
      <c r="BM1108" s="432"/>
      <c r="BN1108" s="432"/>
      <c r="BO1108" s="432"/>
      <c r="BP1108" s="432"/>
      <c r="BQ1108" s="432"/>
    </row>
    <row r="1109" s="203" customFormat="true" ht="15" customHeight="true" x14ac:dyDescent="0.2">
      <c r="BA1109" s="432"/>
      <c r="BB1109" s="230"/>
      <c r="BC1109" s="432"/>
      <c r="BD1109" s="432"/>
      <c r="BE1109" s="432"/>
      <c r="BF1109" s="432"/>
      <c r="BG1109" s="432"/>
      <c r="BH1109" s="432"/>
      <c r="BI1109" s="432"/>
      <c r="BJ1109" s="432"/>
      <c r="BK1109" s="432"/>
      <c r="BL1109" s="432"/>
      <c r="BM1109" s="432"/>
      <c r="BN1109" s="432"/>
      <c r="BO1109" s="432"/>
      <c r="BP1109" s="432"/>
      <c r="BQ1109" s="432"/>
    </row>
    <row r="1110" s="203" customFormat="true" ht="15" customHeight="true" x14ac:dyDescent="0.2">
      <c r="BA1110" s="432"/>
      <c r="BB1110" s="230"/>
      <c r="BC1110" s="432"/>
      <c r="BD1110" s="432"/>
      <c r="BE1110" s="432"/>
      <c r="BF1110" s="432"/>
      <c r="BG1110" s="432"/>
      <c r="BH1110" s="432"/>
      <c r="BI1110" s="432"/>
      <c r="BJ1110" s="432"/>
      <c r="BK1110" s="432"/>
      <c r="BL1110" s="432"/>
      <c r="BM1110" s="432"/>
      <c r="BN1110" s="432"/>
      <c r="BO1110" s="432"/>
      <c r="BP1110" s="432"/>
      <c r="BQ1110" s="432"/>
    </row>
    <row r="1111" s="203" customFormat="true" ht="15" customHeight="true" x14ac:dyDescent="0.2">
      <c r="BA1111" s="432"/>
      <c r="BB1111" s="230"/>
      <c r="BC1111" s="432"/>
      <c r="BD1111" s="432"/>
      <c r="BE1111" s="432"/>
      <c r="BF1111" s="432"/>
      <c r="BG1111" s="432"/>
      <c r="BH1111" s="432"/>
      <c r="BI1111" s="432"/>
      <c r="BJ1111" s="432"/>
      <c r="BK1111" s="432"/>
      <c r="BL1111" s="432"/>
      <c r="BM1111" s="432"/>
      <c r="BN1111" s="432"/>
      <c r="BO1111" s="432"/>
      <c r="BP1111" s="432"/>
      <c r="BQ1111" s="432"/>
    </row>
    <row r="1112" s="203" customFormat="true" ht="15" customHeight="true" x14ac:dyDescent="0.2">
      <c r="BA1112" s="432"/>
      <c r="BB1112" s="230"/>
      <c r="BC1112" s="432"/>
      <c r="BD1112" s="432"/>
      <c r="BE1112" s="432"/>
      <c r="BF1112" s="432"/>
      <c r="BG1112" s="432"/>
      <c r="BH1112" s="432"/>
      <c r="BI1112" s="432"/>
      <c r="BJ1112" s="432"/>
      <c r="BK1112" s="432"/>
      <c r="BL1112" s="432"/>
      <c r="BM1112" s="432"/>
      <c r="BN1112" s="432"/>
      <c r="BO1112" s="432"/>
      <c r="BP1112" s="432"/>
      <c r="BQ1112" s="432"/>
    </row>
    <row r="1113" s="203" customFormat="true" ht="15" customHeight="true" x14ac:dyDescent="0.2">
      <c r="BA1113" s="432"/>
      <c r="BB1113" s="230"/>
      <c r="BC1113" s="432"/>
      <c r="BD1113" s="432"/>
      <c r="BE1113" s="432"/>
      <c r="BF1113" s="432"/>
      <c r="BG1113" s="432"/>
      <c r="BH1113" s="432"/>
      <c r="BI1113" s="432"/>
      <c r="BJ1113" s="432"/>
      <c r="BK1113" s="432"/>
      <c r="BL1113" s="432"/>
      <c r="BM1113" s="432"/>
      <c r="BN1113" s="432"/>
      <c r="BO1113" s="432"/>
      <c r="BP1113" s="432"/>
      <c r="BQ1113" s="432"/>
    </row>
    <row r="1114" s="583" customFormat="true" ht="17.1" customHeight="true" x14ac:dyDescent="0.2">
      <c r="A1114" s="597"/>
      <c r="B1114" s="588"/>
      <c r="C1114" s="589"/>
      <c r="D1114" s="590"/>
      <c r="E1114" s="590"/>
      <c r="F1114" s="590"/>
      <c r="G1114" s="591"/>
      <c r="H1114" s="590"/>
      <c r="I1114" s="590"/>
      <c r="J1114" s="590"/>
      <c r="K1114" s="590"/>
      <c r="L1114" s="591"/>
      <c r="M1114" s="590"/>
      <c r="N1114" s="590"/>
      <c r="O1114" s="590"/>
      <c r="P1114" s="590"/>
      <c r="Q1114" s="591"/>
      <c r="BA1114" s="432"/>
      <c r="BB1114" s="230"/>
      <c r="BC1114" s="432"/>
      <c r="BD1114" s="432"/>
      <c r="BE1114" s="432"/>
      <c r="BF1114" s="432"/>
      <c r="BG1114" s="432"/>
      <c r="BH1114" s="432"/>
      <c r="BI1114" s="432"/>
      <c r="BJ1114" s="432"/>
      <c r="BK1114" s="432"/>
      <c r="BL1114" s="432"/>
      <c r="BM1114" s="432"/>
      <c r="BN1114" s="432"/>
      <c r="BO1114" s="432"/>
      <c r="BP1114" s="432"/>
      <c r="BQ1114" s="432"/>
    </row>
    <row r="1115" s="583" customFormat="true" ht="17.1" customHeight="true" x14ac:dyDescent="0.2">
      <c r="A1115" s="597"/>
      <c r="B1115" s="588"/>
      <c r="C1115" s="589"/>
      <c r="D1115" s="590"/>
      <c r="E1115" s="590"/>
      <c r="F1115" s="590"/>
      <c r="G1115" s="591"/>
      <c r="H1115" s="590"/>
      <c r="I1115" s="590"/>
      <c r="J1115" s="590"/>
      <c r="K1115" s="590"/>
      <c r="L1115" s="591"/>
      <c r="M1115" s="590"/>
      <c r="N1115" s="590"/>
      <c r="O1115" s="590"/>
      <c r="P1115" s="590"/>
      <c r="Q1115" s="591"/>
      <c r="BA1115" s="432"/>
      <c r="BB1115" s="230"/>
      <c r="BC1115" s="432"/>
      <c r="BD1115" s="432"/>
      <c r="BE1115" s="432"/>
      <c r="BF1115" s="432"/>
      <c r="BG1115" s="432"/>
      <c r="BH1115" s="432"/>
      <c r="BI1115" s="432"/>
      <c r="BJ1115" s="432"/>
      <c r="BK1115" s="432"/>
      <c r="BL1115" s="432"/>
      <c r="BM1115" s="432"/>
      <c r="BN1115" s="432"/>
      <c r="BO1115" s="432"/>
      <c r="BP1115" s="432"/>
      <c r="BQ1115" s="432"/>
    </row>
    <row r="1116" s="583" customFormat="true" ht="17.1" customHeight="true" x14ac:dyDescent="0.2">
      <c r="A1116" s="597"/>
      <c r="B1116" s="588"/>
      <c r="C1116" s="589"/>
      <c r="D1116" s="590"/>
      <c r="E1116" s="590"/>
      <c r="F1116" s="590"/>
      <c r="G1116" s="591"/>
      <c r="H1116" s="590"/>
      <c r="I1116" s="590"/>
      <c r="J1116" s="590"/>
      <c r="K1116" s="590"/>
      <c r="L1116" s="591"/>
      <c r="M1116" s="590"/>
      <c r="N1116" s="590"/>
      <c r="O1116" s="590"/>
      <c r="P1116" s="590"/>
      <c r="Q1116" s="591"/>
      <c r="BA1116" s="432"/>
      <c r="BB1116" s="230"/>
      <c r="BC1116" s="432"/>
      <c r="BD1116" s="432"/>
      <c r="BE1116" s="432"/>
      <c r="BF1116" s="432"/>
      <c r="BG1116" s="432"/>
      <c r="BH1116" s="432"/>
      <c r="BI1116" s="432"/>
      <c r="BJ1116" s="432"/>
      <c r="BK1116" s="432"/>
      <c r="BL1116" s="432"/>
      <c r="BM1116" s="432"/>
      <c r="BN1116" s="432"/>
      <c r="BO1116" s="432"/>
      <c r="BP1116" s="432"/>
      <c r="BQ1116" s="432"/>
    </row>
    <row r="1117" s="583" customFormat="true" ht="17.1" customHeight="true" x14ac:dyDescent="0.2">
      <c r="A1117" s="598"/>
      <c r="B1117" s="592"/>
      <c r="C1117" s="593"/>
      <c r="D1117" s="594"/>
      <c r="E1117" s="594"/>
      <c r="F1117" s="594"/>
      <c r="G1117" s="595"/>
      <c r="H1117" s="594"/>
      <c r="I1117" s="594"/>
      <c r="J1117" s="594"/>
      <c r="K1117" s="594"/>
      <c r="L1117" s="595"/>
      <c r="M1117" s="594"/>
      <c r="N1117" s="594"/>
      <c r="O1117" s="594"/>
      <c r="P1117" s="594"/>
      <c r="Q1117" s="595"/>
      <c r="BA1117" s="432"/>
      <c r="BB1117" s="230"/>
      <c r="BC1117" s="432"/>
      <c r="BD1117" s="432"/>
      <c r="BE1117" s="432"/>
      <c r="BF1117" s="432"/>
      <c r="BG1117" s="432"/>
      <c r="BH1117" s="432"/>
      <c r="BI1117" s="432"/>
      <c r="BJ1117" s="432"/>
      <c r="BK1117" s="432"/>
      <c r="BL1117" s="432"/>
      <c r="BM1117" s="432"/>
      <c r="BN1117" s="432"/>
      <c r="BO1117" s="432"/>
      <c r="BP1117" s="432"/>
      <c r="BQ1117" s="432"/>
    </row>
    <row r="1118" s="203" customFormat="true" ht="15" customHeight="true" x14ac:dyDescent="0.2">
      <c r="BA1118" s="432"/>
      <c r="BB1118" s="230"/>
      <c r="BC1118" s="432"/>
      <c r="BD1118" s="432"/>
      <c r="BE1118" s="432"/>
      <c r="BF1118" s="432"/>
      <c r="BG1118" s="432"/>
      <c r="BH1118" s="432"/>
      <c r="BI1118" s="432"/>
      <c r="BJ1118" s="432"/>
      <c r="BK1118" s="432"/>
      <c r="BL1118" s="432"/>
      <c r="BM1118" s="432"/>
      <c r="BN1118" s="432"/>
      <c r="BO1118" s="432"/>
      <c r="BP1118" s="432"/>
      <c r="BQ1118" s="432"/>
    </row>
    <row r="1119" s="203" customFormat="true" ht="15" customHeight="true" x14ac:dyDescent="0.2">
      <c r="BA1119" s="432"/>
      <c r="BB1119" s="230"/>
      <c r="BC1119" s="432"/>
      <c r="BD1119" s="432"/>
      <c r="BE1119" s="432"/>
      <c r="BF1119" s="432"/>
      <c r="BG1119" s="432"/>
      <c r="BH1119" s="432"/>
      <c r="BI1119" s="432"/>
      <c r="BJ1119" s="432"/>
      <c r="BK1119" s="432"/>
      <c r="BL1119" s="432"/>
      <c r="BM1119" s="432"/>
      <c r="BN1119" s="432"/>
      <c r="BO1119" s="432"/>
      <c r="BP1119" s="432"/>
      <c r="BQ1119" s="432"/>
    </row>
    <row r="1120" s="203" customFormat="true" ht="15" customHeight="true" x14ac:dyDescent="0.2">
      <c r="BA1120" s="432"/>
      <c r="BB1120" s="230"/>
      <c r="BC1120" s="432"/>
      <c r="BD1120" s="432"/>
      <c r="BE1120" s="432"/>
      <c r="BF1120" s="432"/>
      <c r="BG1120" s="432"/>
      <c r="BH1120" s="432"/>
      <c r="BI1120" s="432"/>
      <c r="BJ1120" s="432"/>
      <c r="BK1120" s="432"/>
      <c r="BL1120" s="432"/>
      <c r="BM1120" s="432"/>
      <c r="BN1120" s="432"/>
      <c r="BO1120" s="432"/>
      <c r="BP1120" s="432"/>
      <c r="BQ1120" s="432"/>
    </row>
    <row r="1121" s="203" customFormat="true" ht="15" customHeight="true" x14ac:dyDescent="0.2">
      <c r="BA1121" s="432"/>
      <c r="BB1121" s="230"/>
      <c r="BC1121" s="432"/>
      <c r="BD1121" s="432"/>
      <c r="BE1121" s="432"/>
      <c r="BF1121" s="432"/>
      <c r="BG1121" s="432"/>
      <c r="BH1121" s="432"/>
      <c r="BI1121" s="432"/>
      <c r="BJ1121" s="432"/>
      <c r="BK1121" s="432"/>
      <c r="BL1121" s="432"/>
      <c r="BM1121" s="432"/>
      <c r="BN1121" s="432"/>
      <c r="BO1121" s="432"/>
      <c r="BP1121" s="432"/>
      <c r="BQ1121" s="432"/>
    </row>
    <row r="1122" s="203" customFormat="true" ht="15" customHeight="true" x14ac:dyDescent="0.2">
      <c r="BA1122" s="432"/>
      <c r="BB1122" s="230"/>
      <c r="BC1122" s="432"/>
      <c r="BD1122" s="432"/>
      <c r="BE1122" s="432"/>
      <c r="BF1122" s="432"/>
      <c r="BG1122" s="432"/>
      <c r="BH1122" s="432"/>
      <c r="BI1122" s="432"/>
      <c r="BJ1122" s="432"/>
      <c r="BK1122" s="432"/>
      <c r="BL1122" s="432"/>
      <c r="BM1122" s="432"/>
      <c r="BN1122" s="432"/>
      <c r="BO1122" s="432"/>
      <c r="BP1122" s="432"/>
      <c r="BQ1122" s="432"/>
    </row>
    <row r="1123" s="203" customFormat="true" ht="15" customHeight="true" x14ac:dyDescent="0.2">
      <c r="BA1123" s="432"/>
      <c r="BB1123" s="230"/>
      <c r="BC1123" s="432"/>
      <c r="BD1123" s="432"/>
      <c r="BE1123" s="432"/>
      <c r="BF1123" s="432"/>
      <c r="BG1123" s="432"/>
      <c r="BH1123" s="432"/>
      <c r="BI1123" s="432"/>
      <c r="BJ1123" s="432"/>
      <c r="BK1123" s="432"/>
      <c r="BL1123" s="432"/>
      <c r="BM1123" s="432"/>
      <c r="BN1123" s="432"/>
      <c r="BO1123" s="432"/>
      <c r="BP1123" s="432"/>
      <c r="BQ1123" s="432"/>
    </row>
    <row r="1124" s="203" customFormat="true" ht="15" customHeight="true" x14ac:dyDescent="0.2">
      <c r="BA1124" s="432"/>
      <c r="BB1124" s="230"/>
      <c r="BC1124" s="432"/>
      <c r="BD1124" s="432"/>
      <c r="BE1124" s="432"/>
      <c r="BF1124" s="432"/>
      <c r="BG1124" s="432"/>
      <c r="BH1124" s="432"/>
      <c r="BI1124" s="432"/>
      <c r="BJ1124" s="432"/>
      <c r="BK1124" s="432"/>
      <c r="BL1124" s="432"/>
      <c r="BM1124" s="432"/>
      <c r="BN1124" s="432"/>
      <c r="BO1124" s="432"/>
      <c r="BP1124" s="432"/>
      <c r="BQ1124" s="432"/>
    </row>
    <row r="1125" s="203" customFormat="true" ht="15" customHeight="true" x14ac:dyDescent="0.2">
      <c r="BA1125" s="432"/>
      <c r="BB1125" s="230"/>
      <c r="BC1125" s="432"/>
      <c r="BD1125" s="432"/>
      <c r="BE1125" s="432"/>
      <c r="BF1125" s="432"/>
      <c r="BG1125" s="432"/>
      <c r="BH1125" s="432"/>
      <c r="BI1125" s="432"/>
      <c r="BJ1125" s="432"/>
      <c r="BK1125" s="432"/>
      <c r="BL1125" s="432"/>
      <c r="BM1125" s="432"/>
      <c r="BN1125" s="432"/>
      <c r="BO1125" s="432"/>
      <c r="BP1125" s="432"/>
      <c r="BQ1125" s="432"/>
    </row>
    <row r="1126" s="203" customFormat="true" ht="15" customHeight="true" x14ac:dyDescent="0.2">
      <c r="BA1126" s="432"/>
      <c r="BB1126" s="230"/>
      <c r="BC1126" s="432"/>
      <c r="BD1126" s="432"/>
      <c r="BE1126" s="432"/>
      <c r="BF1126" s="432"/>
      <c r="BG1126" s="432"/>
      <c r="BH1126" s="432"/>
      <c r="BI1126" s="432"/>
      <c r="BJ1126" s="432"/>
      <c r="BK1126" s="432"/>
      <c r="BL1126" s="432"/>
      <c r="BM1126" s="432"/>
      <c r="BN1126" s="432"/>
      <c r="BO1126" s="432"/>
      <c r="BP1126" s="432"/>
      <c r="BQ1126" s="432"/>
    </row>
    <row r="1127" s="203" customFormat="true" ht="15" customHeight="true" x14ac:dyDescent="0.2">
      <c r="BA1127" s="432"/>
      <c r="BB1127" s="230"/>
      <c r="BC1127" s="432"/>
      <c r="BD1127" s="432"/>
      <c r="BE1127" s="432"/>
      <c r="BF1127" s="432"/>
      <c r="BG1127" s="432"/>
      <c r="BH1127" s="432"/>
      <c r="BI1127" s="432"/>
      <c r="BJ1127" s="432"/>
      <c r="BK1127" s="432"/>
      <c r="BL1127" s="432"/>
      <c r="BM1127" s="432"/>
      <c r="BN1127" s="432"/>
      <c r="BO1127" s="432"/>
      <c r="BP1127" s="432"/>
      <c r="BQ1127" s="432"/>
    </row>
    <row r="1128" s="203" customFormat="true" ht="15" customHeight="true" x14ac:dyDescent="0.2">
      <c r="BA1128" s="432"/>
      <c r="BB1128" s="230"/>
      <c r="BC1128" s="432"/>
      <c r="BD1128" s="432"/>
      <c r="BE1128" s="432"/>
      <c r="BF1128" s="432"/>
      <c r="BG1128" s="432"/>
      <c r="BH1128" s="432"/>
      <c r="BI1128" s="432"/>
      <c r="BJ1128" s="432"/>
      <c r="BK1128" s="432"/>
      <c r="BL1128" s="432"/>
      <c r="BM1128" s="432"/>
      <c r="BN1128" s="432"/>
      <c r="BO1128" s="432"/>
      <c r="BP1128" s="432"/>
      <c r="BQ1128" s="432"/>
    </row>
    <row r="1129" s="203" customFormat="true" ht="15" customHeight="true" x14ac:dyDescent="0.2">
      <c r="BA1129" s="432"/>
      <c r="BB1129" s="230"/>
      <c r="BC1129" s="432"/>
      <c r="BD1129" s="432"/>
      <c r="BE1129" s="432"/>
      <c r="BF1129" s="432"/>
      <c r="BG1129" s="432"/>
      <c r="BH1129" s="432"/>
      <c r="BI1129" s="432"/>
      <c r="BJ1129" s="432"/>
      <c r="BK1129" s="432"/>
      <c r="BL1129" s="432"/>
      <c r="BM1129" s="432"/>
      <c r="BN1129" s="432"/>
      <c r="BO1129" s="432"/>
      <c r="BP1129" s="432"/>
      <c r="BQ1129" s="432"/>
    </row>
    <row r="1130" s="203" customFormat="true" ht="15" customHeight="true" x14ac:dyDescent="0.2">
      <c r="BA1130" s="432"/>
      <c r="BB1130" s="230"/>
      <c r="BC1130" s="432"/>
      <c r="BD1130" s="432"/>
      <c r="BE1130" s="432"/>
      <c r="BF1130" s="432"/>
      <c r="BG1130" s="432"/>
      <c r="BH1130" s="432"/>
      <c r="BI1130" s="432"/>
      <c r="BJ1130" s="432"/>
      <c r="BK1130" s="432"/>
      <c r="BL1130" s="432"/>
      <c r="BM1130" s="432"/>
      <c r="BN1130" s="432"/>
      <c r="BO1130" s="432"/>
      <c r="BP1130" s="432"/>
      <c r="BQ1130" s="432"/>
    </row>
    <row r="1131" s="203" customFormat="true" ht="15" customHeight="true" x14ac:dyDescent="0.2">
      <c r="BA1131" s="432"/>
      <c r="BB1131" s="230"/>
      <c r="BC1131" s="432"/>
      <c r="BD1131" s="432"/>
      <c r="BE1131" s="432"/>
      <c r="BF1131" s="432"/>
      <c r="BG1131" s="432"/>
      <c r="BH1131" s="432"/>
      <c r="BI1131" s="432"/>
      <c r="BJ1131" s="432"/>
      <c r="BK1131" s="432"/>
      <c r="BL1131" s="432"/>
      <c r="BM1131" s="432"/>
      <c r="BN1131" s="432"/>
      <c r="BO1131" s="432"/>
      <c r="BP1131" s="432"/>
      <c r="BQ1131" s="432"/>
    </row>
    <row r="1132" s="203" customFormat="true" ht="15" customHeight="true" x14ac:dyDescent="0.2">
      <c r="BA1132" s="432"/>
      <c r="BB1132" s="230"/>
      <c r="BC1132" s="432"/>
      <c r="BD1132" s="432"/>
      <c r="BE1132" s="432"/>
      <c r="BF1132" s="432"/>
      <c r="BG1132" s="432"/>
      <c r="BH1132" s="432"/>
      <c r="BI1132" s="432"/>
      <c r="BJ1132" s="432"/>
      <c r="BK1132" s="432"/>
      <c r="BL1132" s="432"/>
      <c r="BM1132" s="432"/>
      <c r="BN1132" s="432"/>
      <c r="BO1132" s="432"/>
      <c r="BP1132" s="432"/>
      <c r="BQ1132" s="432"/>
    </row>
    <row r="1133" s="203" customFormat="true" ht="15" customHeight="true" x14ac:dyDescent="0.2">
      <c r="BA1133" s="432"/>
      <c r="BB1133" s="230"/>
      <c r="BC1133" s="432"/>
      <c r="BD1133" s="432"/>
      <c r="BE1133" s="432"/>
      <c r="BF1133" s="432"/>
      <c r="BG1133" s="432"/>
      <c r="BH1133" s="432"/>
      <c r="BI1133" s="432"/>
      <c r="BJ1133" s="432"/>
      <c r="BK1133" s="432"/>
      <c r="BL1133" s="432"/>
      <c r="BM1133" s="432"/>
      <c r="BN1133" s="432"/>
      <c r="BO1133" s="432"/>
      <c r="BP1133" s="432"/>
      <c r="BQ1133" s="432"/>
    </row>
    <row r="1134" s="203" customFormat="true" ht="15" customHeight="true" x14ac:dyDescent="0.2">
      <c r="BA1134" s="432"/>
      <c r="BB1134" s="230"/>
      <c r="BC1134" s="432"/>
      <c r="BD1134" s="432"/>
      <c r="BE1134" s="432"/>
      <c r="BF1134" s="432"/>
      <c r="BG1134" s="432"/>
      <c r="BH1134" s="432"/>
      <c r="BI1134" s="432"/>
      <c r="BJ1134" s="432"/>
      <c r="BK1134" s="432"/>
      <c r="BL1134" s="432"/>
      <c r="BM1134" s="432"/>
      <c r="BN1134" s="432"/>
      <c r="BO1134" s="432"/>
      <c r="BP1134" s="432"/>
      <c r="BQ1134" s="432"/>
    </row>
    <row r="1135" s="203" customFormat="true" ht="15" customHeight="true" x14ac:dyDescent="0.2">
      <c r="BA1135" s="432"/>
      <c r="BB1135" s="230"/>
      <c r="BC1135" s="432"/>
      <c r="BD1135" s="432"/>
      <c r="BE1135" s="432"/>
      <c r="BF1135" s="432"/>
      <c r="BG1135" s="432"/>
      <c r="BH1135" s="432"/>
      <c r="BI1135" s="432"/>
      <c r="BJ1135" s="432"/>
      <c r="BK1135" s="432"/>
      <c r="BL1135" s="432"/>
      <c r="BM1135" s="432"/>
      <c r="BN1135" s="432"/>
      <c r="BO1135" s="432"/>
      <c r="BP1135" s="432"/>
      <c r="BQ1135" s="432"/>
    </row>
    <row r="1136" s="203" customFormat="true" ht="15" customHeight="true" x14ac:dyDescent="0.2">
      <c r="BA1136" s="432"/>
      <c r="BB1136" s="230"/>
      <c r="BC1136" s="432"/>
      <c r="BD1136" s="432"/>
      <c r="BE1136" s="432"/>
      <c r="BF1136" s="432"/>
      <c r="BG1136" s="432"/>
      <c r="BH1136" s="432"/>
      <c r="BI1136" s="432"/>
      <c r="BJ1136" s="432"/>
      <c r="BK1136" s="432"/>
      <c r="BL1136" s="432"/>
      <c r="BM1136" s="432"/>
      <c r="BN1136" s="432"/>
      <c r="BO1136" s="432"/>
      <c r="BP1136" s="432"/>
      <c r="BQ1136" s="432"/>
    </row>
    <row r="1137" s="203" customFormat="true" ht="15" customHeight="true" x14ac:dyDescent="0.2">
      <c r="BA1137" s="432"/>
      <c r="BB1137" s="230"/>
      <c r="BC1137" s="432"/>
      <c r="BD1137" s="432"/>
      <c r="BE1137" s="432"/>
      <c r="BF1137" s="432"/>
      <c r="BG1137" s="432"/>
      <c r="BH1137" s="432"/>
      <c r="BI1137" s="432"/>
      <c r="BJ1137" s="432"/>
      <c r="BK1137" s="432"/>
      <c r="BL1137" s="432"/>
      <c r="BM1137" s="432"/>
      <c r="BN1137" s="432"/>
      <c r="BO1137" s="432"/>
      <c r="BP1137" s="432"/>
      <c r="BQ1137" s="432"/>
    </row>
    <row r="1138" s="203" customFormat="true" ht="15" customHeight="true" x14ac:dyDescent="0.2">
      <c r="BA1138" s="432"/>
      <c r="BB1138" s="230"/>
      <c r="BC1138" s="432"/>
      <c r="BD1138" s="432"/>
      <c r="BE1138" s="432"/>
      <c r="BF1138" s="432"/>
      <c r="BG1138" s="432"/>
      <c r="BH1138" s="432"/>
      <c r="BI1138" s="432"/>
      <c r="BJ1138" s="432"/>
      <c r="BK1138" s="432"/>
      <c r="BL1138" s="432"/>
      <c r="BM1138" s="432"/>
      <c r="BN1138" s="432"/>
      <c r="BO1138" s="432"/>
      <c r="BP1138" s="432"/>
      <c r="BQ1138" s="432"/>
    </row>
    <row r="1139" s="203" customFormat="true" ht="15" customHeight="true" x14ac:dyDescent="0.2">
      <c r="BA1139" s="432"/>
      <c r="BB1139" s="230"/>
      <c r="BC1139" s="432"/>
      <c r="BD1139" s="432"/>
      <c r="BE1139" s="432"/>
      <c r="BF1139" s="432"/>
      <c r="BG1139" s="432"/>
      <c r="BH1139" s="432"/>
      <c r="BI1139" s="432"/>
      <c r="BJ1139" s="432"/>
      <c r="BK1139" s="432"/>
      <c r="BL1139" s="432"/>
      <c r="BM1139" s="432"/>
      <c r="BN1139" s="432"/>
      <c r="BO1139" s="432"/>
      <c r="BP1139" s="432"/>
      <c r="BQ1139" s="432"/>
    </row>
    <row r="1140" s="203" customFormat="true" ht="15" customHeight="true" x14ac:dyDescent="0.2">
      <c r="BA1140" s="432"/>
      <c r="BB1140" s="230"/>
      <c r="BC1140" s="432"/>
      <c r="BD1140" s="432"/>
      <c r="BE1140" s="432"/>
      <c r="BF1140" s="432"/>
      <c r="BG1140" s="432"/>
      <c r="BH1140" s="432"/>
      <c r="BI1140" s="432"/>
      <c r="BJ1140" s="432"/>
      <c r="BK1140" s="432"/>
      <c r="BL1140" s="432"/>
      <c r="BM1140" s="432"/>
      <c r="BN1140" s="432"/>
      <c r="BO1140" s="432"/>
      <c r="BP1140" s="432"/>
      <c r="BQ1140" s="432"/>
    </row>
    <row r="1141" s="203" customFormat="true" ht="15" customHeight="true" x14ac:dyDescent="0.2">
      <c r="BA1141" s="432"/>
      <c r="BB1141" s="230"/>
      <c r="BC1141" s="432"/>
      <c r="BD1141" s="432"/>
      <c r="BE1141" s="432"/>
      <c r="BF1141" s="432"/>
      <c r="BG1141" s="432"/>
      <c r="BH1141" s="432"/>
      <c r="BI1141" s="432"/>
      <c r="BJ1141" s="432"/>
      <c r="BK1141" s="432"/>
      <c r="BL1141" s="432"/>
      <c r="BM1141" s="432"/>
      <c r="BN1141" s="432"/>
      <c r="BO1141" s="432"/>
      <c r="BP1141" s="432"/>
      <c r="BQ1141" s="432"/>
    </row>
    <row r="1142" s="203" customFormat="true" ht="15" customHeight="true" x14ac:dyDescent="0.2">
      <c r="BA1142" s="432"/>
      <c r="BB1142" s="230"/>
      <c r="BC1142" s="432"/>
      <c r="BD1142" s="432"/>
      <c r="BE1142" s="432"/>
      <c r="BF1142" s="432"/>
      <c r="BG1142" s="432"/>
      <c r="BH1142" s="432"/>
      <c r="BI1142" s="432"/>
      <c r="BJ1142" s="432"/>
      <c r="BK1142" s="432"/>
      <c r="BL1142" s="432"/>
      <c r="BM1142" s="432"/>
      <c r="BN1142" s="432"/>
      <c r="BO1142" s="432"/>
      <c r="BP1142" s="432"/>
      <c r="BQ1142" s="432"/>
    </row>
    <row r="1143" s="203" customFormat="true" ht="15" customHeight="true" x14ac:dyDescent="0.2">
      <c r="BA1143" s="432"/>
      <c r="BB1143" s="230"/>
      <c r="BC1143" s="432"/>
      <c r="BD1143" s="432"/>
      <c r="BE1143" s="432"/>
      <c r="BF1143" s="432"/>
      <c r="BG1143" s="432"/>
      <c r="BH1143" s="432"/>
      <c r="BI1143" s="432"/>
      <c r="BJ1143" s="432"/>
      <c r="BK1143" s="432"/>
      <c r="BL1143" s="432"/>
      <c r="BM1143" s="432"/>
      <c r="BN1143" s="432"/>
      <c r="BO1143" s="432"/>
      <c r="BP1143" s="432"/>
      <c r="BQ1143" s="432"/>
    </row>
    <row r="1144" s="203" customFormat="true" ht="15" customHeight="true" x14ac:dyDescent="0.2">
      <c r="BA1144" s="432"/>
      <c r="BB1144" s="230"/>
      <c r="BC1144" s="432"/>
      <c r="BD1144" s="432"/>
      <c r="BE1144" s="432"/>
      <c r="BF1144" s="432"/>
      <c r="BG1144" s="432"/>
      <c r="BH1144" s="432"/>
      <c r="BI1144" s="432"/>
      <c r="BJ1144" s="432"/>
      <c r="BK1144" s="432"/>
      <c r="BL1144" s="432"/>
      <c r="BM1144" s="432"/>
      <c r="BN1144" s="432"/>
      <c r="BO1144" s="432"/>
      <c r="BP1144" s="432"/>
      <c r="BQ1144" s="432"/>
    </row>
    <row r="1145" s="203" customFormat="true" ht="15" customHeight="true" x14ac:dyDescent="0.2">
      <c r="BA1145" s="432"/>
      <c r="BB1145" s="230"/>
      <c r="BC1145" s="432"/>
      <c r="BD1145" s="432"/>
      <c r="BE1145" s="432"/>
      <c r="BF1145" s="432"/>
      <c r="BG1145" s="432"/>
      <c r="BH1145" s="432"/>
      <c r="BI1145" s="432"/>
      <c r="BJ1145" s="432"/>
      <c r="BK1145" s="432"/>
      <c r="BL1145" s="432"/>
      <c r="BM1145" s="432"/>
      <c r="BN1145" s="432"/>
      <c r="BO1145" s="432"/>
      <c r="BP1145" s="432"/>
      <c r="BQ1145" s="432"/>
    </row>
    <row r="1146" s="203" customFormat="true" ht="15" customHeight="true" x14ac:dyDescent="0.2">
      <c r="BA1146" s="432"/>
      <c r="BB1146" s="230"/>
      <c r="BC1146" s="432"/>
      <c r="BD1146" s="432"/>
      <c r="BE1146" s="432"/>
      <c r="BF1146" s="432"/>
      <c r="BG1146" s="432"/>
      <c r="BH1146" s="432"/>
      <c r="BI1146" s="432"/>
      <c r="BJ1146" s="432"/>
      <c r="BK1146" s="432"/>
      <c r="BL1146" s="432"/>
      <c r="BM1146" s="432"/>
      <c r="BN1146" s="432"/>
      <c r="BO1146" s="432"/>
      <c r="BP1146" s="432"/>
      <c r="BQ1146" s="432"/>
    </row>
    <row r="1147" s="203" customFormat="true" ht="15" customHeight="true" x14ac:dyDescent="0.2">
      <c r="BA1147" s="432"/>
      <c r="BB1147" s="230"/>
      <c r="BC1147" s="432"/>
      <c r="BD1147" s="432"/>
      <c r="BE1147" s="432"/>
      <c r="BF1147" s="432"/>
      <c r="BG1147" s="432"/>
      <c r="BH1147" s="432"/>
      <c r="BI1147" s="432"/>
      <c r="BJ1147" s="432"/>
      <c r="BK1147" s="432"/>
      <c r="BL1147" s="432"/>
      <c r="BM1147" s="432"/>
      <c r="BN1147" s="432"/>
      <c r="BO1147" s="432"/>
      <c r="BP1147" s="432"/>
      <c r="BQ1147" s="432"/>
    </row>
    <row r="1148" s="203" customFormat="true" ht="15" customHeight="true" x14ac:dyDescent="0.2">
      <c r="BA1148" s="432"/>
      <c r="BB1148" s="230"/>
      <c r="BC1148" s="432"/>
      <c r="BD1148" s="432"/>
      <c r="BE1148" s="432"/>
      <c r="BF1148" s="432"/>
      <c r="BG1148" s="432"/>
      <c r="BH1148" s="432"/>
      <c r="BI1148" s="432"/>
      <c r="BJ1148" s="432"/>
      <c r="BK1148" s="432"/>
      <c r="BL1148" s="432"/>
      <c r="BM1148" s="432"/>
      <c r="BN1148" s="432"/>
      <c r="BO1148" s="432"/>
      <c r="BP1148" s="432"/>
      <c r="BQ1148" s="432"/>
    </row>
    <row r="1149" s="203" customFormat="true" ht="15" customHeight="true" x14ac:dyDescent="0.2">
      <c r="BA1149" s="432"/>
      <c r="BB1149" s="230"/>
      <c r="BC1149" s="432"/>
      <c r="BD1149" s="432"/>
      <c r="BE1149" s="432"/>
      <c r="BF1149" s="432"/>
      <c r="BG1149" s="432"/>
      <c r="BH1149" s="432"/>
      <c r="BI1149" s="432"/>
      <c r="BJ1149" s="432"/>
      <c r="BK1149" s="432"/>
      <c r="BL1149" s="432"/>
      <c r="BM1149" s="432"/>
      <c r="BN1149" s="432"/>
      <c r="BO1149" s="432"/>
      <c r="BP1149" s="432"/>
      <c r="BQ1149" s="432"/>
    </row>
    <row r="1150" s="203" customFormat="true" ht="15" customHeight="true" x14ac:dyDescent="0.2">
      <c r="BA1150" s="432"/>
      <c r="BB1150" s="230"/>
      <c r="BC1150" s="432"/>
      <c r="BD1150" s="432"/>
      <c r="BE1150" s="432"/>
      <c r="BF1150" s="432"/>
      <c r="BG1150" s="432"/>
      <c r="BH1150" s="432"/>
      <c r="BI1150" s="432"/>
      <c r="BJ1150" s="432"/>
      <c r="BK1150" s="432"/>
      <c r="BL1150" s="432"/>
      <c r="BM1150" s="432"/>
      <c r="BN1150" s="432"/>
      <c r="BO1150" s="432"/>
      <c r="BP1150" s="432"/>
      <c r="BQ1150" s="432"/>
    </row>
    <row r="1151" s="203" customFormat="true" ht="15" customHeight="true" x14ac:dyDescent="0.2">
      <c r="BA1151" s="432"/>
      <c r="BB1151" s="230"/>
      <c r="BC1151" s="432"/>
      <c r="BD1151" s="432"/>
      <c r="BE1151" s="432"/>
      <c r="BF1151" s="432"/>
      <c r="BG1151" s="432"/>
      <c r="BH1151" s="432"/>
      <c r="BI1151" s="432"/>
      <c r="BJ1151" s="432"/>
      <c r="BK1151" s="432"/>
      <c r="BL1151" s="432"/>
      <c r="BM1151" s="432"/>
      <c r="BN1151" s="432"/>
      <c r="BO1151" s="432"/>
      <c r="BP1151" s="432"/>
      <c r="BQ1151" s="432"/>
    </row>
    <row r="1152" s="203" customFormat="true" ht="15" customHeight="true" x14ac:dyDescent="0.2">
      <c r="BA1152" s="432"/>
      <c r="BB1152" s="230"/>
      <c r="BC1152" s="432"/>
      <c r="BD1152" s="432"/>
      <c r="BE1152" s="432"/>
      <c r="BF1152" s="432"/>
      <c r="BG1152" s="432"/>
      <c r="BH1152" s="432"/>
      <c r="BI1152" s="432"/>
      <c r="BJ1152" s="432"/>
      <c r="BK1152" s="432"/>
      <c r="BL1152" s="432"/>
      <c r="BM1152" s="432"/>
      <c r="BN1152" s="432"/>
      <c r="BO1152" s="432"/>
      <c r="BP1152" s="432"/>
      <c r="BQ1152" s="432"/>
    </row>
    <row r="1153" s="203" customFormat="true" ht="15" customHeight="true" x14ac:dyDescent="0.2">
      <c r="BA1153" s="432"/>
      <c r="BB1153" s="230"/>
      <c r="BC1153" s="432"/>
      <c r="BD1153" s="432"/>
      <c r="BE1153" s="432"/>
      <c r="BF1153" s="432"/>
      <c r="BG1153" s="432"/>
      <c r="BH1153" s="432"/>
      <c r="BI1153" s="432"/>
      <c r="BJ1153" s="432"/>
      <c r="BK1153" s="432"/>
      <c r="BL1153" s="432"/>
      <c r="BM1153" s="432"/>
      <c r="BN1153" s="432"/>
      <c r="BO1153" s="432"/>
      <c r="BP1153" s="432"/>
      <c r="BQ1153" s="432"/>
    </row>
    <row r="1154" s="203" customFormat="true" ht="15" customHeight="true" x14ac:dyDescent="0.2">
      <c r="BA1154" s="432"/>
      <c r="BB1154" s="230"/>
      <c r="BC1154" s="432"/>
      <c r="BD1154" s="432"/>
      <c r="BE1154" s="432"/>
      <c r="BF1154" s="432"/>
      <c r="BG1154" s="432"/>
      <c r="BH1154" s="432"/>
      <c r="BI1154" s="432"/>
      <c r="BJ1154" s="432"/>
      <c r="BK1154" s="432"/>
      <c r="BL1154" s="432"/>
      <c r="BM1154" s="432"/>
      <c r="BN1154" s="432"/>
      <c r="BO1154" s="432"/>
      <c r="BP1154" s="432"/>
      <c r="BQ1154" s="432"/>
    </row>
    <row r="1155" s="203" customFormat="true" ht="15" customHeight="true" x14ac:dyDescent="0.2">
      <c r="BA1155" s="432"/>
      <c r="BB1155" s="230"/>
      <c r="BC1155" s="432"/>
      <c r="BD1155" s="432"/>
      <c r="BE1155" s="432"/>
      <c r="BF1155" s="432"/>
      <c r="BG1155" s="432"/>
      <c r="BH1155" s="432"/>
      <c r="BI1155" s="432"/>
      <c r="BJ1155" s="432"/>
      <c r="BK1155" s="432"/>
      <c r="BL1155" s="432"/>
      <c r="BM1155" s="432"/>
      <c r="BN1155" s="432"/>
      <c r="BO1155" s="432"/>
      <c r="BP1155" s="432"/>
      <c r="BQ1155" s="432"/>
    </row>
    <row r="1156" s="203" customFormat="true" ht="15" customHeight="true" x14ac:dyDescent="0.2">
      <c r="BA1156" s="432"/>
      <c r="BB1156" s="230"/>
      <c r="BC1156" s="432"/>
      <c r="BD1156" s="432"/>
      <c r="BE1156" s="432"/>
      <c r="BF1156" s="432"/>
      <c r="BG1156" s="432"/>
      <c r="BH1156" s="432"/>
      <c r="BI1156" s="432"/>
      <c r="BJ1156" s="432"/>
      <c r="BK1156" s="432"/>
      <c r="BL1156" s="432"/>
      <c r="BM1156" s="432"/>
      <c r="BN1156" s="432"/>
      <c r="BO1156" s="432"/>
      <c r="BP1156" s="432"/>
      <c r="BQ1156" s="432"/>
    </row>
    <row r="1157" s="203" customFormat="true" ht="15" customHeight="true" x14ac:dyDescent="0.2">
      <c r="BA1157" s="432"/>
      <c r="BB1157" s="230"/>
      <c r="BC1157" s="432"/>
      <c r="BD1157" s="432"/>
      <c r="BE1157" s="432"/>
      <c r="BF1157" s="432"/>
      <c r="BG1157" s="432"/>
      <c r="BH1157" s="432"/>
      <c r="BI1157" s="432"/>
      <c r="BJ1157" s="432"/>
      <c r="BK1157" s="432"/>
      <c r="BL1157" s="432"/>
      <c r="BM1157" s="432"/>
      <c r="BN1157" s="432"/>
      <c r="BO1157" s="432"/>
      <c r="BP1157" s="432"/>
      <c r="BQ1157" s="432"/>
    </row>
    <row r="1158" s="203" customFormat="true" ht="15" customHeight="true" x14ac:dyDescent="0.2">
      <c r="BA1158" s="432"/>
      <c r="BB1158" s="230"/>
      <c r="BC1158" s="432"/>
      <c r="BD1158" s="432"/>
      <c r="BE1158" s="432"/>
      <c r="BF1158" s="432"/>
      <c r="BG1158" s="432"/>
      <c r="BH1158" s="432"/>
      <c r="BI1158" s="432"/>
      <c r="BJ1158" s="432"/>
      <c r="BK1158" s="432"/>
      <c r="BL1158" s="432"/>
      <c r="BM1158" s="432"/>
      <c r="BN1158" s="432"/>
      <c r="BO1158" s="432"/>
      <c r="BP1158" s="432"/>
      <c r="BQ1158" s="432"/>
    </row>
    <row r="1159" s="203" customFormat="true" ht="15" customHeight="true" x14ac:dyDescent="0.2">
      <c r="BA1159" s="432"/>
      <c r="BB1159" s="230"/>
      <c r="BC1159" s="432"/>
      <c r="BD1159" s="432"/>
      <c r="BE1159" s="432"/>
      <c r="BF1159" s="432"/>
      <c r="BG1159" s="432"/>
      <c r="BH1159" s="432"/>
      <c r="BI1159" s="432"/>
      <c r="BJ1159" s="432"/>
      <c r="BK1159" s="432"/>
      <c r="BL1159" s="432"/>
      <c r="BM1159" s="432"/>
      <c r="BN1159" s="432"/>
      <c r="BO1159" s="432"/>
      <c r="BP1159" s="432"/>
      <c r="BQ1159" s="432"/>
    </row>
    <row r="1160" s="203" customFormat="true" ht="15" customHeight="true" x14ac:dyDescent="0.2">
      <c r="BA1160" s="432"/>
      <c r="BB1160" s="230"/>
      <c r="BC1160" s="432"/>
      <c r="BD1160" s="432"/>
      <c r="BE1160" s="432"/>
      <c r="BF1160" s="432"/>
      <c r="BG1160" s="432"/>
      <c r="BH1160" s="432"/>
      <c r="BI1160" s="432"/>
      <c r="BJ1160" s="432"/>
      <c r="BK1160" s="432"/>
      <c r="BL1160" s="432"/>
      <c r="BM1160" s="432"/>
      <c r="BN1160" s="432"/>
      <c r="BO1160" s="432"/>
      <c r="BP1160" s="432"/>
      <c r="BQ1160" s="432"/>
    </row>
    <row r="1161" s="203" customFormat="true" ht="15" customHeight="true" x14ac:dyDescent="0.2">
      <c r="BA1161" s="432"/>
      <c r="BB1161" s="230"/>
      <c r="BC1161" s="432"/>
      <c r="BD1161" s="432"/>
      <c r="BE1161" s="432"/>
      <c r="BF1161" s="432"/>
      <c r="BG1161" s="432"/>
      <c r="BH1161" s="432"/>
      <c r="BI1161" s="432"/>
      <c r="BJ1161" s="432"/>
      <c r="BK1161" s="432"/>
      <c r="BL1161" s="432"/>
      <c r="BM1161" s="432"/>
      <c r="BN1161" s="432"/>
      <c r="BO1161" s="432"/>
      <c r="BP1161" s="432"/>
      <c r="BQ1161" s="432"/>
    </row>
    <row r="1162" s="203" customFormat="true" ht="15" customHeight="true" x14ac:dyDescent="0.2">
      <c r="BA1162" s="432"/>
      <c r="BB1162" s="230"/>
      <c r="BC1162" s="432"/>
      <c r="BD1162" s="432"/>
      <c r="BE1162" s="432"/>
      <c r="BF1162" s="432"/>
      <c r="BG1162" s="432"/>
      <c r="BH1162" s="432"/>
      <c r="BI1162" s="432"/>
      <c r="BJ1162" s="432"/>
      <c r="BK1162" s="432"/>
      <c r="BL1162" s="432"/>
      <c r="BM1162" s="432"/>
      <c r="BN1162" s="432"/>
      <c r="BO1162" s="432"/>
      <c r="BP1162" s="432"/>
      <c r="BQ1162" s="432"/>
    </row>
    <row r="1163" s="203" customFormat="true" ht="15" customHeight="true" x14ac:dyDescent="0.2">
      <c r="BA1163" s="432"/>
      <c r="BB1163" s="230"/>
      <c r="BC1163" s="432"/>
      <c r="BD1163" s="432"/>
      <c r="BE1163" s="432"/>
      <c r="BF1163" s="432"/>
      <c r="BG1163" s="432"/>
      <c r="BH1163" s="432"/>
      <c r="BI1163" s="432"/>
      <c r="BJ1163" s="432"/>
      <c r="BK1163" s="432"/>
      <c r="BL1163" s="432"/>
      <c r="BM1163" s="432"/>
      <c r="BN1163" s="432"/>
      <c r="BO1163" s="432"/>
      <c r="BP1163" s="432"/>
      <c r="BQ1163" s="432"/>
    </row>
    <row r="1164" s="203" customFormat="true" ht="15" customHeight="true" x14ac:dyDescent="0.2">
      <c r="BA1164" s="432"/>
      <c r="BB1164" s="230"/>
      <c r="BC1164" s="432"/>
      <c r="BD1164" s="432"/>
      <c r="BE1164" s="432"/>
      <c r="BF1164" s="432"/>
      <c r="BG1164" s="432"/>
      <c r="BH1164" s="432"/>
      <c r="BI1164" s="432"/>
      <c r="BJ1164" s="432"/>
      <c r="BK1164" s="432"/>
      <c r="BL1164" s="432"/>
      <c r="BM1164" s="432"/>
      <c r="BN1164" s="432"/>
      <c r="BO1164" s="432"/>
      <c r="BP1164" s="432"/>
      <c r="BQ1164" s="432"/>
    </row>
    <row r="1165" s="203" customFormat="true" ht="15" customHeight="true" x14ac:dyDescent="0.2">
      <c r="BA1165" s="432"/>
      <c r="BB1165" s="230"/>
      <c r="BC1165" s="432"/>
      <c r="BD1165" s="432"/>
      <c r="BE1165" s="432"/>
      <c r="BF1165" s="432"/>
      <c r="BG1165" s="432"/>
      <c r="BH1165" s="432"/>
      <c r="BI1165" s="432"/>
      <c r="BJ1165" s="432"/>
      <c r="BK1165" s="432"/>
      <c r="BL1165" s="432"/>
      <c r="BM1165" s="432"/>
      <c r="BN1165" s="432"/>
      <c r="BO1165" s="432"/>
      <c r="BP1165" s="432"/>
      <c r="BQ1165" s="432"/>
    </row>
    <row r="1166" s="203" customFormat="true" ht="15" customHeight="true" x14ac:dyDescent="0.2">
      <c r="BA1166" s="432"/>
      <c r="BB1166" s="230"/>
      <c r="BC1166" s="432"/>
      <c r="BD1166" s="432"/>
      <c r="BE1166" s="432"/>
      <c r="BF1166" s="432"/>
      <c r="BG1166" s="432"/>
      <c r="BH1166" s="432"/>
      <c r="BI1166" s="432"/>
      <c r="BJ1166" s="432"/>
      <c r="BK1166" s="432"/>
      <c r="BL1166" s="432"/>
      <c r="BM1166" s="432"/>
      <c r="BN1166" s="432"/>
      <c r="BO1166" s="432"/>
      <c r="BP1166" s="432"/>
      <c r="BQ1166" s="432"/>
    </row>
    <row r="1167" s="203" customFormat="true" ht="15" customHeight="true" x14ac:dyDescent="0.2">
      <c r="BA1167" s="432"/>
      <c r="BB1167" s="230"/>
      <c r="BC1167" s="432"/>
      <c r="BD1167" s="432"/>
      <c r="BE1167" s="432"/>
      <c r="BF1167" s="432"/>
      <c r="BG1167" s="432"/>
      <c r="BH1167" s="432"/>
      <c r="BI1167" s="432"/>
      <c r="BJ1167" s="432"/>
      <c r="BK1167" s="432"/>
      <c r="BL1167" s="432"/>
      <c r="BM1167" s="432"/>
      <c r="BN1167" s="432"/>
      <c r="BO1167" s="432"/>
      <c r="BP1167" s="432"/>
      <c r="BQ1167" s="432"/>
    </row>
    <row r="1168" s="203" customFormat="true" ht="15" customHeight="true" x14ac:dyDescent="0.2">
      <c r="BA1168" s="432"/>
      <c r="BB1168" s="230"/>
      <c r="BC1168" s="432"/>
      <c r="BD1168" s="432"/>
      <c r="BE1168" s="432"/>
      <c r="BF1168" s="432"/>
      <c r="BG1168" s="432"/>
      <c r="BH1168" s="432"/>
      <c r="BI1168" s="432"/>
      <c r="BJ1168" s="432"/>
      <c r="BK1168" s="432"/>
      <c r="BL1168" s="432"/>
      <c r="BM1168" s="432"/>
      <c r="BN1168" s="432"/>
      <c r="BO1168" s="432"/>
      <c r="BP1168" s="432"/>
      <c r="BQ1168" s="432"/>
    </row>
    <row r="1169" s="203" customFormat="true" ht="15" customHeight="true" x14ac:dyDescent="0.2">
      <c r="BA1169" s="432"/>
      <c r="BB1169" s="230"/>
      <c r="BC1169" s="432"/>
      <c r="BD1169" s="432"/>
      <c r="BE1169" s="432"/>
      <c r="BF1169" s="432"/>
      <c r="BG1169" s="432"/>
      <c r="BH1169" s="432"/>
      <c r="BI1169" s="432"/>
      <c r="BJ1169" s="432"/>
      <c r="BK1169" s="432"/>
      <c r="BL1169" s="432"/>
      <c r="BM1169" s="432"/>
      <c r="BN1169" s="432"/>
      <c r="BO1169" s="432"/>
      <c r="BP1169" s="432"/>
      <c r="BQ1169" s="432"/>
    </row>
    <row r="1170" s="203" customFormat="true" ht="15" customHeight="true" x14ac:dyDescent="0.2">
      <c r="A1170" s="298"/>
      <c r="B1170" s="578"/>
      <c r="C1170" s="579"/>
      <c r="D1170" s="579"/>
      <c r="E1170" s="579"/>
      <c r="F1170" s="579"/>
      <c r="G1170" s="579"/>
      <c r="H1170" s="579"/>
      <c r="I1170" s="579"/>
      <c r="J1170" s="579"/>
      <c r="K1170" s="579"/>
      <c r="L1170" s="579"/>
      <c r="M1170" s="579"/>
      <c r="N1170" s="579"/>
      <c r="O1170" s="579"/>
      <c r="P1170" s="579"/>
      <c r="Q1170" s="579"/>
      <c r="BA1170" s="432"/>
      <c r="BB1170" s="230"/>
      <c r="BC1170" s="432"/>
      <c r="BD1170" s="432"/>
      <c r="BE1170" s="432"/>
      <c r="BF1170" s="432"/>
      <c r="BG1170" s="432"/>
      <c r="BH1170" s="432"/>
      <c r="BI1170" s="432"/>
      <c r="BJ1170" s="432"/>
      <c r="BK1170" s="432"/>
      <c r="BL1170" s="432"/>
      <c r="BM1170" s="432"/>
      <c r="BN1170" s="432"/>
      <c r="BO1170" s="432"/>
      <c r="BP1170" s="432"/>
      <c r="BQ1170" s="432"/>
    </row>
    <row r="1171" s="203" customFormat="true" ht="15" customHeight="true" x14ac:dyDescent="0.2">
      <c r="A1171" s="298"/>
      <c r="B1171" s="578"/>
      <c r="C1171" s="579"/>
      <c r="D1171" s="579"/>
      <c r="E1171" s="579"/>
      <c r="F1171" s="579"/>
      <c r="G1171" s="579"/>
      <c r="H1171" s="579"/>
      <c r="I1171" s="579"/>
      <c r="J1171" s="579"/>
      <c r="K1171" s="579"/>
      <c r="L1171" s="579"/>
      <c r="M1171" s="579"/>
      <c r="N1171" s="579"/>
      <c r="O1171" s="579"/>
      <c r="P1171" s="579"/>
      <c r="Q1171" s="579"/>
      <c r="BA1171" s="432"/>
      <c r="BB1171" s="230"/>
      <c r="BC1171" s="432"/>
      <c r="BD1171" s="432"/>
      <c r="BE1171" s="432"/>
      <c r="BF1171" s="432"/>
      <c r="BG1171" s="432"/>
      <c r="BH1171" s="432"/>
      <c r="BI1171" s="432"/>
      <c r="BJ1171" s="432"/>
      <c r="BK1171" s="432"/>
      <c r="BL1171" s="432"/>
      <c r="BM1171" s="432"/>
      <c r="BN1171" s="432"/>
      <c r="BO1171" s="432"/>
      <c r="BP1171" s="432"/>
      <c r="BQ1171" s="432"/>
    </row>
    <row r="1172" s="203" customFormat="true" ht="15" customHeight="true" x14ac:dyDescent="0.2">
      <c r="A1172" s="298"/>
      <c r="B1172" s="578"/>
      <c r="C1172" s="579"/>
      <c r="D1172" s="579"/>
      <c r="E1172" s="579"/>
      <c r="F1172" s="579"/>
      <c r="G1172" s="579"/>
      <c r="H1172" s="579"/>
      <c r="I1172" s="579"/>
      <c r="J1172" s="579"/>
      <c r="K1172" s="579"/>
      <c r="L1172" s="579"/>
      <c r="M1172" s="579"/>
      <c r="N1172" s="579"/>
      <c r="O1172" s="579"/>
      <c r="P1172" s="579"/>
      <c r="Q1172" s="579"/>
      <c r="BA1172" s="432"/>
      <c r="BB1172" s="230"/>
      <c r="BC1172" s="432"/>
      <c r="BD1172" s="432"/>
      <c r="BE1172" s="432"/>
      <c r="BF1172" s="432"/>
      <c r="BG1172" s="432"/>
      <c r="BH1172" s="432"/>
      <c r="BI1172" s="432"/>
      <c r="BJ1172" s="432"/>
      <c r="BK1172" s="432"/>
      <c r="BL1172" s="432"/>
      <c r="BM1172" s="432"/>
      <c r="BN1172" s="432"/>
      <c r="BO1172" s="432"/>
      <c r="BP1172" s="432"/>
      <c r="BQ1172" s="432"/>
    </row>
    <row r="1173" s="203" customFormat="true" ht="15" customHeight="true" x14ac:dyDescent="0.2">
      <c r="A1173" s="298"/>
      <c r="B1173" s="578"/>
      <c r="C1173" s="579"/>
      <c r="D1173" s="579"/>
      <c r="E1173" s="579"/>
      <c r="F1173" s="579"/>
      <c r="G1173" s="579"/>
      <c r="H1173" s="579"/>
      <c r="I1173" s="579"/>
      <c r="J1173" s="579"/>
      <c r="K1173" s="579"/>
      <c r="L1173" s="579"/>
      <c r="M1173" s="579"/>
      <c r="N1173" s="579"/>
      <c r="O1173" s="579"/>
      <c r="P1173" s="579"/>
      <c r="Q1173" s="579"/>
      <c r="BA1173" s="432"/>
      <c r="BB1173" s="230"/>
      <c r="BC1173" s="432"/>
      <c r="BD1173" s="432"/>
      <c r="BE1173" s="432"/>
      <c r="BF1173" s="432"/>
      <c r="BG1173" s="432"/>
      <c r="BH1173" s="432"/>
      <c r="BI1173" s="432"/>
      <c r="BJ1173" s="432"/>
      <c r="BK1173" s="432"/>
      <c r="BL1173" s="432"/>
      <c r="BM1173" s="432"/>
      <c r="BN1173" s="432"/>
      <c r="BO1173" s="432"/>
      <c r="BP1173" s="432"/>
      <c r="BQ1173" s="432"/>
    </row>
    <row r="1174" s="203" customFormat="true" ht="15" customHeight="true" x14ac:dyDescent="0.2">
      <c r="A1174" s="298"/>
      <c r="B1174" s="578"/>
      <c r="C1174" s="579"/>
      <c r="D1174" s="579"/>
      <c r="E1174" s="579"/>
      <c r="F1174" s="579"/>
      <c r="G1174" s="579"/>
      <c r="H1174" s="579"/>
      <c r="I1174" s="579"/>
      <c r="J1174" s="579"/>
      <c r="K1174" s="579"/>
      <c r="L1174" s="579"/>
      <c r="M1174" s="579"/>
      <c r="N1174" s="579"/>
      <c r="O1174" s="579"/>
      <c r="P1174" s="579"/>
      <c r="Q1174" s="579"/>
      <c r="BA1174" s="432"/>
      <c r="BB1174" s="230"/>
      <c r="BC1174" s="432"/>
      <c r="BD1174" s="432"/>
      <c r="BE1174" s="432"/>
      <c r="BF1174" s="432"/>
      <c r="BG1174" s="432"/>
      <c r="BH1174" s="432"/>
      <c r="BI1174" s="432"/>
      <c r="BJ1174" s="432"/>
      <c r="BK1174" s="432"/>
      <c r="BL1174" s="432"/>
      <c r="BM1174" s="432"/>
      <c r="BN1174" s="432"/>
      <c r="BO1174" s="432"/>
      <c r="BP1174" s="432"/>
      <c r="BQ1174" s="432"/>
    </row>
    <row r="1175" s="203" customFormat="true" ht="15" customHeight="true" x14ac:dyDescent="0.2">
      <c r="A1175" s="298"/>
      <c r="B1175" s="578"/>
      <c r="C1175" s="579"/>
      <c r="D1175" s="579"/>
      <c r="E1175" s="579"/>
      <c r="F1175" s="579"/>
      <c r="G1175" s="579"/>
      <c r="H1175" s="579"/>
      <c r="I1175" s="579"/>
      <c r="J1175" s="579"/>
      <c r="K1175" s="579"/>
      <c r="L1175" s="579"/>
      <c r="M1175" s="579"/>
      <c r="N1175" s="579"/>
      <c r="O1175" s="579"/>
      <c r="P1175" s="579"/>
      <c r="Q1175" s="579"/>
      <c r="BA1175" s="432"/>
      <c r="BB1175" s="230"/>
      <c r="BC1175" s="432"/>
      <c r="BD1175" s="432"/>
      <c r="BE1175" s="432"/>
      <c r="BF1175" s="432"/>
      <c r="BG1175" s="432"/>
      <c r="BH1175" s="432"/>
      <c r="BI1175" s="432"/>
      <c r="BJ1175" s="432"/>
      <c r="BK1175" s="432"/>
      <c r="BL1175" s="432"/>
      <c r="BM1175" s="432"/>
      <c r="BN1175" s="432"/>
      <c r="BO1175" s="432"/>
      <c r="BP1175" s="432"/>
      <c r="BQ1175" s="432"/>
    </row>
    <row r="1176" s="203" customFormat="true" ht="15" customHeight="true" x14ac:dyDescent="0.2">
      <c r="A1176" s="580"/>
      <c r="B1176" s="298"/>
      <c r="C1176" s="581"/>
      <c r="D1176" s="582"/>
      <c r="E1176" s="582"/>
      <c r="F1176" s="582"/>
      <c r="G1176" s="582"/>
      <c r="H1176" s="581"/>
      <c r="I1176" s="582"/>
      <c r="J1176" s="582"/>
      <c r="K1176" s="582"/>
      <c r="L1176" s="582"/>
      <c r="M1176" s="581"/>
      <c r="N1176" s="582"/>
      <c r="O1176" s="582"/>
      <c r="P1176" s="582"/>
      <c r="Q1176" s="582"/>
      <c r="BA1176" s="432"/>
      <c r="BB1176" s="230"/>
      <c r="BC1176" s="432"/>
      <c r="BD1176" s="432"/>
      <c r="BE1176" s="432"/>
      <c r="BF1176" s="432"/>
      <c r="BG1176" s="432"/>
      <c r="BH1176" s="432"/>
      <c r="BI1176" s="432"/>
      <c r="BJ1176" s="432"/>
      <c r="BK1176" s="432"/>
      <c r="BL1176" s="432"/>
      <c r="BM1176" s="432"/>
      <c r="BN1176" s="432"/>
      <c r="BO1176" s="432"/>
      <c r="BP1176" s="432"/>
      <c r="BQ1176" s="432"/>
    </row>
    <row r="1177" s="203" customFormat="true" ht="15" customHeight="true" x14ac:dyDescent="0.2">
      <c r="A1177" s="582"/>
      <c r="B1177" s="582"/>
      <c r="C1177" s="581"/>
      <c r="D1177" s="581"/>
      <c r="E1177" s="581"/>
      <c r="F1177" s="581"/>
      <c r="G1177" s="581"/>
      <c r="H1177" s="581"/>
      <c r="I1177" s="581"/>
      <c r="J1177" s="581"/>
      <c r="K1177" s="581"/>
      <c r="L1177" s="581"/>
      <c r="M1177" s="581"/>
      <c r="N1177" s="581"/>
      <c r="O1177" s="581"/>
      <c r="P1177" s="581"/>
      <c r="Q1177" s="581"/>
      <c r="BA1177" s="432"/>
      <c r="BB1177" s="230"/>
      <c r="BC1177" s="432"/>
      <c r="BD1177" s="432"/>
      <c r="BE1177" s="432"/>
      <c r="BF1177" s="432"/>
      <c r="BG1177" s="432"/>
      <c r="BH1177" s="432"/>
      <c r="BI1177" s="432"/>
      <c r="BJ1177" s="432"/>
      <c r="BK1177" s="432"/>
      <c r="BL1177" s="432"/>
      <c r="BM1177" s="432"/>
      <c r="BN1177" s="432"/>
      <c r="BO1177" s="432"/>
      <c r="BP1177" s="432"/>
      <c r="BQ1177" s="432"/>
    </row>
    <row r="1178" s="203" customFormat="true" ht="15" customHeight="true" x14ac:dyDescent="0.2">
      <c r="BA1178" s="432"/>
      <c r="BB1178" s="230"/>
      <c r="BC1178" s="432"/>
      <c r="BD1178" s="432"/>
      <c r="BE1178" s="432"/>
      <c r="BF1178" s="432"/>
      <c r="BG1178" s="432"/>
      <c r="BH1178" s="432"/>
      <c r="BI1178" s="432"/>
      <c r="BJ1178" s="432"/>
      <c r="BK1178" s="432"/>
      <c r="BL1178" s="432"/>
      <c r="BM1178" s="432"/>
      <c r="BN1178" s="432"/>
      <c r="BO1178" s="432"/>
      <c r="BP1178" s="432"/>
      <c r="BQ1178" s="432"/>
    </row>
    <row r="1179" s="203" customFormat="true" ht="15" customHeight="true" x14ac:dyDescent="0.2">
      <c r="BA1179" s="432"/>
      <c r="BB1179" s="230"/>
      <c r="BC1179" s="432"/>
      <c r="BD1179" s="432"/>
      <c r="BE1179" s="432"/>
      <c r="BF1179" s="432"/>
      <c r="BG1179" s="432"/>
      <c r="BH1179" s="432"/>
      <c r="BI1179" s="432"/>
      <c r="BJ1179" s="432"/>
      <c r="BK1179" s="432"/>
      <c r="BL1179" s="432"/>
      <c r="BM1179" s="432"/>
      <c r="BN1179" s="432"/>
      <c r="BO1179" s="432"/>
      <c r="BP1179" s="432"/>
      <c r="BQ1179" s="432"/>
    </row>
    <row r="1180" s="203" customFormat="true" ht="15" customHeight="true" x14ac:dyDescent="0.2">
      <c r="BA1180" s="432"/>
      <c r="BB1180" s="230"/>
      <c r="BC1180" s="432"/>
      <c r="BD1180" s="432"/>
      <c r="BE1180" s="432"/>
      <c r="BF1180" s="432"/>
      <c r="BG1180" s="432"/>
      <c r="BH1180" s="432"/>
      <c r="BI1180" s="432"/>
      <c r="BJ1180" s="432"/>
      <c r="BK1180" s="432"/>
      <c r="BL1180" s="432"/>
      <c r="BM1180" s="432"/>
      <c r="BN1180" s="432"/>
      <c r="BO1180" s="432"/>
      <c r="BP1180" s="432"/>
      <c r="BQ1180" s="432"/>
    </row>
    <row r="1181" s="203" customFormat="true" ht="15" customHeight="true" x14ac:dyDescent="0.2">
      <c r="BA1181" s="432"/>
      <c r="BB1181" s="230"/>
      <c r="BC1181" s="432"/>
      <c r="BD1181" s="432"/>
      <c r="BE1181" s="432"/>
      <c r="BF1181" s="432"/>
      <c r="BG1181" s="432"/>
      <c r="BH1181" s="432"/>
      <c r="BI1181" s="432"/>
      <c r="BJ1181" s="432"/>
      <c r="BK1181" s="432"/>
      <c r="BL1181" s="432"/>
      <c r="BM1181" s="432"/>
      <c r="BN1181" s="432"/>
      <c r="BO1181" s="432"/>
      <c r="BP1181" s="432"/>
      <c r="BQ1181" s="432"/>
    </row>
    <row r="1182" s="203" customFormat="true" ht="15" customHeight="true" x14ac:dyDescent="0.2">
      <c r="BA1182" s="432"/>
      <c r="BB1182" s="230"/>
      <c r="BC1182" s="432"/>
      <c r="BD1182" s="432"/>
      <c r="BE1182" s="432"/>
      <c r="BF1182" s="432"/>
      <c r="BG1182" s="432"/>
      <c r="BH1182" s="432"/>
      <c r="BI1182" s="432"/>
      <c r="BJ1182" s="432"/>
      <c r="BK1182" s="432"/>
      <c r="BL1182" s="432"/>
      <c r="BM1182" s="432"/>
      <c r="BN1182" s="432"/>
      <c r="BO1182" s="432"/>
      <c r="BP1182" s="432"/>
      <c r="BQ1182" s="432"/>
    </row>
    <row r="1183" s="203" customFormat="true" ht="15" customHeight="true" x14ac:dyDescent="0.2">
      <c r="BA1183" s="432"/>
      <c r="BB1183" s="230"/>
      <c r="BC1183" s="432"/>
      <c r="BD1183" s="432"/>
      <c r="BE1183" s="432"/>
      <c r="BF1183" s="432"/>
      <c r="BG1183" s="432"/>
      <c r="BH1183" s="432"/>
      <c r="BI1183" s="432"/>
      <c r="BJ1183" s="432"/>
      <c r="BK1183" s="432"/>
      <c r="BL1183" s="432"/>
      <c r="BM1183" s="432"/>
      <c r="BN1183" s="432"/>
      <c r="BO1183" s="432"/>
      <c r="BP1183" s="432"/>
      <c r="BQ1183" s="432"/>
    </row>
    <row r="1184" s="203" customFormat="true" ht="15" customHeight="true" x14ac:dyDescent="0.2">
      <c r="BA1184" s="432"/>
      <c r="BB1184" s="230"/>
      <c r="BC1184" s="432"/>
      <c r="BD1184" s="432"/>
      <c r="BE1184" s="432"/>
      <c r="BF1184" s="432"/>
      <c r="BG1184" s="432"/>
      <c r="BH1184" s="432"/>
      <c r="BI1184" s="432"/>
      <c r="BJ1184" s="432"/>
      <c r="BK1184" s="432"/>
      <c r="BL1184" s="432"/>
      <c r="BM1184" s="432"/>
      <c r="BN1184" s="432"/>
      <c r="BO1184" s="432"/>
      <c r="BP1184" s="432"/>
      <c r="BQ1184" s="432"/>
    </row>
    <row r="1185" s="203" customFormat="true" ht="15" customHeight="true" x14ac:dyDescent="0.2">
      <c r="BA1185" s="432"/>
      <c r="BB1185" s="230"/>
      <c r="BC1185" s="432"/>
      <c r="BD1185" s="432"/>
      <c r="BE1185" s="432"/>
      <c r="BF1185" s="432"/>
      <c r="BG1185" s="432"/>
      <c r="BH1185" s="432"/>
      <c r="BI1185" s="432"/>
      <c r="BJ1185" s="432"/>
      <c r="BK1185" s="432"/>
      <c r="BL1185" s="432"/>
      <c r="BM1185" s="432"/>
      <c r="BN1185" s="432"/>
      <c r="BO1185" s="432"/>
      <c r="BP1185" s="432"/>
      <c r="BQ1185" s="432"/>
    </row>
    <row r="1186" s="203" customFormat="true" ht="15" customHeight="true" x14ac:dyDescent="0.2">
      <c r="BA1186" s="432"/>
      <c r="BB1186" s="230"/>
      <c r="BC1186" s="432"/>
      <c r="BD1186" s="432"/>
      <c r="BE1186" s="432"/>
      <c r="BF1186" s="432"/>
      <c r="BG1186" s="432"/>
      <c r="BH1186" s="432"/>
      <c r="BI1186" s="432"/>
      <c r="BJ1186" s="432"/>
      <c r="BK1186" s="432"/>
      <c r="BL1186" s="432"/>
      <c r="BM1186" s="432"/>
      <c r="BN1186" s="432"/>
      <c r="BO1186" s="432"/>
      <c r="BP1186" s="432"/>
      <c r="BQ1186" s="432"/>
    </row>
    <row r="1187" s="203" customFormat="true" ht="15" customHeight="true" x14ac:dyDescent="0.2">
      <c r="BA1187" s="432"/>
      <c r="BB1187" s="230"/>
      <c r="BC1187" s="432"/>
      <c r="BD1187" s="432"/>
      <c r="BE1187" s="432"/>
      <c r="BF1187" s="432"/>
      <c r="BG1187" s="432"/>
      <c r="BH1187" s="432"/>
      <c r="BI1187" s="432"/>
      <c r="BJ1187" s="432"/>
      <c r="BK1187" s="432"/>
      <c r="BL1187" s="432"/>
      <c r="BM1187" s="432"/>
      <c r="BN1187" s="432"/>
      <c r="BO1187" s="432"/>
      <c r="BP1187" s="432"/>
      <c r="BQ1187" s="432"/>
    </row>
    <row r="1188" s="203" customFormat="true" ht="15" customHeight="true" x14ac:dyDescent="0.2">
      <c r="BA1188" s="432"/>
      <c r="BB1188" s="230"/>
      <c r="BC1188" s="432"/>
      <c r="BD1188" s="432"/>
      <c r="BE1188" s="432"/>
      <c r="BF1188" s="432"/>
      <c r="BG1188" s="432"/>
      <c r="BH1188" s="432"/>
      <c r="BI1188" s="432"/>
      <c r="BJ1188" s="432"/>
      <c r="BK1188" s="432"/>
      <c r="BL1188" s="432"/>
      <c r="BM1188" s="432"/>
      <c r="BN1188" s="432"/>
      <c r="BO1188" s="432"/>
      <c r="BP1188" s="432"/>
      <c r="BQ1188" s="432"/>
    </row>
    <row r="1189" s="203" customFormat="true" ht="15" customHeight="true" x14ac:dyDescent="0.2">
      <c r="BA1189" s="432"/>
      <c r="BB1189" s="230"/>
      <c r="BC1189" s="432"/>
      <c r="BD1189" s="432"/>
      <c r="BE1189" s="432"/>
      <c r="BF1189" s="432"/>
      <c r="BG1189" s="432"/>
      <c r="BH1189" s="432"/>
      <c r="BI1189" s="432"/>
      <c r="BJ1189" s="432"/>
      <c r="BK1189" s="432"/>
      <c r="BL1189" s="432"/>
      <c r="BM1189" s="432"/>
      <c r="BN1189" s="432"/>
      <c r="BO1189" s="432"/>
      <c r="BP1189" s="432"/>
      <c r="BQ1189" s="432"/>
    </row>
    <row r="1190" s="203" customFormat="true" ht="15" customHeight="true" x14ac:dyDescent="0.2">
      <c r="BA1190" s="432"/>
      <c r="BB1190" s="230"/>
      <c r="BC1190" s="432"/>
      <c r="BD1190" s="432"/>
      <c r="BE1190" s="432"/>
      <c r="BF1190" s="432"/>
      <c r="BG1190" s="432"/>
      <c r="BH1190" s="432"/>
      <c r="BI1190" s="432"/>
      <c r="BJ1190" s="432"/>
      <c r="BK1190" s="432"/>
      <c r="BL1190" s="432"/>
      <c r="BM1190" s="432"/>
      <c r="BN1190" s="432"/>
      <c r="BO1190" s="432"/>
      <c r="BP1190" s="432"/>
      <c r="BQ1190" s="432"/>
    </row>
    <row r="1191" s="203" customFormat="true" ht="15" customHeight="true" x14ac:dyDescent="0.2">
      <c r="BA1191" s="432"/>
      <c r="BB1191" s="230"/>
      <c r="BC1191" s="432"/>
      <c r="BD1191" s="432"/>
      <c r="BE1191" s="432"/>
      <c r="BF1191" s="432"/>
      <c r="BG1191" s="432"/>
      <c r="BH1191" s="432"/>
      <c r="BI1191" s="432"/>
      <c r="BJ1191" s="432"/>
      <c r="BK1191" s="432"/>
      <c r="BL1191" s="432"/>
      <c r="BM1191" s="432"/>
      <c r="BN1191" s="432"/>
      <c r="BO1191" s="432"/>
      <c r="BP1191" s="432"/>
      <c r="BQ1191" s="432"/>
    </row>
    <row r="1192" s="203" customFormat="true" ht="15" customHeight="true" x14ac:dyDescent="0.2">
      <c r="BA1192" s="432"/>
      <c r="BB1192" s="230"/>
      <c r="BC1192" s="432"/>
      <c r="BD1192" s="432"/>
      <c r="BE1192" s="432"/>
      <c r="BF1192" s="432"/>
      <c r="BG1192" s="432"/>
      <c r="BH1192" s="432"/>
      <c r="BI1192" s="432"/>
      <c r="BJ1192" s="432"/>
      <c r="BK1192" s="432"/>
      <c r="BL1192" s="432"/>
      <c r="BM1192" s="432"/>
      <c r="BN1192" s="432"/>
      <c r="BO1192" s="432"/>
      <c r="BP1192" s="432"/>
      <c r="BQ1192" s="432"/>
    </row>
    <row r="1193" s="203" customFormat="true" ht="15" customHeight="true" x14ac:dyDescent="0.2">
      <c r="BA1193" s="432"/>
      <c r="BB1193" s="230"/>
      <c r="BC1193" s="432"/>
      <c r="BD1193" s="432"/>
      <c r="BE1193" s="432"/>
      <c r="BF1193" s="432"/>
      <c r="BG1193" s="432"/>
      <c r="BH1193" s="432"/>
      <c r="BI1193" s="432"/>
      <c r="BJ1193" s="432"/>
      <c r="BK1193" s="432"/>
      <c r="BL1193" s="432"/>
      <c r="BM1193" s="432"/>
      <c r="BN1193" s="432"/>
      <c r="BO1193" s="432"/>
      <c r="BP1193" s="432"/>
      <c r="BQ1193" s="432"/>
    </row>
    <row r="1194" s="203" customFormat="true" ht="15" customHeight="true" x14ac:dyDescent="0.2">
      <c r="BA1194" s="432"/>
      <c r="BB1194" s="230"/>
      <c r="BC1194" s="432"/>
      <c r="BD1194" s="432"/>
      <c r="BE1194" s="432"/>
      <c r="BF1194" s="432"/>
      <c r="BG1194" s="432"/>
      <c r="BH1194" s="432"/>
      <c r="BI1194" s="432"/>
      <c r="BJ1194" s="432"/>
      <c r="BK1194" s="432"/>
      <c r="BL1194" s="432"/>
      <c r="BM1194" s="432"/>
      <c r="BN1194" s="432"/>
      <c r="BO1194" s="432"/>
      <c r="BP1194" s="432"/>
      <c r="BQ1194" s="432"/>
    </row>
    <row r="1195" s="203" customFormat="true" ht="15" customHeight="true" x14ac:dyDescent="0.2">
      <c r="BA1195" s="432"/>
      <c r="BB1195" s="230"/>
      <c r="BC1195" s="432"/>
      <c r="BD1195" s="432"/>
      <c r="BE1195" s="432"/>
      <c r="BF1195" s="432"/>
      <c r="BG1195" s="432"/>
      <c r="BH1195" s="432"/>
      <c r="BI1195" s="432"/>
      <c r="BJ1195" s="432"/>
      <c r="BK1195" s="432"/>
      <c r="BL1195" s="432"/>
      <c r="BM1195" s="432"/>
      <c r="BN1195" s="432"/>
      <c r="BO1195" s="432"/>
      <c r="BP1195" s="432"/>
      <c r="BQ1195" s="432"/>
    </row>
    <row r="1196" s="203" customFormat="true" ht="15" customHeight="true" x14ac:dyDescent="0.2">
      <c r="BA1196" s="432"/>
      <c r="BB1196" s="230"/>
      <c r="BC1196" s="432"/>
      <c r="BD1196" s="432"/>
      <c r="BE1196" s="432"/>
      <c r="BF1196" s="432"/>
      <c r="BG1196" s="432"/>
      <c r="BH1196" s="432"/>
      <c r="BI1196" s="432"/>
      <c r="BJ1196" s="432"/>
      <c r="BK1196" s="432"/>
      <c r="BL1196" s="432"/>
      <c r="BM1196" s="432"/>
      <c r="BN1196" s="432"/>
      <c r="BO1196" s="432"/>
      <c r="BP1196" s="432"/>
      <c r="BQ1196" s="432"/>
    </row>
    <row r="1197" s="203" customFormat="true" ht="15" customHeight="true" x14ac:dyDescent="0.2">
      <c r="BA1197" s="432"/>
      <c r="BB1197" s="230"/>
      <c r="BC1197" s="432"/>
      <c r="BD1197" s="432"/>
      <c r="BE1197" s="432"/>
      <c r="BF1197" s="432"/>
      <c r="BG1197" s="432"/>
      <c r="BH1197" s="432"/>
      <c r="BI1197" s="432"/>
      <c r="BJ1197" s="432"/>
      <c r="BK1197" s="432"/>
      <c r="BL1197" s="432"/>
      <c r="BM1197" s="432"/>
      <c r="BN1197" s="432"/>
      <c r="BO1197" s="432"/>
      <c r="BP1197" s="432"/>
      <c r="BQ1197" s="432"/>
    </row>
    <row r="1198" s="203" customFormat="true" ht="15" customHeight="true" x14ac:dyDescent="0.2">
      <c r="BA1198" s="432"/>
      <c r="BB1198" s="230"/>
      <c r="BC1198" s="432"/>
      <c r="BD1198" s="432"/>
      <c r="BE1198" s="432"/>
      <c r="BF1198" s="432"/>
      <c r="BG1198" s="432"/>
      <c r="BH1198" s="432"/>
      <c r="BI1198" s="432"/>
      <c r="BJ1198" s="432"/>
      <c r="BK1198" s="432"/>
      <c r="BL1198" s="432"/>
      <c r="BM1198" s="432"/>
      <c r="BN1198" s="432"/>
      <c r="BO1198" s="432"/>
      <c r="BP1198" s="432"/>
      <c r="BQ1198" s="432"/>
    </row>
    <row r="1199" s="203" customFormat="true" ht="15" customHeight="true" x14ac:dyDescent="0.2">
      <c r="BA1199" s="432"/>
      <c r="BB1199" s="230"/>
      <c r="BC1199" s="432"/>
      <c r="BD1199" s="432"/>
      <c r="BE1199" s="432"/>
      <c r="BF1199" s="432"/>
      <c r="BG1199" s="432"/>
      <c r="BH1199" s="432"/>
      <c r="BI1199" s="432"/>
      <c r="BJ1199" s="432"/>
      <c r="BK1199" s="432"/>
      <c r="BL1199" s="432"/>
      <c r="BM1199" s="432"/>
      <c r="BN1199" s="432"/>
      <c r="BO1199" s="432"/>
      <c r="BP1199" s="432"/>
      <c r="BQ1199" s="432"/>
    </row>
    <row r="1200" s="203" customFormat="true" ht="15" customHeight="true" x14ac:dyDescent="0.2">
      <c r="BA1200" s="432"/>
      <c r="BB1200" s="230"/>
      <c r="BC1200" s="432"/>
      <c r="BD1200" s="432"/>
      <c r="BE1200" s="432"/>
      <c r="BF1200" s="432"/>
      <c r="BG1200" s="432"/>
      <c r="BH1200" s="432"/>
      <c r="BI1200" s="432"/>
      <c r="BJ1200" s="432"/>
      <c r="BK1200" s="432"/>
      <c r="BL1200" s="432"/>
      <c r="BM1200" s="432"/>
      <c r="BN1200" s="432"/>
      <c r="BO1200" s="432"/>
      <c r="BP1200" s="432"/>
      <c r="BQ1200" s="432"/>
    </row>
  </sheetData>
  <mergeCells count="1011">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C133:BG133"/>
    <mergeCell ref="BH133:BL133"/>
    <mergeCell ref="BM133:BQ133"/>
    <mergeCell ref="BA50:BA52"/>
    <mergeCell ref="BA53:BA55"/>
    <mergeCell ref="A140:A143"/>
    <mergeCell ref="A144:A147"/>
    <mergeCell ref="A148: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58:A63"/>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E580"/>
    <mergeCell ref="H580:J580"/>
    <mergeCell ref="M580:O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3:D524"/>
    <mergeCell ref="H523:I524"/>
    <mergeCell ref="M523:N524"/>
    <mergeCell ref="C525:D525"/>
    <mergeCell ref="H525:I525"/>
    <mergeCell ref="M525:N525"/>
    <mergeCell ref="C521:D521"/>
    <mergeCell ref="H521:I521"/>
    <mergeCell ref="M521:N521"/>
    <mergeCell ref="C522:E522"/>
    <mergeCell ref="H522:J522"/>
    <mergeCell ref="M522:O522"/>
    <mergeCell ref="C519:D519"/>
    <mergeCell ref="H519:I519"/>
    <mergeCell ref="M519:N519"/>
    <mergeCell ref="C520:D520"/>
    <mergeCell ref="H520:I520"/>
    <mergeCell ref="M520:N520"/>
    <mergeCell ref="C516:G516"/>
    <mergeCell ref="H516:L516"/>
    <mergeCell ref="M516:Q516"/>
    <mergeCell ref="C517:D518"/>
    <mergeCell ref="E517:G517"/>
    <mergeCell ref="H517:I518"/>
    <mergeCell ref="J517:L517"/>
    <mergeCell ref="M517:N518"/>
    <mergeCell ref="O517:Q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E459"/>
    <mergeCell ref="H459:J459"/>
    <mergeCell ref="M459:O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M406:N406"/>
    <mergeCell ref="C407:D407"/>
    <mergeCell ref="H407:I407"/>
    <mergeCell ref="M407:N407"/>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025:C1025"/>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27:Q27"/>
    <mergeCell ref="M14:Q14"/>
    <mergeCell ref="A16:A17"/>
    <mergeCell ref="A18:A21"/>
    <mergeCell ref="A22:A23"/>
    <mergeCell ref="A24:A26"/>
    <mergeCell ref="A39:A40"/>
    <mergeCell ref="A50:A52"/>
    <mergeCell ref="C14:G14"/>
    <mergeCell ref="H14:L14"/>
    <mergeCell ref="C27:G27"/>
    <mergeCell ref="H27:L27"/>
    <mergeCell ref="A208:B208"/>
    <mergeCell ref="C220:G220"/>
    <mergeCell ref="H220:L220"/>
    <mergeCell ref="A162:B163"/>
    <mergeCell ref="C162:G162"/>
    <mergeCell ref="H162:L162"/>
    <mergeCell ref="M162:Q162"/>
    <mergeCell ref="A164:A170"/>
    <mergeCell ref="H133:L133"/>
    <mergeCell ref="M133:Q133"/>
    <mergeCell ref="A135:A139"/>
    <mergeCell ref="A153:A158"/>
    <mergeCell ref="A202:A203"/>
    <mergeCell ref="A151:A152"/>
    <mergeCell ref="A122:A123"/>
    <mergeCell ref="A124:A127"/>
    <mergeCell ref="A128:A129"/>
    <mergeCell ref="A130:A132"/>
    <mergeCell ref="C133:G133"/>
    <mergeCell ref="A53:A55"/>
  </mergeCells>
  <conditionalFormatting sqref="BC1:BQ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4" r:id="rId13" name="B_Matrix">
              <controlPr defaultSize="0" print="0" autoFill="0" autoPict="0" macro="[0]!GoTo_WATER">
                <anchor moveWithCells="1">
                  <from>
                    <xdr:col>1</xdr:col>
                    <xdr:colOff>228600</xdr:colOff>
                    <xdr:row>398</xdr:row>
                    <xdr:rowOff>114300</xdr:rowOff>
                  </from>
                  <to>
                    <xdr:col>1</xdr:col>
                    <xdr:colOff>1704975</xdr:colOff>
                    <xdr:row>400</xdr:row>
                    <xdr:rowOff>114300</xdr:rowOff>
                  </to>
                </anchor>
              </controlPr>
            </control>
          </mc:Choice>
        </mc:AlternateContent>
        <mc:AlternateContent xmlns:mc="http://schemas.openxmlformats.org/markup-compatibility/2006">
          <mc:Choice Requires="x14">
            <control shapeId="253985" r:id="rId14"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9" r:id="rId15"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1" r:id="rId1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1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1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1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2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2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2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2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2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2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2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2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2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2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3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3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3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3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3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3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3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3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3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972A4-B583-4566-ABE4-B6E18F008D58}">
  <sheetPr codeName="Feuil4"/>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2" width="12.5703125" style="369" customWidth="true"/>
    <col min="23" max="52" width="12.5703125" style="203" customWidth="true"/>
    <col min="53" max="53" width="31.5703125" style="432" customWidth="true"/>
    <col min="54" max="54" width="41.5703125" style="230" customWidth="true"/>
    <col min="55" max="69" width="9.140625" style="432"/>
    <col min="70" max="74" width="12.5703125" style="432" customWidth="true"/>
    <col min="75" max="104" width="12.5703125" style="203" customWidth="true"/>
    <col min="105" max="16384" width="9.140625" style="369"/>
  </cols>
  <sheetData>
    <row r="1" s="111" customFormat="true" ht="18" customHeight="true" x14ac:dyDescent="0.2">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Mexico</v>
      </c>
      <c r="B2" s="218"/>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2015</v>
      </c>
      <c r="B3" s="220"/>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94</v>
      </c>
      <c r="B4" s="220"/>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95</v>
      </c>
      <c r="B5" s="220"/>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96</v>
      </c>
      <c r="B6" s="222"/>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132</v>
      </c>
      <c r="B9" s="225" t="str">
        <f>A1025</f>
        <v>MICS15</v>
      </c>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33" t="str">
        <f>B1028</f>
        <v/>
      </c>
      <c r="B10" s="634"/>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33" t="str">
        <f>B1027</f>
        <v/>
      </c>
      <c r="B11" s="635"/>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36"/>
      <c r="B12" s="634"/>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37"/>
      <c r="B13" s="638"/>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613" customFormat="true" ht="15" customHeight="true" x14ac:dyDescent="0.2">
      <c r="A14" s="115" t="s">
        <v>94</v>
      </c>
      <c r="B14" s="200"/>
      <c r="C14" s="1980" t="s">
        <v>113</v>
      </c>
      <c r="D14" s="1981"/>
      <c r="E14" s="1981"/>
      <c r="F14" s="1981"/>
      <c r="G14" s="1982"/>
      <c r="H14" s="2219" t="s">
        <v>38</v>
      </c>
      <c r="I14" s="2220"/>
      <c r="J14" s="2220"/>
      <c r="K14" s="2220"/>
      <c r="L14" s="2221"/>
      <c r="M14" s="2223" t="s">
        <v>37</v>
      </c>
      <c r="N14" s="2224"/>
      <c r="O14" s="2224"/>
      <c r="P14" s="2224"/>
      <c r="Q14" s="2225"/>
      <c r="R14" s="1670" t="s">
        <v>136</v>
      </c>
      <c r="S14" s="1678"/>
      <c r="T14" s="1678"/>
      <c r="U14" s="1678"/>
      <c r="V14" s="1679"/>
      <c r="W14" s="1234"/>
      <c r="X14" s="1234"/>
      <c r="Y14" s="1234"/>
      <c r="Z14" s="1234"/>
      <c r="AA14" s="1234"/>
      <c r="AB14" s="1234"/>
      <c r="AC14" s="1234"/>
      <c r="AD14" s="1234"/>
      <c r="AE14" s="1234"/>
      <c r="AF14" s="1234"/>
      <c r="AG14" s="1234"/>
      <c r="AH14" s="1234"/>
      <c r="AI14" s="1234"/>
      <c r="AJ14" s="1234"/>
      <c r="AK14" s="1234"/>
      <c r="AL14" s="1234"/>
      <c r="AM14" s="1234"/>
      <c r="AN14" s="1234"/>
      <c r="AO14" s="1234"/>
      <c r="AP14" s="1234"/>
      <c r="AQ14" s="1234"/>
      <c r="AR14" s="1234"/>
      <c r="AS14" s="1234"/>
      <c r="AT14" s="1234"/>
      <c r="AU14" s="1234"/>
      <c r="AV14" s="1234"/>
      <c r="AW14" s="1234"/>
      <c r="AX14" s="1234"/>
      <c r="AY14" s="1234"/>
      <c r="AZ14" s="617"/>
      <c r="BA14" s="209" t="s">
        <v>127</v>
      </c>
      <c r="BB14" s="115" t="s">
        <v>94</v>
      </c>
      <c r="BC14" s="2076" t="s">
        <v>113</v>
      </c>
      <c r="BD14" s="2077"/>
      <c r="BE14" s="2077"/>
      <c r="BF14" s="2077"/>
      <c r="BG14" s="2078"/>
      <c r="BH14" s="2079" t="s">
        <v>38</v>
      </c>
      <c r="BI14" s="2077"/>
      <c r="BJ14" s="2077"/>
      <c r="BK14" s="2077"/>
      <c r="BL14" s="2078"/>
      <c r="BM14" s="2079" t="s">
        <v>37</v>
      </c>
      <c r="BN14" s="2077"/>
      <c r="BO14" s="2077"/>
      <c r="BP14" s="2077"/>
      <c r="BQ14" s="2080"/>
      <c r="BR14" s="1656" t="s">
        <v>136</v>
      </c>
      <c r="BS14" s="1657"/>
      <c r="BT14" s="1657"/>
      <c r="BU14" s="1657"/>
      <c r="BV14" s="1657"/>
      <c r="BW14" s="1769"/>
      <c r="BX14" s="1769"/>
      <c r="BY14" s="1770"/>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613" customFormat="true" ht="24" x14ac:dyDescent="0.2">
      <c r="A15" s="174" t="s">
        <v>86</v>
      </c>
      <c r="B15" s="234"/>
      <c r="C15" s="261" t="s">
        <v>0</v>
      </c>
      <c r="D15" s="262" t="s">
        <v>1</v>
      </c>
      <c r="E15" s="262" t="s">
        <v>2</v>
      </c>
      <c r="F15" s="262" t="s">
        <v>3</v>
      </c>
      <c r="G15" s="263" t="s">
        <v>4</v>
      </c>
      <c r="H15" s="1438" t="s">
        <v>0</v>
      </c>
      <c r="I15" s="1398" t="s">
        <v>1</v>
      </c>
      <c r="J15" s="1398" t="s">
        <v>2</v>
      </c>
      <c r="K15" s="1398" t="s">
        <v>3</v>
      </c>
      <c r="L15" s="1399" t="s">
        <v>4</v>
      </c>
      <c r="M15" s="1428" t="s">
        <v>0</v>
      </c>
      <c r="N15" s="1398" t="s">
        <v>1</v>
      </c>
      <c r="O15" s="1398" t="s">
        <v>2</v>
      </c>
      <c r="P15" s="1398" t="s">
        <v>3</v>
      </c>
      <c r="Q15" s="1448" t="s">
        <v>4</v>
      </c>
      <c r="R15" s="1438" t="s">
        <v>312</v>
      </c>
      <c r="S15" s="1398" t="s">
        <v>313</v>
      </c>
      <c r="T15" s="1398" t="s">
        <v>314</v>
      </c>
      <c r="U15" s="1398" t="s">
        <v>315</v>
      </c>
      <c r="V15" s="1400" t="s">
        <v>316</v>
      </c>
      <c r="W15" s="1234"/>
      <c r="X15" s="1234"/>
      <c r="Y15" s="1234"/>
      <c r="Z15" s="1234"/>
      <c r="AA15" s="1234"/>
      <c r="AB15" s="1234"/>
      <c r="AC15" s="1234"/>
      <c r="AD15" s="1234"/>
      <c r="AE15" s="1234"/>
      <c r="AF15" s="1234"/>
      <c r="AG15" s="1234"/>
      <c r="AH15" s="1234"/>
      <c r="AI15" s="1234"/>
      <c r="AJ15" s="1234"/>
      <c r="AK15" s="1234"/>
      <c r="AL15" s="1234"/>
      <c r="AM15" s="1234"/>
      <c r="AN15" s="1234"/>
      <c r="AO15" s="1234"/>
      <c r="AP15" s="1234"/>
      <c r="AQ15" s="1234"/>
      <c r="AR15" s="1234"/>
      <c r="AS15" s="1234"/>
      <c r="AT15" s="1234"/>
      <c r="AU15" s="1234"/>
      <c r="AV15" s="1234"/>
      <c r="AW15" s="1234"/>
      <c r="AX15" s="1234"/>
      <c r="AY15" s="1234"/>
      <c r="AZ15" s="617"/>
      <c r="BA15" s="184" t="s">
        <v>118</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312</v>
      </c>
      <c r="BS15" s="166" t="s">
        <v>313</v>
      </c>
      <c r="BT15" s="166" t="s">
        <v>314</v>
      </c>
      <c r="BU15" s="166" t="s">
        <v>315</v>
      </c>
      <c r="BV15" s="1732" t="s">
        <v>316</v>
      </c>
      <c r="BW15" s="1771"/>
      <c r="BX15" s="1771"/>
      <c r="BY15" s="1772"/>
      <c r="BZ15" s="1772"/>
      <c r="CA15" s="1772"/>
      <c r="CB15" s="1772"/>
      <c r="CC15" s="1772"/>
      <c r="CD15" s="1772"/>
      <c r="CE15" s="1772"/>
      <c r="CF15" s="1772"/>
      <c r="CG15" s="1772"/>
      <c r="CH15" s="1772"/>
      <c r="CI15" s="1772"/>
      <c r="CJ15" s="1772"/>
      <c r="CK15" s="1772"/>
      <c r="CL15" s="1772"/>
      <c r="CM15" s="1772"/>
      <c r="CN15" s="1772"/>
      <c r="CO15" s="1772"/>
      <c r="CP15" s="1772"/>
      <c r="CQ15" s="1772"/>
      <c r="CR15" s="1772"/>
      <c r="CS15" s="1772"/>
      <c r="CT15" s="1772"/>
      <c r="CU15" s="1772"/>
      <c r="CV15" s="1772"/>
      <c r="CW15" s="1772"/>
      <c r="CX15" s="1772"/>
      <c r="CY15" s="1772"/>
      <c r="CZ15" s="1772"/>
    </row>
    <row r="16" s="613" customFormat="true" ht="15" customHeight="true" x14ac:dyDescent="0.2">
      <c r="A16" s="2226" t="s">
        <v>13</v>
      </c>
      <c r="B16" s="1617" t="s">
        <v>14</v>
      </c>
      <c r="C16" s="1473">
        <v>95.672572190386617</v>
      </c>
      <c r="D16" s="1474">
        <v>99.455421840110191</v>
      </c>
      <c r="E16" s="1474">
        <v>99.888342324272912</v>
      </c>
      <c r="F16" s="1474">
        <v>99.764507242753098</v>
      </c>
      <c r="G16" s="1475">
        <v>99.804503367599068</v>
      </c>
      <c r="H16" s="1476">
        <v>99.009825928405419</v>
      </c>
      <c r="I16" s="1474">
        <v>99.749560707066848</v>
      </c>
      <c r="J16" s="1474">
        <v>99.976120332634153</v>
      </c>
      <c r="K16" s="1474">
        <v>99.947530882936135</v>
      </c>
      <c r="L16" s="1477">
        <v>99.745335737715422</v>
      </c>
      <c r="M16" s="1478">
        <v>89.572678164151327</v>
      </c>
      <c r="N16" s="1474">
        <v>95.212336575295012</v>
      </c>
      <c r="O16" s="1474">
        <v>98.231983253911949</v>
      </c>
      <c r="P16" s="1474">
        <v>99.702577966866812</v>
      </c>
      <c r="Q16" s="1475">
        <v>99.130630258660858</v>
      </c>
      <c r="R16" s="1476">
        <v>99.112383855788252</v>
      </c>
      <c r="S16" s="1474">
        <v>99.231691729534148</v>
      </c>
      <c r="T16" s="1474">
        <v>99.404496640514949</v>
      </c>
      <c r="U16" s="1474">
        <v>99.971579303627351</v>
      </c>
      <c r="V16" s="1690">
        <v>96.933880612539696</v>
      </c>
      <c r="W16" s="1234"/>
      <c r="X16" s="1234"/>
      <c r="Y16" s="1234"/>
      <c r="Z16" s="1234"/>
      <c r="AA16" s="1234"/>
      <c r="AB16" s="1234"/>
      <c r="AC16" s="1234"/>
      <c r="AD16" s="1234"/>
      <c r="AE16" s="1234"/>
      <c r="AF16" s="1234"/>
      <c r="AG16" s="1234"/>
      <c r="AH16" s="1234"/>
      <c r="AI16" s="1234"/>
      <c r="AJ16" s="1234"/>
      <c r="AK16" s="1234"/>
      <c r="AL16" s="1234"/>
      <c r="AM16" s="1234"/>
      <c r="AN16" s="1234"/>
      <c r="AO16" s="1234"/>
      <c r="AP16" s="1234"/>
      <c r="AQ16" s="1234"/>
      <c r="AR16" s="1234"/>
      <c r="AS16" s="1234"/>
      <c r="AT16" s="1234"/>
      <c r="AU16" s="1234"/>
      <c r="AV16" s="1234"/>
      <c r="AW16" s="1234"/>
      <c r="AX16" s="1234"/>
      <c r="AY16" s="1234"/>
      <c r="AZ16" s="617"/>
      <c r="BA16" s="2081" t="s">
        <v>13</v>
      </c>
      <c r="BB16" s="147" t="s">
        <v>14</v>
      </c>
      <c r="BC16" s="1052" t="s">
        <v>35</v>
      </c>
      <c r="BD16" s="1071" t="s">
        <v>35</v>
      </c>
      <c r="BE16" s="1071" t="s">
        <v>35</v>
      </c>
      <c r="BF16" s="1071" t="s">
        <v>35</v>
      </c>
      <c r="BG16" s="1091" t="s">
        <v>35</v>
      </c>
      <c r="BH16" s="1111" t="s">
        <v>35</v>
      </c>
      <c r="BI16" s="1071" t="s">
        <v>35</v>
      </c>
      <c r="BJ16" s="1071" t="s">
        <v>35</v>
      </c>
      <c r="BK16" s="1071" t="s">
        <v>35</v>
      </c>
      <c r="BL16" s="1091" t="s">
        <v>35</v>
      </c>
      <c r="BM16" s="1111" t="s">
        <v>35</v>
      </c>
      <c r="BN16" s="1071" t="s">
        <v>35</v>
      </c>
      <c r="BO16" s="1071" t="s">
        <v>35</v>
      </c>
      <c r="BP16" s="1071" t="s">
        <v>35</v>
      </c>
      <c r="BQ16" s="1091" t="s">
        <v>35</v>
      </c>
      <c r="BR16" s="1111" t="s">
        <v>35</v>
      </c>
      <c r="BS16" s="1071" t="s">
        <v>35</v>
      </c>
      <c r="BT16" s="1071" t="s">
        <v>35</v>
      </c>
      <c r="BU16" s="1071" t="s">
        <v>35</v>
      </c>
      <c r="BV16" s="1733" t="s">
        <v>35</v>
      </c>
      <c r="BW16" s="1773"/>
      <c r="BX16" s="1773"/>
      <c r="BY16" s="1774"/>
      <c r="BZ16" s="1774"/>
      <c r="CA16" s="1774"/>
      <c r="CB16" s="1774"/>
      <c r="CC16" s="1774"/>
      <c r="CD16" s="1774"/>
      <c r="CE16" s="1774"/>
      <c r="CF16" s="1774"/>
      <c r="CG16" s="1774"/>
      <c r="CH16" s="1774"/>
      <c r="CI16" s="1774"/>
      <c r="CJ16" s="1774"/>
      <c r="CK16" s="1774"/>
      <c r="CL16" s="1774"/>
      <c r="CM16" s="1774"/>
      <c r="CN16" s="1774"/>
      <c r="CO16" s="1774"/>
      <c r="CP16" s="1774"/>
      <c r="CQ16" s="1774"/>
      <c r="CR16" s="1774"/>
      <c r="CS16" s="1774"/>
      <c r="CT16" s="1774"/>
      <c r="CU16" s="1774"/>
      <c r="CV16" s="1774"/>
      <c r="CW16" s="1774"/>
      <c r="CX16" s="1774"/>
      <c r="CY16" s="1774"/>
      <c r="CZ16" s="1774"/>
    </row>
    <row r="17" s="613" customFormat="true" ht="15" customHeight="true" x14ac:dyDescent="0.2">
      <c r="A17" s="2227"/>
      <c r="B17" s="1618" t="s">
        <v>51</v>
      </c>
      <c r="C17" s="1479">
        <v>4.3274278096133587</v>
      </c>
      <c r="D17" s="1480">
        <v>0.5445781598897993</v>
      </c>
      <c r="E17" s="1480">
        <v>0.11165767572709064</v>
      </c>
      <c r="F17" s="1480">
        <v>0.23549275724690757</v>
      </c>
      <c r="G17" s="1481">
        <v>0.1954966324009117</v>
      </c>
      <c r="H17" s="1482">
        <v>0.99017407159464643</v>
      </c>
      <c r="I17" s="1480">
        <v>0.25043929293315387</v>
      </c>
      <c r="J17" s="1480">
        <v>2.3879667365853834E-2</v>
      </c>
      <c r="K17" s="1480">
        <v>5.2469117063850962E-2</v>
      </c>
      <c r="L17" s="1483">
        <v>0.25466426228458133</v>
      </c>
      <c r="M17" s="1484">
        <v>10.427321835848705</v>
      </c>
      <c r="N17" s="1480">
        <v>4.7876634247049763</v>
      </c>
      <c r="O17" s="1480">
        <v>1.7680167460880463</v>
      </c>
      <c r="P17" s="1480">
        <v>0.29742203313318544</v>
      </c>
      <c r="Q17" s="1481">
        <v>0.86936974133915101</v>
      </c>
      <c r="R17" s="1482">
        <v>0.88761614421173152</v>
      </c>
      <c r="S17" s="1480">
        <v>0.76830827046587513</v>
      </c>
      <c r="T17" s="1480">
        <v>0.59550335948516564</v>
      </c>
      <c r="U17" s="1480">
        <v>2.8420696372652564E-2</v>
      </c>
      <c r="V17" s="1691">
        <v>3.0661193874604651</v>
      </c>
      <c r="W17" s="1234"/>
      <c r="X17" s="1234"/>
      <c r="Y17" s="1234"/>
      <c r="Z17" s="1234"/>
      <c r="AA17" s="1234"/>
      <c r="AB17" s="1234"/>
      <c r="AC17" s="1234"/>
      <c r="AD17" s="1234"/>
      <c r="AE17" s="1234"/>
      <c r="AF17" s="1234"/>
      <c r="AG17" s="1234"/>
      <c r="AH17" s="1234"/>
      <c r="AI17" s="1234"/>
      <c r="AJ17" s="1234"/>
      <c r="AK17" s="1234"/>
      <c r="AL17" s="1234"/>
      <c r="AM17" s="1234"/>
      <c r="AN17" s="1234"/>
      <c r="AO17" s="1234"/>
      <c r="AP17" s="1234"/>
      <c r="AQ17" s="1234"/>
      <c r="AR17" s="1234"/>
      <c r="AS17" s="1234"/>
      <c r="AT17" s="1234"/>
      <c r="AU17" s="1234"/>
      <c r="AV17" s="1234"/>
      <c r="AW17" s="1234"/>
      <c r="AX17" s="1234"/>
      <c r="AY17" s="1234"/>
      <c r="AZ17" s="617"/>
      <c r="BA17" s="2082"/>
      <c r="BB17" s="148" t="s">
        <v>51</v>
      </c>
      <c r="BC17" s="1053" t="s">
        <v>35</v>
      </c>
      <c r="BD17" s="1072" t="s">
        <v>35</v>
      </c>
      <c r="BE17" s="1072" t="s">
        <v>35</v>
      </c>
      <c r="BF17" s="1072" t="s">
        <v>35</v>
      </c>
      <c r="BG17" s="1092" t="s">
        <v>35</v>
      </c>
      <c r="BH17" s="1112" t="s">
        <v>35</v>
      </c>
      <c r="BI17" s="1072" t="s">
        <v>35</v>
      </c>
      <c r="BJ17" s="1072" t="s">
        <v>35</v>
      </c>
      <c r="BK17" s="1072" t="s">
        <v>35</v>
      </c>
      <c r="BL17" s="1092" t="s">
        <v>35</v>
      </c>
      <c r="BM17" s="1112" t="s">
        <v>35</v>
      </c>
      <c r="BN17" s="1072" t="s">
        <v>35</v>
      </c>
      <c r="BO17" s="1072" t="s">
        <v>35</v>
      </c>
      <c r="BP17" s="1072" t="s">
        <v>35</v>
      </c>
      <c r="BQ17" s="1092" t="s">
        <v>35</v>
      </c>
      <c r="BR17" s="1112" t="s">
        <v>35</v>
      </c>
      <c r="BS17" s="1072" t="s">
        <v>35</v>
      </c>
      <c r="BT17" s="1072" t="s">
        <v>35</v>
      </c>
      <c r="BU17" s="1072" t="s">
        <v>35</v>
      </c>
      <c r="BV17" s="1734" t="s">
        <v>35</v>
      </c>
      <c r="BW17" s="1775"/>
      <c r="BX17" s="1775"/>
      <c r="BY17" s="1776"/>
      <c r="BZ17" s="1776"/>
      <c r="CA17" s="1776"/>
      <c r="CB17" s="1776"/>
      <c r="CC17" s="1776"/>
      <c r="CD17" s="1776"/>
      <c r="CE17" s="1776"/>
      <c r="CF17" s="1776"/>
      <c r="CG17" s="1776"/>
      <c r="CH17" s="1776"/>
      <c r="CI17" s="1776"/>
      <c r="CJ17" s="1776"/>
      <c r="CK17" s="1776"/>
      <c r="CL17" s="1776"/>
      <c r="CM17" s="1776"/>
      <c r="CN17" s="1776"/>
      <c r="CO17" s="1776"/>
      <c r="CP17" s="1776"/>
      <c r="CQ17" s="1776"/>
      <c r="CR17" s="1776"/>
      <c r="CS17" s="1776"/>
      <c r="CT17" s="1776"/>
      <c r="CU17" s="1776"/>
      <c r="CV17" s="1776"/>
      <c r="CW17" s="1776"/>
      <c r="CX17" s="1776"/>
      <c r="CY17" s="1776"/>
      <c r="CZ17" s="1776"/>
    </row>
    <row r="18" s="613" customFormat="true" ht="15" customHeight="true" x14ac:dyDescent="0.2">
      <c r="A18" s="2227" t="s">
        <v>60</v>
      </c>
      <c r="B18" s="1618" t="s">
        <v>15</v>
      </c>
      <c r="C18" s="1479">
        <v>93.992200166333902</v>
      </c>
      <c r="D18" s="1480">
        <v>99.331716051893082</v>
      </c>
      <c r="E18" s="1480">
        <v>99.772852243375738</v>
      </c>
      <c r="F18" s="1480">
        <v>99.764259102938425</v>
      </c>
      <c r="G18" s="1481">
        <v>99.804179902250809</v>
      </c>
      <c r="H18" s="1482">
        <v>98.877959324926849</v>
      </c>
      <c r="I18" s="1480">
        <v>99.678535517811596</v>
      </c>
      <c r="J18" s="1480">
        <v>99.909070098923891</v>
      </c>
      <c r="K18" s="1480">
        <v>99.94740405380152</v>
      </c>
      <c r="L18" s="1483">
        <v>99.745335737715422</v>
      </c>
      <c r="M18" s="1484">
        <v>84.694822869053908</v>
      </c>
      <c r="N18" s="1480">
        <v>94.411702872267625</v>
      </c>
      <c r="O18" s="1480">
        <v>96.82818935874154</v>
      </c>
      <c r="P18" s="1480">
        <v>99.191326520605855</v>
      </c>
      <c r="Q18" s="1481">
        <v>99.079194067004693</v>
      </c>
      <c r="R18" s="1482">
        <v>98.731644915586998</v>
      </c>
      <c r="S18" s="1480">
        <v>98.860455612680539</v>
      </c>
      <c r="T18" s="1480">
        <v>99.368840346982211</v>
      </c>
      <c r="U18" s="1480">
        <v>99.96422812935117</v>
      </c>
      <c r="V18" s="1691">
        <v>95.875128897467135</v>
      </c>
      <c r="W18" s="1234"/>
      <c r="X18" s="1234"/>
      <c r="Y18" s="1234"/>
      <c r="Z18" s="1234"/>
      <c r="AA18" s="1234"/>
      <c r="AB18" s="1234"/>
      <c r="AC18" s="1234"/>
      <c r="AD18" s="1234"/>
      <c r="AE18" s="1234"/>
      <c r="AF18" s="1234"/>
      <c r="AG18" s="1234"/>
      <c r="AH18" s="1234"/>
      <c r="AI18" s="1234"/>
      <c r="AJ18" s="1234"/>
      <c r="AK18" s="1234"/>
      <c r="AL18" s="1234"/>
      <c r="AM18" s="1234"/>
      <c r="AN18" s="1234"/>
      <c r="AO18" s="1234"/>
      <c r="AP18" s="1234"/>
      <c r="AQ18" s="1234"/>
      <c r="AR18" s="1234"/>
      <c r="AS18" s="1234"/>
      <c r="AT18" s="1234"/>
      <c r="AU18" s="1234"/>
      <c r="AV18" s="1234"/>
      <c r="AW18" s="1234"/>
      <c r="AX18" s="1234"/>
      <c r="AY18" s="1234"/>
      <c r="AZ18" s="617"/>
      <c r="BA18" s="2082" t="s">
        <v>60</v>
      </c>
      <c r="BB18" s="148" t="s">
        <v>15</v>
      </c>
      <c r="BC18" s="1053" t="s">
        <v>35</v>
      </c>
      <c r="BD18" s="1072" t="s">
        <v>35</v>
      </c>
      <c r="BE18" s="1072" t="s">
        <v>35</v>
      </c>
      <c r="BF18" s="1072" t="s">
        <v>35</v>
      </c>
      <c r="BG18" s="1092" t="s">
        <v>35</v>
      </c>
      <c r="BH18" s="1112" t="s">
        <v>35</v>
      </c>
      <c r="BI18" s="1072" t="s">
        <v>35</v>
      </c>
      <c r="BJ18" s="1072" t="s">
        <v>35</v>
      </c>
      <c r="BK18" s="1072" t="s">
        <v>35</v>
      </c>
      <c r="BL18" s="1092" t="s">
        <v>35</v>
      </c>
      <c r="BM18" s="1112" t="s">
        <v>35</v>
      </c>
      <c r="BN18" s="1072" t="s">
        <v>35</v>
      </c>
      <c r="BO18" s="1072" t="s">
        <v>35</v>
      </c>
      <c r="BP18" s="1072" t="s">
        <v>35</v>
      </c>
      <c r="BQ18" s="1092" t="s">
        <v>35</v>
      </c>
      <c r="BR18" s="1112" t="s">
        <v>35</v>
      </c>
      <c r="BS18" s="1072" t="s">
        <v>35</v>
      </c>
      <c r="BT18" s="1072" t="s">
        <v>35</v>
      </c>
      <c r="BU18" s="1072" t="s">
        <v>35</v>
      </c>
      <c r="BV18" s="1734" t="s">
        <v>35</v>
      </c>
      <c r="BW18" s="1775"/>
      <c r="BX18" s="1775"/>
      <c r="BY18" s="1776"/>
      <c r="BZ18" s="1776"/>
      <c r="CA18" s="1776"/>
      <c r="CB18" s="1776"/>
      <c r="CC18" s="1776"/>
      <c r="CD18" s="1776"/>
      <c r="CE18" s="1776"/>
      <c r="CF18" s="1776"/>
      <c r="CG18" s="1776"/>
      <c r="CH18" s="1776"/>
      <c r="CI18" s="1776"/>
      <c r="CJ18" s="1776"/>
      <c r="CK18" s="1776"/>
      <c r="CL18" s="1776"/>
      <c r="CM18" s="1776"/>
      <c r="CN18" s="1776"/>
      <c r="CO18" s="1776"/>
      <c r="CP18" s="1776"/>
      <c r="CQ18" s="1776"/>
      <c r="CR18" s="1776"/>
      <c r="CS18" s="1776"/>
      <c r="CT18" s="1776"/>
      <c r="CU18" s="1776"/>
      <c r="CV18" s="1776"/>
      <c r="CW18" s="1776"/>
      <c r="CX18" s="1776"/>
      <c r="CY18" s="1776"/>
      <c r="CZ18" s="1776"/>
    </row>
    <row r="19" s="613" customFormat="true" ht="15" customHeight="true" x14ac:dyDescent="0.2">
      <c r="A19" s="2227"/>
      <c r="B19" s="1618" t="s">
        <v>16</v>
      </c>
      <c r="C19" s="1479">
        <v>1.6105544872216215</v>
      </c>
      <c r="D19" s="1480">
        <v>0.12064531692478929</v>
      </c>
      <c r="E19" s="1480">
        <v>0.11509830454488681</v>
      </c>
      <c r="F19" s="1480">
        <v>0</v>
      </c>
      <c r="G19" s="1481">
        <v>0</v>
      </c>
      <c r="H19" s="1482">
        <v>0.12588777839127324</v>
      </c>
      <c r="I19" s="1480">
        <v>6.8864889386442293E-2</v>
      </c>
      <c r="J19" s="1480">
        <v>6.7039312412911944E-2</v>
      </c>
      <c r="K19" s="1480">
        <v>0</v>
      </c>
      <c r="L19" s="1483">
        <v>0</v>
      </c>
      <c r="M19" s="1484">
        <v>4.4841217073336015</v>
      </c>
      <c r="N19" s="1480">
        <v>0.72735134460326833</v>
      </c>
      <c r="O19" s="1480">
        <v>1.401146185417534</v>
      </c>
      <c r="P19" s="1480">
        <v>0.51025690096025433</v>
      </c>
      <c r="Q19" s="1481">
        <v>4.6682866962588741E-2</v>
      </c>
      <c r="R19" s="1482">
        <v>0.37316627668166669</v>
      </c>
      <c r="S19" s="1480">
        <v>0.36626882448222808</v>
      </c>
      <c r="T19" s="1480">
        <v>3.5323104282333352E-2</v>
      </c>
      <c r="U19" s="1480">
        <v>7.0960094870002269E-3</v>
      </c>
      <c r="V19" s="1691">
        <v>1.0451948225038903</v>
      </c>
      <c r="W19" s="1234"/>
      <c r="X19" s="1234"/>
      <c r="Y19" s="1234"/>
      <c r="Z19" s="1234"/>
      <c r="AA19" s="1234"/>
      <c r="AB19" s="1234"/>
      <c r="AC19" s="1234"/>
      <c r="AD19" s="1234"/>
      <c r="AE19" s="1234"/>
      <c r="AF19" s="1234"/>
      <c r="AG19" s="1234"/>
      <c r="AH19" s="1234"/>
      <c r="AI19" s="1234"/>
      <c r="AJ19" s="1234"/>
      <c r="AK19" s="1234"/>
      <c r="AL19" s="1234"/>
      <c r="AM19" s="1234"/>
      <c r="AN19" s="1234"/>
      <c r="AO19" s="1234"/>
      <c r="AP19" s="1234"/>
      <c r="AQ19" s="1234"/>
      <c r="AR19" s="1234"/>
      <c r="AS19" s="1234"/>
      <c r="AT19" s="1234"/>
      <c r="AU19" s="1234"/>
      <c r="AV19" s="1234"/>
      <c r="AW19" s="1234"/>
      <c r="AX19" s="1234"/>
      <c r="AY19" s="1234"/>
      <c r="AZ19" s="617"/>
      <c r="BA19" s="2082"/>
      <c r="BB19" s="148" t="s">
        <v>16</v>
      </c>
      <c r="BC19" s="1053" t="s">
        <v>35</v>
      </c>
      <c r="BD19" s="1072" t="s">
        <v>35</v>
      </c>
      <c r="BE19" s="1072" t="s">
        <v>35</v>
      </c>
      <c r="BF19" s="1072" t="s">
        <v>35</v>
      </c>
      <c r="BG19" s="1092" t="s">
        <v>35</v>
      </c>
      <c r="BH19" s="1112" t="s">
        <v>35</v>
      </c>
      <c r="BI19" s="1072" t="s">
        <v>35</v>
      </c>
      <c r="BJ19" s="1072" t="s">
        <v>35</v>
      </c>
      <c r="BK19" s="1072" t="s">
        <v>35</v>
      </c>
      <c r="BL19" s="1092" t="s">
        <v>35</v>
      </c>
      <c r="BM19" s="1112" t="s">
        <v>35</v>
      </c>
      <c r="BN19" s="1072" t="s">
        <v>35</v>
      </c>
      <c r="BO19" s="1072" t="s">
        <v>35</v>
      </c>
      <c r="BP19" s="1072" t="s">
        <v>35</v>
      </c>
      <c r="BQ19" s="1092" t="s">
        <v>35</v>
      </c>
      <c r="BR19" s="1112" t="s">
        <v>35</v>
      </c>
      <c r="BS19" s="1072" t="s">
        <v>35</v>
      </c>
      <c r="BT19" s="1072" t="s">
        <v>35</v>
      </c>
      <c r="BU19" s="1072" t="s">
        <v>35</v>
      </c>
      <c r="BV19" s="1734" t="s">
        <v>35</v>
      </c>
      <c r="BW19" s="1775"/>
      <c r="BX19" s="1775"/>
      <c r="BY19" s="1776"/>
      <c r="BZ19" s="1776"/>
      <c r="CA19" s="1776"/>
      <c r="CB19" s="1776"/>
      <c r="CC19" s="1776"/>
      <c r="CD19" s="1776"/>
      <c r="CE19" s="1776"/>
      <c r="CF19" s="1776"/>
      <c r="CG19" s="1776"/>
      <c r="CH19" s="1776"/>
      <c r="CI19" s="1776"/>
      <c r="CJ19" s="1776"/>
      <c r="CK19" s="1776"/>
      <c r="CL19" s="1776"/>
      <c r="CM19" s="1776"/>
      <c r="CN19" s="1776"/>
      <c r="CO19" s="1776"/>
      <c r="CP19" s="1776"/>
      <c r="CQ19" s="1776"/>
      <c r="CR19" s="1776"/>
      <c r="CS19" s="1776"/>
      <c r="CT19" s="1776"/>
      <c r="CU19" s="1776"/>
      <c r="CV19" s="1776"/>
      <c r="CW19" s="1776"/>
      <c r="CX19" s="1776"/>
      <c r="CY19" s="1776"/>
      <c r="CZ19" s="1776"/>
    </row>
    <row r="20" s="613" customFormat="true" ht="15" customHeight="true" x14ac:dyDescent="0.2">
      <c r="A20" s="2227"/>
      <c r="B20" s="1618" t="s">
        <v>22</v>
      </c>
      <c r="C20" s="1479">
        <v>4.0636889275829997</v>
      </c>
      <c r="D20" s="1480">
        <v>0.48596432147215707</v>
      </c>
      <c r="E20" s="1480">
        <v>3.7573957973021155E-2</v>
      </c>
      <c r="F20" s="1480">
        <v>4.7425601641571218E-2</v>
      </c>
      <c r="G20" s="1481">
        <v>0.19582009774919309</v>
      </c>
      <c r="H20" s="1482">
        <v>0.86636161850096216</v>
      </c>
      <c r="I20" s="1480">
        <v>0.20140754978942524</v>
      </c>
      <c r="J20" s="1480">
        <v>0</v>
      </c>
      <c r="K20" s="1480">
        <v>5.2595946198471993E-2</v>
      </c>
      <c r="L20" s="1483">
        <v>0.25466426228458133</v>
      </c>
      <c r="M20" s="1484">
        <v>9.7809770088664241</v>
      </c>
      <c r="N20" s="1480">
        <v>4.6043458356780098</v>
      </c>
      <c r="O20" s="1480">
        <v>1.7706644558409166</v>
      </c>
      <c r="P20" s="1480">
        <v>0.14579232935203365</v>
      </c>
      <c r="Q20" s="1481">
        <v>0.13893869763365513</v>
      </c>
      <c r="R20" s="1482">
        <v>0.7242516437198574</v>
      </c>
      <c r="S20" s="1480">
        <v>0.71147550247905733</v>
      </c>
      <c r="T20" s="1480">
        <v>0.40713615207852649</v>
      </c>
      <c r="U20" s="1480">
        <v>1.0137156410000325E-2</v>
      </c>
      <c r="V20" s="1691">
        <v>2.8584452794336941</v>
      </c>
      <c r="W20" s="1234"/>
      <c r="X20" s="1234"/>
      <c r="Y20" s="1234"/>
      <c r="Z20" s="1234"/>
      <c r="AA20" s="1234"/>
      <c r="AB20" s="1234"/>
      <c r="AC20" s="1234"/>
      <c r="AD20" s="1234"/>
      <c r="AE20" s="1234"/>
      <c r="AF20" s="1234"/>
      <c r="AG20" s="1234"/>
      <c r="AH20" s="1234"/>
      <c r="AI20" s="1234"/>
      <c r="AJ20" s="1234"/>
      <c r="AK20" s="1234"/>
      <c r="AL20" s="1234"/>
      <c r="AM20" s="1234"/>
      <c r="AN20" s="1234"/>
      <c r="AO20" s="1234"/>
      <c r="AP20" s="1234"/>
      <c r="AQ20" s="1234"/>
      <c r="AR20" s="1234"/>
      <c r="AS20" s="1234"/>
      <c r="AT20" s="1234"/>
      <c r="AU20" s="1234"/>
      <c r="AV20" s="1234"/>
      <c r="AW20" s="1234"/>
      <c r="AX20" s="1234"/>
      <c r="AY20" s="1234"/>
      <c r="AZ20" s="617"/>
      <c r="BA20" s="2082"/>
      <c r="BB20" s="148" t="s">
        <v>22</v>
      </c>
      <c r="BC20" s="1053" t="s">
        <v>35</v>
      </c>
      <c r="BD20" s="1072" t="s">
        <v>35</v>
      </c>
      <c r="BE20" s="1072" t="s">
        <v>35</v>
      </c>
      <c r="BF20" s="1072" t="s">
        <v>35</v>
      </c>
      <c r="BG20" s="1092" t="s">
        <v>35</v>
      </c>
      <c r="BH20" s="1112" t="s">
        <v>35</v>
      </c>
      <c r="BI20" s="1072" t="s">
        <v>35</v>
      </c>
      <c r="BJ20" s="1072" t="s">
        <v>35</v>
      </c>
      <c r="BK20" s="1072" t="s">
        <v>35</v>
      </c>
      <c r="BL20" s="1092" t="s">
        <v>35</v>
      </c>
      <c r="BM20" s="1112" t="s">
        <v>35</v>
      </c>
      <c r="BN20" s="1072" t="s">
        <v>35</v>
      </c>
      <c r="BO20" s="1072" t="s">
        <v>35</v>
      </c>
      <c r="BP20" s="1072" t="s">
        <v>35</v>
      </c>
      <c r="BQ20" s="1092" t="s">
        <v>35</v>
      </c>
      <c r="BR20" s="1112" t="s">
        <v>35</v>
      </c>
      <c r="BS20" s="1072" t="s">
        <v>35</v>
      </c>
      <c r="BT20" s="1072" t="s">
        <v>35</v>
      </c>
      <c r="BU20" s="1072" t="s">
        <v>35</v>
      </c>
      <c r="BV20" s="1734" t="s">
        <v>35</v>
      </c>
      <c r="BW20" s="1775"/>
      <c r="BX20" s="1775"/>
      <c r="BY20" s="1776"/>
      <c r="BZ20" s="1776"/>
      <c r="CA20" s="1776"/>
      <c r="CB20" s="1776"/>
      <c r="CC20" s="1776"/>
      <c r="CD20" s="1776"/>
      <c r="CE20" s="1776"/>
      <c r="CF20" s="1776"/>
      <c r="CG20" s="1776"/>
      <c r="CH20" s="1776"/>
      <c r="CI20" s="1776"/>
      <c r="CJ20" s="1776"/>
      <c r="CK20" s="1776"/>
      <c r="CL20" s="1776"/>
      <c r="CM20" s="1776"/>
      <c r="CN20" s="1776"/>
      <c r="CO20" s="1776"/>
      <c r="CP20" s="1776"/>
      <c r="CQ20" s="1776"/>
      <c r="CR20" s="1776"/>
      <c r="CS20" s="1776"/>
      <c r="CT20" s="1776"/>
      <c r="CU20" s="1776"/>
      <c r="CV20" s="1776"/>
      <c r="CW20" s="1776"/>
      <c r="CX20" s="1776"/>
      <c r="CY20" s="1776"/>
      <c r="CZ20" s="1776"/>
    </row>
    <row r="21" s="613" customFormat="true" ht="15" customHeight="true" x14ac:dyDescent="0.2">
      <c r="A21" s="2227"/>
      <c r="B21" s="1618" t="s">
        <v>17</v>
      </c>
      <c r="C21" s="1479">
        <v>0.33355641886141979</v>
      </c>
      <c r="D21" s="1480">
        <v>6.1674309709942976E-2</v>
      </c>
      <c r="E21" s="1480">
        <v>7.4475494106362519E-2</v>
      </c>
      <c r="F21" s="1480">
        <v>0.18831529542001285</v>
      </c>
      <c r="G21" s="1481">
        <v>0</v>
      </c>
      <c r="H21" s="1482">
        <v>0.12979127818093358</v>
      </c>
      <c r="I21" s="1480">
        <v>5.1192043012554374E-2</v>
      </c>
      <c r="J21" s="1480">
        <v>2.3890588663193116E-2</v>
      </c>
      <c r="K21" s="1480">
        <v>0</v>
      </c>
      <c r="L21" s="1483">
        <v>0</v>
      </c>
      <c r="M21" s="1484">
        <v>1.0400784147461297</v>
      </c>
      <c r="N21" s="1480">
        <v>0.25659994745111198</v>
      </c>
      <c r="O21" s="1480">
        <v>0</v>
      </c>
      <c r="P21" s="1480">
        <v>0.15262424908184707</v>
      </c>
      <c r="Q21" s="1481">
        <v>0.73518436839905965</v>
      </c>
      <c r="R21" s="1482">
        <v>0.17093716401146758</v>
      </c>
      <c r="S21" s="1480">
        <v>6.1800060358155155E-2</v>
      </c>
      <c r="T21" s="1480">
        <v>0.18870039665702157</v>
      </c>
      <c r="U21" s="1480">
        <v>1.8538704751814256E-2</v>
      </c>
      <c r="V21" s="1691">
        <v>0.22123100059545539</v>
      </c>
      <c r="W21" s="1234"/>
      <c r="X21" s="1234"/>
      <c r="Y21" s="1234"/>
      <c r="Z21" s="1234"/>
      <c r="AA21" s="1234"/>
      <c r="AB21" s="1234"/>
      <c r="AC21" s="1234"/>
      <c r="AD21" s="1234"/>
      <c r="AE21" s="1234"/>
      <c r="AF21" s="1234"/>
      <c r="AG21" s="1234"/>
      <c r="AH21" s="1234"/>
      <c r="AI21" s="1234"/>
      <c r="AJ21" s="1234"/>
      <c r="AK21" s="1234"/>
      <c r="AL21" s="1234"/>
      <c r="AM21" s="1234"/>
      <c r="AN21" s="1234"/>
      <c r="AO21" s="1234"/>
      <c r="AP21" s="1234"/>
      <c r="AQ21" s="1234"/>
      <c r="AR21" s="1234"/>
      <c r="AS21" s="1234"/>
      <c r="AT21" s="1234"/>
      <c r="AU21" s="1234"/>
      <c r="AV21" s="1234"/>
      <c r="AW21" s="1234"/>
      <c r="AX21" s="1234"/>
      <c r="AY21" s="1234"/>
      <c r="AZ21" s="617"/>
      <c r="BA21" s="2082"/>
      <c r="BB21" s="148" t="s">
        <v>17</v>
      </c>
      <c r="BC21" s="1053" t="s">
        <v>35</v>
      </c>
      <c r="BD21" s="1072" t="s">
        <v>35</v>
      </c>
      <c r="BE21" s="1072" t="s">
        <v>35</v>
      </c>
      <c r="BF21" s="1072" t="s">
        <v>35</v>
      </c>
      <c r="BG21" s="1092" t="s">
        <v>35</v>
      </c>
      <c r="BH21" s="1112" t="s">
        <v>35</v>
      </c>
      <c r="BI21" s="1072" t="s">
        <v>35</v>
      </c>
      <c r="BJ21" s="1072" t="s">
        <v>35</v>
      </c>
      <c r="BK21" s="1072" t="s">
        <v>35</v>
      </c>
      <c r="BL21" s="1092" t="s">
        <v>35</v>
      </c>
      <c r="BM21" s="1112" t="s">
        <v>35</v>
      </c>
      <c r="BN21" s="1072" t="s">
        <v>35</v>
      </c>
      <c r="BO21" s="1072" t="s">
        <v>35</v>
      </c>
      <c r="BP21" s="1072" t="s">
        <v>35</v>
      </c>
      <c r="BQ21" s="1092" t="s">
        <v>35</v>
      </c>
      <c r="BR21" s="1112" t="s">
        <v>35</v>
      </c>
      <c r="BS21" s="1072" t="s">
        <v>35</v>
      </c>
      <c r="BT21" s="1072" t="s">
        <v>35</v>
      </c>
      <c r="BU21" s="1072" t="s">
        <v>35</v>
      </c>
      <c r="BV21" s="1734" t="s">
        <v>35</v>
      </c>
      <c r="BW21" s="1775"/>
      <c r="BX21" s="1775"/>
      <c r="BY21" s="1776"/>
      <c r="BZ21" s="1776"/>
      <c r="CA21" s="1776"/>
      <c r="CB21" s="1776"/>
      <c r="CC21" s="1776"/>
      <c r="CD21" s="1776"/>
      <c r="CE21" s="1776"/>
      <c r="CF21" s="1776"/>
      <c r="CG21" s="1776"/>
      <c r="CH21" s="1776"/>
      <c r="CI21" s="1776"/>
      <c r="CJ21" s="1776"/>
      <c r="CK21" s="1776"/>
      <c r="CL21" s="1776"/>
      <c r="CM21" s="1776"/>
      <c r="CN21" s="1776"/>
      <c r="CO21" s="1776"/>
      <c r="CP21" s="1776"/>
      <c r="CQ21" s="1776"/>
      <c r="CR21" s="1776"/>
      <c r="CS21" s="1776"/>
      <c r="CT21" s="1776"/>
      <c r="CU21" s="1776"/>
      <c r="CV21" s="1776"/>
      <c r="CW21" s="1776"/>
      <c r="CX21" s="1776"/>
      <c r="CY21" s="1776"/>
      <c r="CZ21" s="1776"/>
    </row>
    <row r="22" s="613" customFormat="true" ht="15" customHeight="true" x14ac:dyDescent="0.2">
      <c r="A22" s="2227" t="s">
        <v>54</v>
      </c>
      <c r="B22" s="1618" t="s">
        <v>49</v>
      </c>
      <c r="C22" s="1479">
        <v>1.6846318843614236</v>
      </c>
      <c r="D22" s="1480">
        <v>0.12130965546145013</v>
      </c>
      <c r="E22" s="1480">
        <v>0.11522741623342157</v>
      </c>
      <c r="F22" s="1480">
        <v>0</v>
      </c>
      <c r="G22" s="1481">
        <v>0</v>
      </c>
      <c r="H22" s="1482">
        <v>0.12715443093832471</v>
      </c>
      <c r="I22" s="1480">
        <v>6.9039282332487573E-2</v>
      </c>
      <c r="J22" s="1480">
        <v>6.7055332326534822E-2</v>
      </c>
      <c r="K22" s="1480">
        <v>0</v>
      </c>
      <c r="L22" s="1483">
        <v>0</v>
      </c>
      <c r="M22" s="1484">
        <v>5.028229172966566</v>
      </c>
      <c r="N22" s="1480">
        <v>0.76451395338160522</v>
      </c>
      <c r="O22" s="1480">
        <v>1.4264029962695284</v>
      </c>
      <c r="P22" s="1480">
        <v>0.51178414970878217</v>
      </c>
      <c r="Q22" s="1481">
        <v>4.7094531121965794E-2</v>
      </c>
      <c r="R22" s="1482">
        <v>0.37653699370629334</v>
      </c>
      <c r="S22" s="1480">
        <v>0.36912316370392201</v>
      </c>
      <c r="T22" s="1480">
        <v>3.5534833809703972E-2</v>
      </c>
      <c r="U22" s="1480">
        <v>7.0980449125045411E-3</v>
      </c>
      <c r="V22" s="1691">
        <v>1.0784062437964408</v>
      </c>
      <c r="W22" s="1234"/>
      <c r="X22" s="1234"/>
      <c r="Y22" s="1234"/>
      <c r="Z22" s="1234"/>
      <c r="AA22" s="1234"/>
      <c r="AB22" s="1234"/>
      <c r="AC22" s="1234"/>
      <c r="AD22" s="1234"/>
      <c r="AE22" s="1234"/>
      <c r="AF22" s="1234"/>
      <c r="AG22" s="1234"/>
      <c r="AH22" s="1234"/>
      <c r="AI22" s="1234"/>
      <c r="AJ22" s="1234"/>
      <c r="AK22" s="1234"/>
      <c r="AL22" s="1234"/>
      <c r="AM22" s="1234"/>
      <c r="AN22" s="1234"/>
      <c r="AO22" s="1234"/>
      <c r="AP22" s="1234"/>
      <c r="AQ22" s="1234"/>
      <c r="AR22" s="1234"/>
      <c r="AS22" s="1234"/>
      <c r="AT22" s="1234"/>
      <c r="AU22" s="1234"/>
      <c r="AV22" s="1234"/>
      <c r="AW22" s="1234"/>
      <c r="AX22" s="1234"/>
      <c r="AY22" s="1234"/>
      <c r="AZ22" s="617"/>
      <c r="BA22" s="2082" t="s">
        <v>54</v>
      </c>
      <c r="BB22" s="148" t="s">
        <v>49</v>
      </c>
      <c r="BC22" s="1053" t="s">
        <v>35</v>
      </c>
      <c r="BD22" s="1072" t="s">
        <v>35</v>
      </c>
      <c r="BE22" s="1072" t="s">
        <v>35</v>
      </c>
      <c r="BF22" s="1072" t="s">
        <v>35</v>
      </c>
      <c r="BG22" s="1092" t="s">
        <v>35</v>
      </c>
      <c r="BH22" s="1112" t="s">
        <v>35</v>
      </c>
      <c r="BI22" s="1072" t="s">
        <v>35</v>
      </c>
      <c r="BJ22" s="1072" t="s">
        <v>35</v>
      </c>
      <c r="BK22" s="1072" t="s">
        <v>35</v>
      </c>
      <c r="BL22" s="1092" t="s">
        <v>35</v>
      </c>
      <c r="BM22" s="1112" t="s">
        <v>35</v>
      </c>
      <c r="BN22" s="1072" t="s">
        <v>35</v>
      </c>
      <c r="BO22" s="1072" t="s">
        <v>35</v>
      </c>
      <c r="BP22" s="1072" t="s">
        <v>35</v>
      </c>
      <c r="BQ22" s="1092" t="s">
        <v>35</v>
      </c>
      <c r="BR22" s="1112" t="s">
        <v>35</v>
      </c>
      <c r="BS22" s="1072" t="s">
        <v>35</v>
      </c>
      <c r="BT22" s="1072" t="s">
        <v>35</v>
      </c>
      <c r="BU22" s="1072" t="s">
        <v>35</v>
      </c>
      <c r="BV22" s="1734" t="s">
        <v>35</v>
      </c>
      <c r="BW22" s="1775"/>
      <c r="BX22" s="1775"/>
      <c r="BY22" s="1776"/>
      <c r="BZ22" s="1776"/>
      <c r="CA22" s="1776"/>
      <c r="CB22" s="1776"/>
      <c r="CC22" s="1776"/>
      <c r="CD22" s="1776"/>
      <c r="CE22" s="1776"/>
      <c r="CF22" s="1776"/>
      <c r="CG22" s="1776"/>
      <c r="CH22" s="1776"/>
      <c r="CI22" s="1776"/>
      <c r="CJ22" s="1776"/>
      <c r="CK22" s="1776"/>
      <c r="CL22" s="1776"/>
      <c r="CM22" s="1776"/>
      <c r="CN22" s="1776"/>
      <c r="CO22" s="1776"/>
      <c r="CP22" s="1776"/>
      <c r="CQ22" s="1776"/>
      <c r="CR22" s="1776"/>
      <c r="CS22" s="1776"/>
      <c r="CT22" s="1776"/>
      <c r="CU22" s="1776"/>
      <c r="CV22" s="1776"/>
      <c r="CW22" s="1776"/>
      <c r="CX22" s="1776"/>
      <c r="CY22" s="1776"/>
      <c r="CZ22" s="1776"/>
    </row>
    <row r="23" s="613" customFormat="true" ht="15" customHeight="true" x14ac:dyDescent="0.2">
      <c r="A23" s="2228"/>
      <c r="B23" s="1619" t="s">
        <v>48</v>
      </c>
      <c r="C23" s="1485">
        <v>98.315368115638549</v>
      </c>
      <c r="D23" s="1486">
        <v>99.878690344538555</v>
      </c>
      <c r="E23" s="1486">
        <v>99.884772583766562</v>
      </c>
      <c r="F23" s="1486">
        <v>100</v>
      </c>
      <c r="G23" s="1487">
        <v>100</v>
      </c>
      <c r="H23" s="1488">
        <v>99.872845569061667</v>
      </c>
      <c r="I23" s="1486">
        <v>99.930960717667531</v>
      </c>
      <c r="J23" s="1486">
        <v>99.932944667673482</v>
      </c>
      <c r="K23" s="1486">
        <v>100</v>
      </c>
      <c r="L23" s="1489">
        <v>100</v>
      </c>
      <c r="M23" s="1490">
        <v>94.971770827033453</v>
      </c>
      <c r="N23" s="1486">
        <v>99.235486046618419</v>
      </c>
      <c r="O23" s="1486">
        <v>98.573597003730455</v>
      </c>
      <c r="P23" s="1486">
        <v>99.488215850291212</v>
      </c>
      <c r="Q23" s="1487">
        <v>99.952905468878029</v>
      </c>
      <c r="R23" s="1488">
        <v>99.62346300629369</v>
      </c>
      <c r="S23" s="1486">
        <v>99.630876836296039</v>
      </c>
      <c r="T23" s="1486">
        <v>99.964465166190294</v>
      </c>
      <c r="U23" s="1486">
        <v>99.992901955087504</v>
      </c>
      <c r="V23" s="1692">
        <v>98.921593756203563</v>
      </c>
      <c r="W23" s="1234"/>
      <c r="X23" s="1234"/>
      <c r="Y23" s="1234"/>
      <c r="Z23" s="1234"/>
      <c r="AA23" s="1234"/>
      <c r="AB23" s="1234"/>
      <c r="AC23" s="1234"/>
      <c r="AD23" s="1234"/>
      <c r="AE23" s="1234"/>
      <c r="AF23" s="1234"/>
      <c r="AG23" s="1234"/>
      <c r="AH23" s="1234"/>
      <c r="AI23" s="1234"/>
      <c r="AJ23" s="1234"/>
      <c r="AK23" s="1234"/>
      <c r="AL23" s="1234"/>
      <c r="AM23" s="1234"/>
      <c r="AN23" s="1234"/>
      <c r="AO23" s="1234"/>
      <c r="AP23" s="1234"/>
      <c r="AQ23" s="1234"/>
      <c r="AR23" s="1234"/>
      <c r="AS23" s="1234"/>
      <c r="AT23" s="1234"/>
      <c r="AU23" s="1234"/>
      <c r="AV23" s="1234"/>
      <c r="AW23" s="1234"/>
      <c r="AX23" s="1234"/>
      <c r="AY23" s="1234"/>
      <c r="AZ23" s="617"/>
      <c r="BA23" s="2083"/>
      <c r="BB23" s="149" t="s">
        <v>48</v>
      </c>
      <c r="BC23" s="1054" t="s">
        <v>35</v>
      </c>
      <c r="BD23" s="1073" t="s">
        <v>35</v>
      </c>
      <c r="BE23" s="1073" t="s">
        <v>35</v>
      </c>
      <c r="BF23" s="1073" t="s">
        <v>35</v>
      </c>
      <c r="BG23" s="1093" t="s">
        <v>35</v>
      </c>
      <c r="BH23" s="1113" t="s">
        <v>35</v>
      </c>
      <c r="BI23" s="1073" t="s">
        <v>35</v>
      </c>
      <c r="BJ23" s="1073" t="s">
        <v>35</v>
      </c>
      <c r="BK23" s="1073" t="s">
        <v>35</v>
      </c>
      <c r="BL23" s="1093" t="s">
        <v>35</v>
      </c>
      <c r="BM23" s="1113" t="s">
        <v>35</v>
      </c>
      <c r="BN23" s="1073" t="s">
        <v>35</v>
      </c>
      <c r="BO23" s="1073" t="s">
        <v>35</v>
      </c>
      <c r="BP23" s="1073" t="s">
        <v>35</v>
      </c>
      <c r="BQ23" s="1093" t="s">
        <v>35</v>
      </c>
      <c r="BR23" s="1113" t="s">
        <v>35</v>
      </c>
      <c r="BS23" s="1073" t="s">
        <v>35</v>
      </c>
      <c r="BT23" s="1073" t="s">
        <v>35</v>
      </c>
      <c r="BU23" s="1073" t="s">
        <v>35</v>
      </c>
      <c r="BV23" s="1735" t="s">
        <v>35</v>
      </c>
      <c r="BW23" s="1777"/>
      <c r="BX23" s="1777"/>
      <c r="BY23" s="1778"/>
      <c r="BZ23" s="1778"/>
      <c r="CA23" s="1778"/>
      <c r="CB23" s="1778"/>
      <c r="CC23" s="1778"/>
      <c r="CD23" s="1778"/>
      <c r="CE23" s="1778"/>
      <c r="CF23" s="1778"/>
      <c r="CG23" s="1778"/>
      <c r="CH23" s="1778"/>
      <c r="CI23" s="1778"/>
      <c r="CJ23" s="1778"/>
      <c r="CK23" s="1778"/>
      <c r="CL23" s="1778"/>
      <c r="CM23" s="1778"/>
      <c r="CN23" s="1778"/>
      <c r="CO23" s="1778"/>
      <c r="CP23" s="1778"/>
      <c r="CQ23" s="1778"/>
      <c r="CR23" s="1778"/>
      <c r="CS23" s="1778"/>
      <c r="CT23" s="1778"/>
      <c r="CU23" s="1778"/>
      <c r="CV23" s="1778"/>
      <c r="CW23" s="1778"/>
      <c r="CX23" s="1778"/>
      <c r="CY23" s="1778"/>
      <c r="CZ23" s="1778"/>
    </row>
    <row r="24" s="131" customFormat="true" ht="15" customHeight="true" x14ac:dyDescent="0.2">
      <c r="A24" s="1967" t="s">
        <v>47</v>
      </c>
      <c r="B24" s="240" t="s">
        <v>59</v>
      </c>
      <c r="C24" s="246">
        <f t="shared" ref="C24:V24" si="0">(C62+C63+C65)/(C62+C63+C64+C65+C66)*100</f>
        <v>75.295473253154682</v>
      </c>
      <c r="D24" s="247">
        <f t="shared" si="0"/>
        <v>82.352425955623858</v>
      </c>
      <c r="E24" s="247">
        <f t="shared" si="0"/>
        <v>96.379266123047444</v>
      </c>
      <c r="F24" s="247">
        <f t="shared" si="0"/>
        <v>98.523196505128169</v>
      </c>
      <c r="G24" s="248">
        <f t="shared" si="0"/>
        <v>75.540045503345823</v>
      </c>
      <c r="H24" s="249">
        <f t="shared" si="0"/>
        <v>77.847701503728231</v>
      </c>
      <c r="I24" s="247">
        <f t="shared" si="0"/>
        <v>78.334941779550519</v>
      </c>
      <c r="J24" s="247">
        <f t="shared" si="0"/>
        <v>100</v>
      </c>
      <c r="K24" s="247">
        <f t="shared" si="0"/>
        <v>100</v>
      </c>
      <c r="L24" s="250">
        <f t="shared" si="0"/>
        <v>0</v>
      </c>
      <c r="M24" s="246">
        <f t="shared" si="0"/>
        <v>69.140431553285268</v>
      </c>
      <c r="N24" s="247">
        <f t="shared" si="0"/>
        <v>77.299676759609341</v>
      </c>
      <c r="O24" s="247">
        <f t="shared" si="0"/>
        <v>86.882411024892619</v>
      </c>
      <c r="P24" s="247">
        <f t="shared" si="0"/>
        <v>94.332930099570845</v>
      </c>
      <c r="Q24" s="248">
        <f t="shared" si="0"/>
        <v>95.82346091282713</v>
      </c>
      <c r="R24" s="249">
        <f t="shared" si="0"/>
        <v>80.575535155159088</v>
      </c>
      <c r="S24" s="247">
        <f t="shared" si="0"/>
        <v>73.733396850076744</v>
      </c>
      <c r="T24" s="247">
        <f t="shared" si="0"/>
        <v>85.561739073527676</v>
      </c>
      <c r="U24" s="247">
        <f t="shared" si="0"/>
        <v>95.591824561953089</v>
      </c>
      <c r="V24" s="250">
        <f t="shared" si="0"/>
        <v>75.83671104167891</v>
      </c>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AZ24" s="208"/>
      <c r="BB24" s="133"/>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customHeight="true" x14ac:dyDescent="0.2">
      <c r="A25" s="1968"/>
      <c r="B25" s="232" t="s">
        <v>58</v>
      </c>
      <c r="C25" s="251"/>
      <c r="D25" s="252"/>
      <c r="E25" s="252"/>
      <c r="F25" s="252"/>
      <c r="G25" s="253"/>
      <c r="H25" s="254"/>
      <c r="I25" s="252"/>
      <c r="J25" s="252"/>
      <c r="K25" s="252"/>
      <c r="L25" s="255"/>
      <c r="M25" s="251"/>
      <c r="N25" s="252"/>
      <c r="O25" s="252"/>
      <c r="P25" s="252"/>
      <c r="Q25" s="253"/>
      <c r="R25" s="254"/>
      <c r="S25" s="252"/>
      <c r="T25" s="252"/>
      <c r="U25" s="252"/>
      <c r="V25" s="255"/>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AZ25" s="208"/>
      <c r="BB25" s="133"/>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customHeight="true" x14ac:dyDescent="0.2">
      <c r="A26" s="1969"/>
      <c r="B26" s="233" t="s">
        <v>46</v>
      </c>
      <c r="C26" s="256"/>
      <c r="D26" s="257"/>
      <c r="E26" s="257"/>
      <c r="F26" s="257"/>
      <c r="G26" s="258"/>
      <c r="H26" s="259"/>
      <c r="I26" s="257"/>
      <c r="J26" s="257"/>
      <c r="K26" s="257"/>
      <c r="L26" s="260"/>
      <c r="M26" s="256"/>
      <c r="N26" s="257"/>
      <c r="O26" s="257"/>
      <c r="P26" s="257"/>
      <c r="Q26" s="258"/>
      <c r="R26" s="1676"/>
      <c r="S26" s="1677"/>
      <c r="T26" s="1677"/>
      <c r="U26" s="1677"/>
      <c r="V26" s="1693"/>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AZ26" s="208"/>
      <c r="BB26" s="133"/>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613" customFormat="true" ht="15" customHeight="true" x14ac:dyDescent="0.2">
      <c r="A27" s="130"/>
      <c r="B27" s="175"/>
      <c r="C27" s="1970" t="s">
        <v>113</v>
      </c>
      <c r="D27" s="1971"/>
      <c r="E27" s="1971"/>
      <c r="F27" s="1971"/>
      <c r="G27" s="1972"/>
      <c r="H27" s="2216" t="s">
        <v>38</v>
      </c>
      <c r="I27" s="2217"/>
      <c r="J27" s="2217"/>
      <c r="K27" s="2217"/>
      <c r="L27" s="2218"/>
      <c r="M27" s="2222" t="s">
        <v>37</v>
      </c>
      <c r="N27" s="2217"/>
      <c r="O27" s="2217"/>
      <c r="P27" s="2217"/>
      <c r="Q27" s="2218"/>
      <c r="R27" s="1671" t="s">
        <v>136</v>
      </c>
      <c r="S27" s="1680"/>
      <c r="T27" s="1680"/>
      <c r="U27" s="1680"/>
      <c r="V27" s="1681"/>
      <c r="W27" s="1234"/>
      <c r="X27" s="1234"/>
      <c r="Y27" s="1234"/>
      <c r="Z27" s="1234"/>
      <c r="AA27" s="1234"/>
      <c r="AB27" s="1234"/>
      <c r="AC27" s="1234"/>
      <c r="AD27" s="1234"/>
      <c r="AE27" s="1234"/>
      <c r="AF27" s="1234"/>
      <c r="AG27" s="1234"/>
      <c r="AH27" s="1234"/>
      <c r="AI27" s="1234"/>
      <c r="AJ27" s="1234"/>
      <c r="AK27" s="1234"/>
      <c r="AL27" s="1234"/>
      <c r="AM27" s="1234"/>
      <c r="AN27" s="1234"/>
      <c r="AO27" s="1234"/>
      <c r="AP27" s="1234"/>
      <c r="AQ27" s="1234"/>
      <c r="AR27" s="1234"/>
      <c r="AS27" s="1234"/>
      <c r="AT27" s="1234"/>
      <c r="AU27" s="1234"/>
      <c r="AV27" s="1234"/>
      <c r="AW27" s="1234"/>
      <c r="AX27" s="1234"/>
      <c r="AY27" s="1234"/>
      <c r="AZ27" s="617"/>
      <c r="BA27" s="209" t="s">
        <v>127</v>
      </c>
      <c r="BB27" s="115" t="s">
        <v>94</v>
      </c>
      <c r="BC27" s="2084" t="s">
        <v>113</v>
      </c>
      <c r="BD27" s="2085"/>
      <c r="BE27" s="2085"/>
      <c r="BF27" s="2085"/>
      <c r="BG27" s="2086"/>
      <c r="BH27" s="2087" t="s">
        <v>38</v>
      </c>
      <c r="BI27" s="2085"/>
      <c r="BJ27" s="2085"/>
      <c r="BK27" s="2085"/>
      <c r="BL27" s="2086"/>
      <c r="BM27" s="2087" t="s">
        <v>37</v>
      </c>
      <c r="BN27" s="2085"/>
      <c r="BO27" s="2085"/>
      <c r="BP27" s="2085"/>
      <c r="BQ27" s="2088"/>
      <c r="BR27" s="1658" t="s">
        <v>136</v>
      </c>
      <c r="BS27" s="1659"/>
      <c r="BT27" s="1659"/>
      <c r="BU27" s="1659"/>
      <c r="BV27" s="1659"/>
      <c r="BW27" s="1779"/>
      <c r="BX27" s="1779"/>
      <c r="BY27" s="1780"/>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613" customFormat="true" ht="24" x14ac:dyDescent="0.2">
      <c r="A28" s="176" t="s">
        <v>68</v>
      </c>
      <c r="B28" s="235"/>
      <c r="C28" s="264" t="s">
        <v>0</v>
      </c>
      <c r="D28" s="265" t="s">
        <v>1</v>
      </c>
      <c r="E28" s="265" t="s">
        <v>2</v>
      </c>
      <c r="F28" s="265" t="s">
        <v>3</v>
      </c>
      <c r="G28" s="266" t="s">
        <v>4</v>
      </c>
      <c r="H28" s="1439" t="s">
        <v>0</v>
      </c>
      <c r="I28" s="1401" t="s">
        <v>1</v>
      </c>
      <c r="J28" s="1401" t="s">
        <v>2</v>
      </c>
      <c r="K28" s="1401" t="s">
        <v>3</v>
      </c>
      <c r="L28" s="1402" t="s">
        <v>4</v>
      </c>
      <c r="M28" s="1429" t="s">
        <v>0</v>
      </c>
      <c r="N28" s="1401" t="s">
        <v>1</v>
      </c>
      <c r="O28" s="1401" t="s">
        <v>2</v>
      </c>
      <c r="P28" s="1401" t="s">
        <v>3</v>
      </c>
      <c r="Q28" s="1449" t="s">
        <v>4</v>
      </c>
      <c r="R28" s="1439" t="s">
        <v>312</v>
      </c>
      <c r="S28" s="1401" t="s">
        <v>313</v>
      </c>
      <c r="T28" s="1401" t="s">
        <v>314</v>
      </c>
      <c r="U28" s="1401" t="s">
        <v>315</v>
      </c>
      <c r="V28" s="1403" t="s">
        <v>316</v>
      </c>
      <c r="W28" s="1234"/>
      <c r="X28" s="1234"/>
      <c r="Y28" s="1234"/>
      <c r="Z28" s="1234"/>
      <c r="AA28" s="1234"/>
      <c r="AB28" s="1234"/>
      <c r="AC28" s="1234"/>
      <c r="AD28" s="1234"/>
      <c r="AE28" s="1234"/>
      <c r="AF28" s="1234"/>
      <c r="AG28" s="1234"/>
      <c r="AH28" s="1234"/>
      <c r="AI28" s="1234"/>
      <c r="AJ28" s="1234"/>
      <c r="AK28" s="1234"/>
      <c r="AL28" s="1234"/>
      <c r="AM28" s="1234"/>
      <c r="AN28" s="1234"/>
      <c r="AO28" s="1234"/>
      <c r="AP28" s="1234"/>
      <c r="AQ28" s="1234"/>
      <c r="AR28" s="1234"/>
      <c r="AS28" s="1234"/>
      <c r="AT28" s="1234"/>
      <c r="AU28" s="1234"/>
      <c r="AV28" s="1234"/>
      <c r="AW28" s="1234"/>
      <c r="AX28" s="1234"/>
      <c r="AY28" s="1234"/>
      <c r="AZ28" s="617"/>
      <c r="BA28" s="186" t="s">
        <v>118</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312</v>
      </c>
      <c r="BS28" s="167" t="s">
        <v>313</v>
      </c>
      <c r="BT28" s="167" t="s">
        <v>314</v>
      </c>
      <c r="BU28" s="167" t="s">
        <v>315</v>
      </c>
      <c r="BV28" s="1736" t="s">
        <v>316</v>
      </c>
      <c r="BW28" s="1781"/>
      <c r="BX28" s="1781"/>
      <c r="BY28" s="1782"/>
      <c r="BZ28" s="1782"/>
      <c r="CA28" s="1782"/>
      <c r="CB28" s="1782"/>
      <c r="CC28" s="1782"/>
      <c r="CD28" s="1782"/>
      <c r="CE28" s="1782"/>
      <c r="CF28" s="1782"/>
      <c r="CG28" s="1782"/>
      <c r="CH28" s="1782"/>
      <c r="CI28" s="1782"/>
      <c r="CJ28" s="1782"/>
      <c r="CK28" s="1782"/>
      <c r="CL28" s="1782"/>
      <c r="CM28" s="1782"/>
      <c r="CN28" s="1782"/>
      <c r="CO28" s="1782"/>
      <c r="CP28" s="1782"/>
      <c r="CQ28" s="1782"/>
      <c r="CR28" s="1782"/>
      <c r="CS28" s="1782"/>
      <c r="CT28" s="1782"/>
      <c r="CU28" s="1782"/>
      <c r="CV28" s="1782"/>
      <c r="CW28" s="1782"/>
      <c r="CX28" s="1782"/>
      <c r="CY28" s="1782"/>
      <c r="CZ28" s="1782"/>
    </row>
    <row r="29" s="613" customFormat="true" ht="15" customHeight="true" x14ac:dyDescent="0.2">
      <c r="A29" s="2283" t="s">
        <v>57</v>
      </c>
      <c r="B29" s="1620" t="s">
        <v>49</v>
      </c>
      <c r="C29" s="1491">
        <v>77.3868971097382</v>
      </c>
      <c r="D29" s="1492">
        <v>93.520279068103051</v>
      </c>
      <c r="E29" s="1492">
        <v>97.038096772104211</v>
      </c>
      <c r="F29" s="1492">
        <v>98.629828933963836</v>
      </c>
      <c r="G29" s="1493">
        <v>98.937918503681431</v>
      </c>
      <c r="H29" s="1494">
        <v>93.32816569628605</v>
      </c>
      <c r="I29" s="1492">
        <v>96.552708657126146</v>
      </c>
      <c r="J29" s="1492">
        <v>98.475889149406441</v>
      </c>
      <c r="K29" s="1492">
        <v>99.390390085047471</v>
      </c>
      <c r="L29" s="1495">
        <v>98.864590446938564</v>
      </c>
      <c r="M29" s="1496">
        <v>58.709300819024357</v>
      </c>
      <c r="N29" s="1492">
        <v>71.837150401400436</v>
      </c>
      <c r="O29" s="1492">
        <v>80.687914148940294</v>
      </c>
      <c r="P29" s="1492">
        <v>91.332280150898654</v>
      </c>
      <c r="Q29" s="1493">
        <v>93.122220016389676</v>
      </c>
      <c r="R29" s="1494">
        <v>92.699315557285303</v>
      </c>
      <c r="S29" s="1492">
        <v>97.422531754227961</v>
      </c>
      <c r="T29" s="1492">
        <v>95.974855550477642</v>
      </c>
      <c r="U29" s="1492">
        <v>98.364287298127991</v>
      </c>
      <c r="V29" s="1694">
        <v>80.886640365063428</v>
      </c>
      <c r="W29" s="1234"/>
      <c r="X29" s="1234"/>
      <c r="Y29" s="1234"/>
      <c r="Z29" s="1234"/>
      <c r="AA29" s="1234"/>
      <c r="AB29" s="1234"/>
      <c r="AC29" s="1234"/>
      <c r="AD29" s="1234"/>
      <c r="AE29" s="1234"/>
      <c r="AF29" s="1234"/>
      <c r="AG29" s="1234"/>
      <c r="AH29" s="1234"/>
      <c r="AI29" s="1234"/>
      <c r="AJ29" s="1234"/>
      <c r="AK29" s="1234"/>
      <c r="AL29" s="1234"/>
      <c r="AM29" s="1234"/>
      <c r="AN29" s="1234"/>
      <c r="AO29" s="1234"/>
      <c r="AP29" s="1234"/>
      <c r="AQ29" s="1234"/>
      <c r="AR29" s="1234"/>
      <c r="AS29" s="1234"/>
      <c r="AT29" s="1234"/>
      <c r="AU29" s="1234"/>
      <c r="AV29" s="1234"/>
      <c r="AW29" s="1234"/>
      <c r="AX29" s="1234"/>
      <c r="AY29" s="1234"/>
      <c r="AZ29" s="617"/>
      <c r="BA29" s="2073" t="s">
        <v>57</v>
      </c>
      <c r="BB29" s="150" t="s">
        <v>49</v>
      </c>
      <c r="BC29" s="1055" t="s">
        <v>35</v>
      </c>
      <c r="BD29" s="1074" t="s">
        <v>35</v>
      </c>
      <c r="BE29" s="1074" t="s">
        <v>35</v>
      </c>
      <c r="BF29" s="1074" t="s">
        <v>35</v>
      </c>
      <c r="BG29" s="1094" t="s">
        <v>35</v>
      </c>
      <c r="BH29" s="1114" t="s">
        <v>35</v>
      </c>
      <c r="BI29" s="1074" t="s">
        <v>35</v>
      </c>
      <c r="BJ29" s="1074" t="s">
        <v>35</v>
      </c>
      <c r="BK29" s="1074" t="s">
        <v>35</v>
      </c>
      <c r="BL29" s="1094" t="s">
        <v>35</v>
      </c>
      <c r="BM29" s="1114" t="s">
        <v>35</v>
      </c>
      <c r="BN29" s="1074" t="s">
        <v>35</v>
      </c>
      <c r="BO29" s="1074" t="s">
        <v>35</v>
      </c>
      <c r="BP29" s="1074" t="s">
        <v>35</v>
      </c>
      <c r="BQ29" s="1094" t="s">
        <v>35</v>
      </c>
      <c r="BR29" s="1114" t="s">
        <v>35</v>
      </c>
      <c r="BS29" s="1074" t="s">
        <v>35</v>
      </c>
      <c r="BT29" s="1074" t="s">
        <v>35</v>
      </c>
      <c r="BU29" s="1074" t="s">
        <v>35</v>
      </c>
      <c r="BV29" s="1737" t="s">
        <v>35</v>
      </c>
      <c r="BW29" s="1783"/>
      <c r="BX29" s="1783"/>
      <c r="BY29" s="1784"/>
      <c r="BZ29" s="1784"/>
      <c r="CA29" s="1784"/>
      <c r="CB29" s="1784"/>
      <c r="CC29" s="1784"/>
      <c r="CD29" s="1784"/>
      <c r="CE29" s="1784"/>
      <c r="CF29" s="1784"/>
      <c r="CG29" s="1784"/>
      <c r="CH29" s="1784"/>
      <c r="CI29" s="1784"/>
      <c r="CJ29" s="1784"/>
      <c r="CK29" s="1784"/>
      <c r="CL29" s="1784"/>
      <c r="CM29" s="1784"/>
      <c r="CN29" s="1784"/>
      <c r="CO29" s="1784"/>
      <c r="CP29" s="1784"/>
      <c r="CQ29" s="1784"/>
      <c r="CR29" s="1784"/>
      <c r="CS29" s="1784"/>
      <c r="CT29" s="1784"/>
      <c r="CU29" s="1784"/>
      <c r="CV29" s="1784"/>
      <c r="CW29" s="1784"/>
      <c r="CX29" s="1784"/>
      <c r="CY29" s="1784"/>
      <c r="CZ29" s="1784"/>
    </row>
    <row r="30" s="613" customFormat="true" ht="15" customHeight="true" x14ac:dyDescent="0.2">
      <c r="A30" s="2215"/>
      <c r="B30" s="1621" t="s">
        <v>48</v>
      </c>
      <c r="C30" s="1497">
        <v>22.613102890261779</v>
      </c>
      <c r="D30" s="1498">
        <v>6.4797209318969156</v>
      </c>
      <c r="E30" s="1498">
        <v>2.9619032278957769</v>
      </c>
      <c r="F30" s="1498">
        <v>1.3701710660361741</v>
      </c>
      <c r="G30" s="1499">
        <v>1.0620814963185574</v>
      </c>
      <c r="H30" s="1500">
        <v>6.67183430371401</v>
      </c>
      <c r="I30" s="1498">
        <v>3.4472913428738567</v>
      </c>
      <c r="J30" s="1498">
        <v>1.5241108505935801</v>
      </c>
      <c r="K30" s="1498">
        <v>0.60960991495252881</v>
      </c>
      <c r="L30" s="1501">
        <v>1.1354095530614601</v>
      </c>
      <c r="M30" s="1502">
        <v>41.290699180975771</v>
      </c>
      <c r="N30" s="1498">
        <v>28.162849598599632</v>
      </c>
      <c r="O30" s="1498">
        <v>19.312085851059777</v>
      </c>
      <c r="P30" s="1498">
        <v>8.6677198491013918</v>
      </c>
      <c r="Q30" s="1499">
        <v>6.8777799836103712</v>
      </c>
      <c r="R30" s="1500">
        <v>7.3006844427145694</v>
      </c>
      <c r="S30" s="1498">
        <v>2.5774682457720655</v>
      </c>
      <c r="T30" s="1498">
        <v>4.0251444495223687</v>
      </c>
      <c r="U30" s="1498">
        <v>1.6357127018720306</v>
      </c>
      <c r="V30" s="1695">
        <v>19.113359634936657</v>
      </c>
      <c r="W30" s="1234"/>
      <c r="X30" s="1234"/>
      <c r="Y30" s="1234"/>
      <c r="Z30" s="1234"/>
      <c r="AA30" s="1234"/>
      <c r="AB30" s="1234"/>
      <c r="AC30" s="1234"/>
      <c r="AD30" s="1234"/>
      <c r="AE30" s="1234"/>
      <c r="AF30" s="1234"/>
      <c r="AG30" s="1234"/>
      <c r="AH30" s="1234"/>
      <c r="AI30" s="1234"/>
      <c r="AJ30" s="1234"/>
      <c r="AK30" s="1234"/>
      <c r="AL30" s="1234"/>
      <c r="AM30" s="1234"/>
      <c r="AN30" s="1234"/>
      <c r="AO30" s="1234"/>
      <c r="AP30" s="1234"/>
      <c r="AQ30" s="1234"/>
      <c r="AR30" s="1234"/>
      <c r="AS30" s="1234"/>
      <c r="AT30" s="1234"/>
      <c r="AU30" s="1234"/>
      <c r="AV30" s="1234"/>
      <c r="AW30" s="1234"/>
      <c r="AX30" s="1234"/>
      <c r="AY30" s="1234"/>
      <c r="AZ30" s="617"/>
      <c r="BA30" s="2070"/>
      <c r="BB30" s="151" t="s">
        <v>48</v>
      </c>
      <c r="BC30" s="1056" t="s">
        <v>35</v>
      </c>
      <c r="BD30" s="1075" t="s">
        <v>35</v>
      </c>
      <c r="BE30" s="1075" t="s">
        <v>35</v>
      </c>
      <c r="BF30" s="1075" t="s">
        <v>35</v>
      </c>
      <c r="BG30" s="1095" t="s">
        <v>35</v>
      </c>
      <c r="BH30" s="1115" t="s">
        <v>35</v>
      </c>
      <c r="BI30" s="1075" t="s">
        <v>35</v>
      </c>
      <c r="BJ30" s="1075" t="s">
        <v>35</v>
      </c>
      <c r="BK30" s="1075" t="s">
        <v>35</v>
      </c>
      <c r="BL30" s="1095" t="s">
        <v>35</v>
      </c>
      <c r="BM30" s="1115" t="s">
        <v>35</v>
      </c>
      <c r="BN30" s="1075" t="s">
        <v>35</v>
      </c>
      <c r="BO30" s="1075" t="s">
        <v>35</v>
      </c>
      <c r="BP30" s="1075" t="s">
        <v>35</v>
      </c>
      <c r="BQ30" s="1095" t="s">
        <v>35</v>
      </c>
      <c r="BR30" s="1115" t="s">
        <v>35</v>
      </c>
      <c r="BS30" s="1075" t="s">
        <v>35</v>
      </c>
      <c r="BT30" s="1075" t="s">
        <v>35</v>
      </c>
      <c r="BU30" s="1075" t="s">
        <v>35</v>
      </c>
      <c r="BV30" s="1738" t="s">
        <v>35</v>
      </c>
      <c r="BW30" s="1785"/>
      <c r="BX30" s="1785"/>
      <c r="BY30" s="1786"/>
      <c r="BZ30" s="1786"/>
      <c r="CA30" s="1786"/>
      <c r="CB30" s="1786"/>
      <c r="CC30" s="1786"/>
      <c r="CD30" s="1786"/>
      <c r="CE30" s="1786"/>
      <c r="CF30" s="1786"/>
      <c r="CG30" s="1786"/>
      <c r="CH30" s="1786"/>
      <c r="CI30" s="1786"/>
      <c r="CJ30" s="1786"/>
      <c r="CK30" s="1786"/>
      <c r="CL30" s="1786"/>
      <c r="CM30" s="1786"/>
      <c r="CN30" s="1786"/>
      <c r="CO30" s="1786"/>
      <c r="CP30" s="1786"/>
      <c r="CQ30" s="1786"/>
      <c r="CR30" s="1786"/>
      <c r="CS30" s="1786"/>
      <c r="CT30" s="1786"/>
      <c r="CU30" s="1786"/>
      <c r="CV30" s="1786"/>
      <c r="CW30" s="1786"/>
      <c r="CX30" s="1786"/>
      <c r="CY30" s="1786"/>
      <c r="CZ30" s="1786"/>
    </row>
    <row r="31" s="130" customFormat="true" ht="15" customHeight="true" x14ac:dyDescent="0.2">
      <c r="A31" s="1979" t="s">
        <v>102</v>
      </c>
      <c r="B31" s="241" t="s">
        <v>49</v>
      </c>
      <c r="C31" s="1503">
        <v>74.250693629665491</v>
      </c>
      <c r="D31" s="1504">
        <v>91.627824881125065</v>
      </c>
      <c r="E31" s="1504">
        <v>95.592134926278206</v>
      </c>
      <c r="F31" s="1504">
        <v>96.142548270176363</v>
      </c>
      <c r="G31" s="1505">
        <v>96.158093981415135</v>
      </c>
      <c r="H31" s="1506">
        <v>91.404590154442772</v>
      </c>
      <c r="I31" s="1504">
        <v>94.373393877743666</v>
      </c>
      <c r="J31" s="1504">
        <v>97.654518603870841</v>
      </c>
      <c r="K31" s="1504">
        <v>96.350121746506289</v>
      </c>
      <c r="L31" s="1507">
        <v>95.729015268484545</v>
      </c>
      <c r="M31" s="1508">
        <v>53.439542038335205</v>
      </c>
      <c r="N31" s="1504">
        <v>68.807151283136093</v>
      </c>
      <c r="O31" s="1504">
        <v>78.546928868214891</v>
      </c>
      <c r="P31" s="1504">
        <v>89.891193985205859</v>
      </c>
      <c r="Q31" s="1505">
        <v>91.112831279477192</v>
      </c>
      <c r="R31" s="1506">
        <v>91.292165821757521</v>
      </c>
      <c r="S31" s="1504">
        <v>95.734245771314221</v>
      </c>
      <c r="T31" s="1504">
        <v>91.710153564403186</v>
      </c>
      <c r="U31" s="1504">
        <v>95.059806621966374</v>
      </c>
      <c r="V31" s="1696">
        <v>80.058416651074253</v>
      </c>
      <c r="W31" s="1234"/>
      <c r="X31" s="1234"/>
      <c r="Y31" s="1234"/>
      <c r="Z31" s="1234"/>
      <c r="AA31" s="1234"/>
      <c r="AB31" s="1234"/>
      <c r="AC31" s="1234"/>
      <c r="AD31" s="1234"/>
      <c r="AE31" s="1234"/>
      <c r="AF31" s="1234"/>
      <c r="AG31" s="1234"/>
      <c r="AH31" s="1234"/>
      <c r="AI31" s="1234"/>
      <c r="AJ31" s="1234"/>
      <c r="AK31" s="1234"/>
      <c r="AL31" s="1234"/>
      <c r="AM31" s="1234"/>
      <c r="AN31" s="1234"/>
      <c r="AO31" s="1234"/>
      <c r="AP31" s="1234"/>
      <c r="AQ31" s="1234"/>
      <c r="AR31" s="1234"/>
      <c r="AS31" s="1234"/>
      <c r="AT31" s="1234"/>
      <c r="AU31" s="1234"/>
      <c r="AV31" s="1234"/>
      <c r="AW31" s="1234"/>
      <c r="AX31" s="1234"/>
      <c r="AY31" s="1234"/>
      <c r="AZ31" s="617"/>
      <c r="BA31" s="2070" t="s">
        <v>102</v>
      </c>
      <c r="BB31" s="151" t="s">
        <v>49</v>
      </c>
      <c r="BC31" s="1056" t="s">
        <v>35</v>
      </c>
      <c r="BD31" s="1075" t="s">
        <v>35</v>
      </c>
      <c r="BE31" s="1075" t="s">
        <v>35</v>
      </c>
      <c r="BF31" s="1075" t="s">
        <v>35</v>
      </c>
      <c r="BG31" s="1095" t="s">
        <v>35</v>
      </c>
      <c r="BH31" s="1115" t="s">
        <v>35</v>
      </c>
      <c r="BI31" s="1075" t="s">
        <v>35</v>
      </c>
      <c r="BJ31" s="1075" t="s">
        <v>35</v>
      </c>
      <c r="BK31" s="1075" t="s">
        <v>35</v>
      </c>
      <c r="BL31" s="1095" t="s">
        <v>35</v>
      </c>
      <c r="BM31" s="1115" t="s">
        <v>35</v>
      </c>
      <c r="BN31" s="1075" t="s">
        <v>35</v>
      </c>
      <c r="BO31" s="1075" t="s">
        <v>35</v>
      </c>
      <c r="BP31" s="1075" t="s">
        <v>35</v>
      </c>
      <c r="BQ31" s="1095" t="s">
        <v>35</v>
      </c>
      <c r="BR31" s="1115" t="s">
        <v>35</v>
      </c>
      <c r="BS31" s="1075" t="s">
        <v>35</v>
      </c>
      <c r="BT31" s="1075" t="s">
        <v>35</v>
      </c>
      <c r="BU31" s="1075" t="s">
        <v>35</v>
      </c>
      <c r="BV31" s="1738" t="s">
        <v>35</v>
      </c>
      <c r="BW31" s="1785"/>
      <c r="BX31" s="1785"/>
      <c r="BY31" s="1786"/>
      <c r="BZ31" s="1786"/>
      <c r="CA31" s="1786"/>
      <c r="CB31" s="1786"/>
      <c r="CC31" s="1786"/>
      <c r="CD31" s="1786"/>
      <c r="CE31" s="1786"/>
      <c r="CF31" s="1786"/>
      <c r="CG31" s="1786"/>
      <c r="CH31" s="1786"/>
      <c r="CI31" s="1786"/>
      <c r="CJ31" s="1786"/>
      <c r="CK31" s="1786"/>
      <c r="CL31" s="1786"/>
      <c r="CM31" s="1786"/>
      <c r="CN31" s="1786"/>
      <c r="CO31" s="1786"/>
      <c r="CP31" s="1786"/>
      <c r="CQ31" s="1786"/>
      <c r="CR31" s="1786"/>
      <c r="CS31" s="1786"/>
      <c r="CT31" s="1786"/>
      <c r="CU31" s="1786"/>
      <c r="CV31" s="1786"/>
      <c r="CW31" s="1786"/>
      <c r="CX31" s="1786"/>
      <c r="CY31" s="1786"/>
      <c r="CZ31" s="1786"/>
    </row>
    <row r="32" s="130" customFormat="true" ht="15" customHeight="true" x14ac:dyDescent="0.2">
      <c r="A32" s="1979"/>
      <c r="B32" s="241" t="s">
        <v>48</v>
      </c>
      <c r="C32" s="1497">
        <v>25.74930637033447</v>
      </c>
      <c r="D32" s="1498">
        <v>8.3721751188749334</v>
      </c>
      <c r="E32" s="1498">
        <v>4.4078650737217586</v>
      </c>
      <c r="F32" s="1498">
        <v>3.857451729823671</v>
      </c>
      <c r="G32" s="1499">
        <v>3.841906018584877</v>
      </c>
      <c r="H32" s="1500">
        <v>8.5954098455573273</v>
      </c>
      <c r="I32" s="1498">
        <v>5.6266061222562787</v>
      </c>
      <c r="J32" s="1498">
        <v>2.3454813961292156</v>
      </c>
      <c r="K32" s="1498">
        <v>3.6498782534937568</v>
      </c>
      <c r="L32" s="1501">
        <v>4.2709847315154894</v>
      </c>
      <c r="M32" s="1502">
        <v>46.560457961664994</v>
      </c>
      <c r="N32" s="1498">
        <v>31.192848716864006</v>
      </c>
      <c r="O32" s="1498">
        <v>21.453071131785155</v>
      </c>
      <c r="P32" s="1498">
        <v>10.108806014794212</v>
      </c>
      <c r="Q32" s="1499">
        <v>8.8871687205229097</v>
      </c>
      <c r="R32" s="1500">
        <v>8.707834178242372</v>
      </c>
      <c r="S32" s="1498">
        <v>4.2657542286857852</v>
      </c>
      <c r="T32" s="1498">
        <v>8.2898464355969139</v>
      </c>
      <c r="U32" s="1498">
        <v>4.9401933780336913</v>
      </c>
      <c r="V32" s="1695">
        <v>19.941583348925811</v>
      </c>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617"/>
      <c r="BA32" s="2070"/>
      <c r="BB32" s="151" t="s">
        <v>48</v>
      </c>
      <c r="BC32" s="1056" t="s">
        <v>35</v>
      </c>
      <c r="BD32" s="1075" t="s">
        <v>35</v>
      </c>
      <c r="BE32" s="1075" t="s">
        <v>35</v>
      </c>
      <c r="BF32" s="1075" t="s">
        <v>35</v>
      </c>
      <c r="BG32" s="1095" t="s">
        <v>35</v>
      </c>
      <c r="BH32" s="1115" t="s">
        <v>35</v>
      </c>
      <c r="BI32" s="1075" t="s">
        <v>35</v>
      </c>
      <c r="BJ32" s="1075" t="s">
        <v>35</v>
      </c>
      <c r="BK32" s="1075" t="s">
        <v>35</v>
      </c>
      <c r="BL32" s="1095" t="s">
        <v>35</v>
      </c>
      <c r="BM32" s="1115" t="s">
        <v>35</v>
      </c>
      <c r="BN32" s="1075" t="s">
        <v>35</v>
      </c>
      <c r="BO32" s="1075" t="s">
        <v>35</v>
      </c>
      <c r="BP32" s="1075" t="s">
        <v>35</v>
      </c>
      <c r="BQ32" s="1095" t="s">
        <v>35</v>
      </c>
      <c r="BR32" s="1115" t="s">
        <v>35</v>
      </c>
      <c r="BS32" s="1075" t="s">
        <v>35</v>
      </c>
      <c r="BT32" s="1075" t="s">
        <v>35</v>
      </c>
      <c r="BU32" s="1075" t="s">
        <v>35</v>
      </c>
      <c r="BV32" s="1738" t="s">
        <v>35</v>
      </c>
      <c r="BW32" s="1785"/>
      <c r="BX32" s="1785"/>
      <c r="BY32" s="1786"/>
      <c r="BZ32" s="1786"/>
      <c r="CA32" s="1786"/>
      <c r="CB32" s="1786"/>
      <c r="CC32" s="1786"/>
      <c r="CD32" s="1786"/>
      <c r="CE32" s="1786"/>
      <c r="CF32" s="1786"/>
      <c r="CG32" s="1786"/>
      <c r="CH32" s="1786"/>
      <c r="CI32" s="1786"/>
      <c r="CJ32" s="1786"/>
      <c r="CK32" s="1786"/>
      <c r="CL32" s="1786"/>
      <c r="CM32" s="1786"/>
      <c r="CN32" s="1786"/>
      <c r="CO32" s="1786"/>
      <c r="CP32" s="1786"/>
      <c r="CQ32" s="1786"/>
      <c r="CR32" s="1786"/>
      <c r="CS32" s="1786"/>
      <c r="CT32" s="1786"/>
      <c r="CU32" s="1786"/>
      <c r="CV32" s="1786"/>
      <c r="CW32" s="1786"/>
      <c r="CX32" s="1786"/>
      <c r="CY32" s="1786"/>
      <c r="CZ32" s="1786"/>
    </row>
    <row r="33" s="130" customFormat="true" ht="15" customHeight="true" x14ac:dyDescent="0.2">
      <c r="A33" s="1979" t="s">
        <v>103</v>
      </c>
      <c r="B33" s="241" t="s">
        <v>49</v>
      </c>
      <c r="C33" s="986" t="s">
        <v>35</v>
      </c>
      <c r="D33" s="998" t="s">
        <v>35</v>
      </c>
      <c r="E33" s="998" t="s">
        <v>35</v>
      </c>
      <c r="F33" s="998" t="s">
        <v>35</v>
      </c>
      <c r="G33" s="1010" t="s">
        <v>35</v>
      </c>
      <c r="H33" s="1022" t="s">
        <v>35</v>
      </c>
      <c r="I33" s="998" t="s">
        <v>35</v>
      </c>
      <c r="J33" s="998" t="s">
        <v>35</v>
      </c>
      <c r="K33" s="998" t="s">
        <v>35</v>
      </c>
      <c r="L33" s="1034" t="s">
        <v>35</v>
      </c>
      <c r="M33" s="1044" t="s">
        <v>35</v>
      </c>
      <c r="N33" s="998" t="s">
        <v>35</v>
      </c>
      <c r="O33" s="998" t="s">
        <v>35</v>
      </c>
      <c r="P33" s="998" t="s">
        <v>35</v>
      </c>
      <c r="Q33" s="1010" t="s">
        <v>35</v>
      </c>
      <c r="R33" s="1022" t="s">
        <v>35</v>
      </c>
      <c r="S33" s="998" t="s">
        <v>35</v>
      </c>
      <c r="T33" s="998" t="s">
        <v>35</v>
      </c>
      <c r="U33" s="998" t="s">
        <v>35</v>
      </c>
      <c r="V33" s="1697" t="s">
        <v>35</v>
      </c>
      <c r="W33" s="1725"/>
      <c r="X33" s="1725"/>
      <c r="Y33" s="1726"/>
      <c r="Z33" s="1726"/>
      <c r="AA33" s="1726"/>
      <c r="AB33" s="1726"/>
      <c r="AC33" s="1726"/>
      <c r="AD33" s="1726"/>
      <c r="AE33" s="1726"/>
      <c r="AF33" s="1726"/>
      <c r="AG33" s="1726"/>
      <c r="AH33" s="1726"/>
      <c r="AI33" s="1726"/>
      <c r="AJ33" s="1726"/>
      <c r="AK33" s="1726"/>
      <c r="AL33" s="1726"/>
      <c r="AM33" s="1726"/>
      <c r="AN33" s="1726"/>
      <c r="AO33" s="1726"/>
      <c r="AP33" s="1726"/>
      <c r="AQ33" s="1726"/>
      <c r="AR33" s="1726"/>
      <c r="AS33" s="1726"/>
      <c r="AT33" s="1726"/>
      <c r="AU33" s="1726"/>
      <c r="AV33" s="1726"/>
      <c r="AW33" s="1726"/>
      <c r="AX33" s="1726"/>
      <c r="AY33" s="1726"/>
      <c r="AZ33" s="207"/>
      <c r="BA33" s="2070" t="s">
        <v>103</v>
      </c>
      <c r="BB33" s="151" t="s">
        <v>49</v>
      </c>
      <c r="BC33" s="1056" t="s">
        <v>35</v>
      </c>
      <c r="BD33" s="1075" t="s">
        <v>35</v>
      </c>
      <c r="BE33" s="1075" t="s">
        <v>35</v>
      </c>
      <c r="BF33" s="1075" t="s">
        <v>35</v>
      </c>
      <c r="BG33" s="1095" t="s">
        <v>35</v>
      </c>
      <c r="BH33" s="1115" t="s">
        <v>35</v>
      </c>
      <c r="BI33" s="1075" t="s">
        <v>35</v>
      </c>
      <c r="BJ33" s="1075" t="s">
        <v>35</v>
      </c>
      <c r="BK33" s="1075" t="s">
        <v>35</v>
      </c>
      <c r="BL33" s="1095" t="s">
        <v>35</v>
      </c>
      <c r="BM33" s="1115" t="s">
        <v>35</v>
      </c>
      <c r="BN33" s="1075" t="s">
        <v>35</v>
      </c>
      <c r="BO33" s="1075" t="s">
        <v>35</v>
      </c>
      <c r="BP33" s="1075" t="s">
        <v>35</v>
      </c>
      <c r="BQ33" s="1095" t="s">
        <v>35</v>
      </c>
      <c r="BR33" s="1115" t="s">
        <v>35</v>
      </c>
      <c r="BS33" s="1075" t="s">
        <v>35</v>
      </c>
      <c r="BT33" s="1075" t="s">
        <v>35</v>
      </c>
      <c r="BU33" s="1075" t="s">
        <v>35</v>
      </c>
      <c r="BV33" s="1738" t="s">
        <v>35</v>
      </c>
      <c r="BW33" s="1785"/>
      <c r="BX33" s="1785"/>
      <c r="BY33" s="1786"/>
      <c r="BZ33" s="1786"/>
      <c r="CA33" s="1786"/>
      <c r="CB33" s="1786"/>
      <c r="CC33" s="1786"/>
      <c r="CD33" s="1786"/>
      <c r="CE33" s="1786"/>
      <c r="CF33" s="1786"/>
      <c r="CG33" s="1786"/>
      <c r="CH33" s="1786"/>
      <c r="CI33" s="1786"/>
      <c r="CJ33" s="1786"/>
      <c r="CK33" s="1786"/>
      <c r="CL33" s="1786"/>
      <c r="CM33" s="1786"/>
      <c r="CN33" s="1786"/>
      <c r="CO33" s="1786"/>
      <c r="CP33" s="1786"/>
      <c r="CQ33" s="1786"/>
      <c r="CR33" s="1786"/>
      <c r="CS33" s="1786"/>
      <c r="CT33" s="1786"/>
      <c r="CU33" s="1786"/>
      <c r="CV33" s="1786"/>
      <c r="CW33" s="1786"/>
      <c r="CX33" s="1786"/>
      <c r="CY33" s="1786"/>
      <c r="CZ33" s="1786"/>
    </row>
    <row r="34" s="130" customFormat="true" ht="15" customHeight="true" x14ac:dyDescent="0.2">
      <c r="A34" s="1979"/>
      <c r="B34" s="241" t="s">
        <v>48</v>
      </c>
      <c r="C34" s="986" t="s">
        <v>35</v>
      </c>
      <c r="D34" s="998" t="s">
        <v>35</v>
      </c>
      <c r="E34" s="998" t="s">
        <v>35</v>
      </c>
      <c r="F34" s="998" t="s">
        <v>35</v>
      </c>
      <c r="G34" s="1010" t="s">
        <v>35</v>
      </c>
      <c r="H34" s="1022" t="s">
        <v>35</v>
      </c>
      <c r="I34" s="998" t="s">
        <v>35</v>
      </c>
      <c r="J34" s="998" t="s">
        <v>35</v>
      </c>
      <c r="K34" s="998" t="s">
        <v>35</v>
      </c>
      <c r="L34" s="1034" t="s">
        <v>35</v>
      </c>
      <c r="M34" s="1044" t="s">
        <v>35</v>
      </c>
      <c r="N34" s="998" t="s">
        <v>35</v>
      </c>
      <c r="O34" s="998" t="s">
        <v>35</v>
      </c>
      <c r="P34" s="998" t="s">
        <v>35</v>
      </c>
      <c r="Q34" s="1010" t="s">
        <v>35</v>
      </c>
      <c r="R34" s="1022" t="s">
        <v>35</v>
      </c>
      <c r="S34" s="998" t="s">
        <v>35</v>
      </c>
      <c r="T34" s="998" t="s">
        <v>35</v>
      </c>
      <c r="U34" s="998" t="s">
        <v>35</v>
      </c>
      <c r="V34" s="1697" t="s">
        <v>35</v>
      </c>
      <c r="W34" s="1725"/>
      <c r="X34" s="1725"/>
      <c r="Y34" s="1726"/>
      <c r="Z34" s="1726"/>
      <c r="AA34" s="1726"/>
      <c r="AB34" s="1726"/>
      <c r="AC34" s="1726"/>
      <c r="AD34" s="1726"/>
      <c r="AE34" s="1726"/>
      <c r="AF34" s="1726"/>
      <c r="AG34" s="1726"/>
      <c r="AH34" s="1726"/>
      <c r="AI34" s="1726"/>
      <c r="AJ34" s="1726"/>
      <c r="AK34" s="1726"/>
      <c r="AL34" s="1726"/>
      <c r="AM34" s="1726"/>
      <c r="AN34" s="1726"/>
      <c r="AO34" s="1726"/>
      <c r="AP34" s="1726"/>
      <c r="AQ34" s="1726"/>
      <c r="AR34" s="1726"/>
      <c r="AS34" s="1726"/>
      <c r="AT34" s="1726"/>
      <c r="AU34" s="1726"/>
      <c r="AV34" s="1726"/>
      <c r="AW34" s="1726"/>
      <c r="AX34" s="1726"/>
      <c r="AY34" s="1726"/>
      <c r="AZ34" s="207"/>
      <c r="BA34" s="2070"/>
      <c r="BB34" s="151" t="s">
        <v>48</v>
      </c>
      <c r="BC34" s="1056" t="s">
        <v>35</v>
      </c>
      <c r="BD34" s="1075" t="s">
        <v>35</v>
      </c>
      <c r="BE34" s="1075" t="s">
        <v>35</v>
      </c>
      <c r="BF34" s="1075" t="s">
        <v>35</v>
      </c>
      <c r="BG34" s="1095" t="s">
        <v>35</v>
      </c>
      <c r="BH34" s="1115" t="s">
        <v>35</v>
      </c>
      <c r="BI34" s="1075" t="s">
        <v>35</v>
      </c>
      <c r="BJ34" s="1075" t="s">
        <v>35</v>
      </c>
      <c r="BK34" s="1075" t="s">
        <v>35</v>
      </c>
      <c r="BL34" s="1095" t="s">
        <v>35</v>
      </c>
      <c r="BM34" s="1115" t="s">
        <v>35</v>
      </c>
      <c r="BN34" s="1075" t="s">
        <v>35</v>
      </c>
      <c r="BO34" s="1075" t="s">
        <v>35</v>
      </c>
      <c r="BP34" s="1075" t="s">
        <v>35</v>
      </c>
      <c r="BQ34" s="1095" t="s">
        <v>35</v>
      </c>
      <c r="BR34" s="1115" t="s">
        <v>35</v>
      </c>
      <c r="BS34" s="1075" t="s">
        <v>35</v>
      </c>
      <c r="BT34" s="1075" t="s">
        <v>35</v>
      </c>
      <c r="BU34" s="1075" t="s">
        <v>35</v>
      </c>
      <c r="BV34" s="1738" t="s">
        <v>35</v>
      </c>
      <c r="BW34" s="1785"/>
      <c r="BX34" s="1785"/>
      <c r="BY34" s="1786"/>
      <c r="BZ34" s="1786"/>
      <c r="CA34" s="1786"/>
      <c r="CB34" s="1786"/>
      <c r="CC34" s="1786"/>
      <c r="CD34" s="1786"/>
      <c r="CE34" s="1786"/>
      <c r="CF34" s="1786"/>
      <c r="CG34" s="1786"/>
      <c r="CH34" s="1786"/>
      <c r="CI34" s="1786"/>
      <c r="CJ34" s="1786"/>
      <c r="CK34" s="1786"/>
      <c r="CL34" s="1786"/>
      <c r="CM34" s="1786"/>
      <c r="CN34" s="1786"/>
      <c r="CO34" s="1786"/>
      <c r="CP34" s="1786"/>
      <c r="CQ34" s="1786"/>
      <c r="CR34" s="1786"/>
      <c r="CS34" s="1786"/>
      <c r="CT34" s="1786"/>
      <c r="CU34" s="1786"/>
      <c r="CV34" s="1786"/>
      <c r="CW34" s="1786"/>
      <c r="CX34" s="1786"/>
      <c r="CY34" s="1786"/>
      <c r="CZ34" s="1786"/>
    </row>
    <row r="35" s="613" customFormat="true" ht="15" customHeight="true" x14ac:dyDescent="0.2">
      <c r="A35" s="2215" t="s">
        <v>55</v>
      </c>
      <c r="B35" s="1621" t="s">
        <v>49</v>
      </c>
      <c r="C35" s="1497">
        <v>86.98618854027896</v>
      </c>
      <c r="D35" s="1498">
        <v>97.251856800031845</v>
      </c>
      <c r="E35" s="1498">
        <v>98.981071650739807</v>
      </c>
      <c r="F35" s="1498">
        <v>99.376107991370617</v>
      </c>
      <c r="G35" s="1499">
        <v>99.794156472519973</v>
      </c>
      <c r="H35" s="1500">
        <v>96.89829939230799</v>
      </c>
      <c r="I35" s="1498">
        <v>98.190433335484656</v>
      </c>
      <c r="J35" s="1498">
        <v>99.793320606515607</v>
      </c>
      <c r="K35" s="1498">
        <v>99.641597773838868</v>
      </c>
      <c r="L35" s="1501">
        <v>100</v>
      </c>
      <c r="M35" s="1502">
        <v>73.490513184461477</v>
      </c>
      <c r="N35" s="1498">
        <v>84.709461084417384</v>
      </c>
      <c r="O35" s="1498">
        <v>91.036089426029804</v>
      </c>
      <c r="P35" s="1498">
        <v>96.25851524144376</v>
      </c>
      <c r="Q35" s="1499">
        <v>96.711897095986572</v>
      </c>
      <c r="R35" s="1500">
        <v>94.902387858235642</v>
      </c>
      <c r="S35" s="1498">
        <v>97.511501743227697</v>
      </c>
      <c r="T35" s="1498">
        <v>97.938473760085344</v>
      </c>
      <c r="U35" s="1498">
        <v>98.922483683708762</v>
      </c>
      <c r="V35" s="1695">
        <v>92.706302830911767</v>
      </c>
      <c r="W35" s="1234"/>
      <c r="X35" s="1234"/>
      <c r="Y35" s="1234"/>
      <c r="Z35" s="1234"/>
      <c r="AA35" s="1234"/>
      <c r="AB35" s="1234"/>
      <c r="AC35" s="1234"/>
      <c r="AD35" s="1234"/>
      <c r="AE35" s="1234"/>
      <c r="AF35" s="1234"/>
      <c r="AG35" s="1234"/>
      <c r="AH35" s="1234"/>
      <c r="AI35" s="1234"/>
      <c r="AJ35" s="1234"/>
      <c r="AK35" s="1234"/>
      <c r="AL35" s="1234"/>
      <c r="AM35" s="1234"/>
      <c r="AN35" s="1234"/>
      <c r="AO35" s="1234"/>
      <c r="AP35" s="1234"/>
      <c r="AQ35" s="1234"/>
      <c r="AR35" s="1234"/>
      <c r="AS35" s="1234"/>
      <c r="AT35" s="1234"/>
      <c r="AU35" s="1234"/>
      <c r="AV35" s="1234"/>
      <c r="AW35" s="1234"/>
      <c r="AX35" s="1234"/>
      <c r="AY35" s="1234"/>
      <c r="AZ35" s="617"/>
      <c r="BA35" s="2070" t="s">
        <v>55</v>
      </c>
      <c r="BB35" s="151" t="s">
        <v>49</v>
      </c>
      <c r="BC35" s="1056" t="s">
        <v>35</v>
      </c>
      <c r="BD35" s="1075" t="s">
        <v>35</v>
      </c>
      <c r="BE35" s="1075" t="s">
        <v>35</v>
      </c>
      <c r="BF35" s="1075" t="s">
        <v>35</v>
      </c>
      <c r="BG35" s="1095" t="s">
        <v>35</v>
      </c>
      <c r="BH35" s="1115" t="s">
        <v>35</v>
      </c>
      <c r="BI35" s="1075" t="s">
        <v>35</v>
      </c>
      <c r="BJ35" s="1075" t="s">
        <v>35</v>
      </c>
      <c r="BK35" s="1075" t="s">
        <v>35</v>
      </c>
      <c r="BL35" s="1095" t="s">
        <v>35</v>
      </c>
      <c r="BM35" s="1115" t="s">
        <v>35</v>
      </c>
      <c r="BN35" s="1075" t="s">
        <v>35</v>
      </c>
      <c r="BO35" s="1075" t="s">
        <v>35</v>
      </c>
      <c r="BP35" s="1075" t="s">
        <v>35</v>
      </c>
      <c r="BQ35" s="1095" t="s">
        <v>35</v>
      </c>
      <c r="BR35" s="1115" t="s">
        <v>35</v>
      </c>
      <c r="BS35" s="1075" t="s">
        <v>35</v>
      </c>
      <c r="BT35" s="1075" t="s">
        <v>35</v>
      </c>
      <c r="BU35" s="1075" t="s">
        <v>35</v>
      </c>
      <c r="BV35" s="1738" t="s">
        <v>35</v>
      </c>
      <c r="BW35" s="1785"/>
      <c r="BX35" s="1785"/>
      <c r="BY35" s="1786"/>
      <c r="BZ35" s="1786"/>
      <c r="CA35" s="1786"/>
      <c r="CB35" s="1786"/>
      <c r="CC35" s="1786"/>
      <c r="CD35" s="1786"/>
      <c r="CE35" s="1786"/>
      <c r="CF35" s="1786"/>
      <c r="CG35" s="1786"/>
      <c r="CH35" s="1786"/>
      <c r="CI35" s="1786"/>
      <c r="CJ35" s="1786"/>
      <c r="CK35" s="1786"/>
      <c r="CL35" s="1786"/>
      <c r="CM35" s="1786"/>
      <c r="CN35" s="1786"/>
      <c r="CO35" s="1786"/>
      <c r="CP35" s="1786"/>
      <c r="CQ35" s="1786"/>
      <c r="CR35" s="1786"/>
      <c r="CS35" s="1786"/>
      <c r="CT35" s="1786"/>
      <c r="CU35" s="1786"/>
      <c r="CV35" s="1786"/>
      <c r="CW35" s="1786"/>
      <c r="CX35" s="1786"/>
      <c r="CY35" s="1786"/>
      <c r="CZ35" s="1786"/>
    </row>
    <row r="36" s="613" customFormat="true" ht="15" customHeight="true" x14ac:dyDescent="0.2">
      <c r="A36" s="2215"/>
      <c r="B36" s="1621" t="s">
        <v>48</v>
      </c>
      <c r="C36" s="1497">
        <v>13.013811459720944</v>
      </c>
      <c r="D36" s="1498">
        <v>2.7481431999681423</v>
      </c>
      <c r="E36" s="1498">
        <v>1.0189283492601868</v>
      </c>
      <c r="F36" s="1498">
        <v>0.6238920086294002</v>
      </c>
      <c r="G36" s="1499">
        <v>0.20584352748001289</v>
      </c>
      <c r="H36" s="1500">
        <v>3.1017006076921252</v>
      </c>
      <c r="I36" s="1498">
        <v>1.8095666645153212</v>
      </c>
      <c r="J36" s="1498">
        <v>0.2066793934844055</v>
      </c>
      <c r="K36" s="1498">
        <v>0.35840222616110567</v>
      </c>
      <c r="L36" s="1501">
        <v>0</v>
      </c>
      <c r="M36" s="1502">
        <v>26.509486815538608</v>
      </c>
      <c r="N36" s="1498">
        <v>15.290538915582699</v>
      </c>
      <c r="O36" s="1498">
        <v>8.9639105739702281</v>
      </c>
      <c r="P36" s="1498">
        <v>3.7414847585562674</v>
      </c>
      <c r="Q36" s="1499">
        <v>3.2881029040134595</v>
      </c>
      <c r="R36" s="1500">
        <v>5.0976121417643476</v>
      </c>
      <c r="S36" s="1498">
        <v>2.4884982567723122</v>
      </c>
      <c r="T36" s="1498">
        <v>2.0615262399148344</v>
      </c>
      <c r="U36" s="1498">
        <v>1.0775163162912949</v>
      </c>
      <c r="V36" s="1695">
        <v>7.2936971690883494</v>
      </c>
      <c r="W36" s="1234"/>
      <c r="X36" s="1234"/>
      <c r="Y36" s="1234"/>
      <c r="Z36" s="1234"/>
      <c r="AA36" s="1234"/>
      <c r="AB36" s="1234"/>
      <c r="AC36" s="1234"/>
      <c r="AD36" s="1234"/>
      <c r="AE36" s="1234"/>
      <c r="AF36" s="1234"/>
      <c r="AG36" s="1234"/>
      <c r="AH36" s="1234"/>
      <c r="AI36" s="1234"/>
      <c r="AJ36" s="1234"/>
      <c r="AK36" s="1234"/>
      <c r="AL36" s="1234"/>
      <c r="AM36" s="1234"/>
      <c r="AN36" s="1234"/>
      <c r="AO36" s="1234"/>
      <c r="AP36" s="1234"/>
      <c r="AQ36" s="1234"/>
      <c r="AR36" s="1234"/>
      <c r="AS36" s="1234"/>
      <c r="AT36" s="1234"/>
      <c r="AU36" s="1234"/>
      <c r="AV36" s="1234"/>
      <c r="AW36" s="1234"/>
      <c r="AX36" s="1234"/>
      <c r="AY36" s="1234"/>
      <c r="AZ36" s="617"/>
      <c r="BA36" s="2070"/>
      <c r="BB36" s="151" t="s">
        <v>48</v>
      </c>
      <c r="BC36" s="1056" t="s">
        <v>35</v>
      </c>
      <c r="BD36" s="1075" t="s">
        <v>35</v>
      </c>
      <c r="BE36" s="1075" t="s">
        <v>35</v>
      </c>
      <c r="BF36" s="1075" t="s">
        <v>35</v>
      </c>
      <c r="BG36" s="1095" t="s">
        <v>35</v>
      </c>
      <c r="BH36" s="1115" t="s">
        <v>35</v>
      </c>
      <c r="BI36" s="1075" t="s">
        <v>35</v>
      </c>
      <c r="BJ36" s="1075" t="s">
        <v>35</v>
      </c>
      <c r="BK36" s="1075" t="s">
        <v>35</v>
      </c>
      <c r="BL36" s="1095" t="s">
        <v>35</v>
      </c>
      <c r="BM36" s="1115" t="s">
        <v>35</v>
      </c>
      <c r="BN36" s="1075" t="s">
        <v>35</v>
      </c>
      <c r="BO36" s="1075" t="s">
        <v>35</v>
      </c>
      <c r="BP36" s="1075" t="s">
        <v>35</v>
      </c>
      <c r="BQ36" s="1095" t="s">
        <v>35</v>
      </c>
      <c r="BR36" s="1115" t="s">
        <v>35</v>
      </c>
      <c r="BS36" s="1075" t="s">
        <v>35</v>
      </c>
      <c r="BT36" s="1075" t="s">
        <v>35</v>
      </c>
      <c r="BU36" s="1075" t="s">
        <v>35</v>
      </c>
      <c r="BV36" s="1738" t="s">
        <v>35</v>
      </c>
      <c r="BW36" s="1785"/>
      <c r="BX36" s="1785"/>
      <c r="BY36" s="1786"/>
      <c r="BZ36" s="1786"/>
      <c r="CA36" s="1786"/>
      <c r="CB36" s="1786"/>
      <c r="CC36" s="1786"/>
      <c r="CD36" s="1786"/>
      <c r="CE36" s="1786"/>
      <c r="CF36" s="1786"/>
      <c r="CG36" s="1786"/>
      <c r="CH36" s="1786"/>
      <c r="CI36" s="1786"/>
      <c r="CJ36" s="1786"/>
      <c r="CK36" s="1786"/>
      <c r="CL36" s="1786"/>
      <c r="CM36" s="1786"/>
      <c r="CN36" s="1786"/>
      <c r="CO36" s="1786"/>
      <c r="CP36" s="1786"/>
      <c r="CQ36" s="1786"/>
      <c r="CR36" s="1786"/>
      <c r="CS36" s="1786"/>
      <c r="CT36" s="1786"/>
      <c r="CU36" s="1786"/>
      <c r="CV36" s="1786"/>
      <c r="CW36" s="1786"/>
      <c r="CX36" s="1786"/>
      <c r="CY36" s="1786"/>
      <c r="CZ36" s="1786"/>
    </row>
    <row r="37" s="613" customFormat="true" ht="15" customHeight="true" x14ac:dyDescent="0.2">
      <c r="A37" s="2215" t="s">
        <v>148</v>
      </c>
      <c r="B37" s="1621" t="s">
        <v>49</v>
      </c>
      <c r="C37" s="1497">
        <v>89.130495485223122</v>
      </c>
      <c r="D37" s="1498">
        <v>97.452508854107677</v>
      </c>
      <c r="E37" s="1498">
        <v>99.091715156721904</v>
      </c>
      <c r="F37" s="1498">
        <v>99.592241731467155</v>
      </c>
      <c r="G37" s="1499">
        <v>99.79375326710273</v>
      </c>
      <c r="H37" s="1500">
        <v>97.399298229815798</v>
      </c>
      <c r="I37" s="1498">
        <v>98.303439765771657</v>
      </c>
      <c r="J37" s="1498">
        <v>99.793271240375446</v>
      </c>
      <c r="K37" s="1498">
        <v>99.693906286233741</v>
      </c>
      <c r="L37" s="1501">
        <v>100</v>
      </c>
      <c r="M37" s="1502">
        <v>78.491430226181436</v>
      </c>
      <c r="N37" s="1498">
        <v>86.225750502468387</v>
      </c>
      <c r="O37" s="1498">
        <v>91.717363244916044</v>
      </c>
      <c r="P37" s="1498">
        <v>96.453805788675709</v>
      </c>
      <c r="Q37" s="1499">
        <v>97.560054691104952</v>
      </c>
      <c r="R37" s="1500">
        <v>95.411031233642788</v>
      </c>
      <c r="S37" s="1498">
        <v>97.926939364117516</v>
      </c>
      <c r="T37" s="1498">
        <v>98.300606244211707</v>
      </c>
      <c r="U37" s="1498">
        <v>98.93222716876042</v>
      </c>
      <c r="V37" s="1695">
        <v>94.294060173302114</v>
      </c>
      <c r="W37" s="1234"/>
      <c r="X37" s="1234"/>
      <c r="Y37" s="1234"/>
      <c r="Z37" s="1234"/>
      <c r="AA37" s="1234"/>
      <c r="AB37" s="1234"/>
      <c r="AC37" s="1234"/>
      <c r="AD37" s="1234"/>
      <c r="AE37" s="1234"/>
      <c r="AF37" s="1234"/>
      <c r="AG37" s="1234"/>
      <c r="AH37" s="1234"/>
      <c r="AI37" s="1234"/>
      <c r="AJ37" s="1234"/>
      <c r="AK37" s="1234"/>
      <c r="AL37" s="1234"/>
      <c r="AM37" s="1234"/>
      <c r="AN37" s="1234"/>
      <c r="AO37" s="1234"/>
      <c r="AP37" s="1234"/>
      <c r="AQ37" s="1234"/>
      <c r="AR37" s="1234"/>
      <c r="AS37" s="1234"/>
      <c r="AT37" s="1234"/>
      <c r="AU37" s="1234"/>
      <c r="AV37" s="1234"/>
      <c r="AW37" s="1234"/>
      <c r="AX37" s="1234"/>
      <c r="AY37" s="1234"/>
      <c r="AZ37" s="617"/>
      <c r="BA37" s="2070" t="s">
        <v>124</v>
      </c>
      <c r="BB37" s="151" t="s">
        <v>49</v>
      </c>
      <c r="BC37" s="1056" t="s">
        <v>35</v>
      </c>
      <c r="BD37" s="1075" t="s">
        <v>35</v>
      </c>
      <c r="BE37" s="1075" t="s">
        <v>35</v>
      </c>
      <c r="BF37" s="1075" t="s">
        <v>35</v>
      </c>
      <c r="BG37" s="1095" t="s">
        <v>35</v>
      </c>
      <c r="BH37" s="1115" t="s">
        <v>35</v>
      </c>
      <c r="BI37" s="1075" t="s">
        <v>35</v>
      </c>
      <c r="BJ37" s="1075" t="s">
        <v>35</v>
      </c>
      <c r="BK37" s="1075" t="s">
        <v>35</v>
      </c>
      <c r="BL37" s="1095" t="s">
        <v>35</v>
      </c>
      <c r="BM37" s="1115" t="s">
        <v>35</v>
      </c>
      <c r="BN37" s="1075" t="s">
        <v>35</v>
      </c>
      <c r="BO37" s="1075" t="s">
        <v>35</v>
      </c>
      <c r="BP37" s="1075" t="s">
        <v>35</v>
      </c>
      <c r="BQ37" s="1095" t="s">
        <v>35</v>
      </c>
      <c r="BR37" s="1115" t="s">
        <v>35</v>
      </c>
      <c r="BS37" s="1075" t="s">
        <v>35</v>
      </c>
      <c r="BT37" s="1075" t="s">
        <v>35</v>
      </c>
      <c r="BU37" s="1075" t="s">
        <v>35</v>
      </c>
      <c r="BV37" s="1738" t="s">
        <v>35</v>
      </c>
      <c r="BW37" s="1785"/>
      <c r="BX37" s="1785"/>
      <c r="BY37" s="1786"/>
      <c r="BZ37" s="1786"/>
      <c r="CA37" s="1786"/>
      <c r="CB37" s="1786"/>
      <c r="CC37" s="1786"/>
      <c r="CD37" s="1786"/>
      <c r="CE37" s="1786"/>
      <c r="CF37" s="1786"/>
      <c r="CG37" s="1786"/>
      <c r="CH37" s="1786"/>
      <c r="CI37" s="1786"/>
      <c r="CJ37" s="1786"/>
      <c r="CK37" s="1786"/>
      <c r="CL37" s="1786"/>
      <c r="CM37" s="1786"/>
      <c r="CN37" s="1786"/>
      <c r="CO37" s="1786"/>
      <c r="CP37" s="1786"/>
      <c r="CQ37" s="1786"/>
      <c r="CR37" s="1786"/>
      <c r="CS37" s="1786"/>
      <c r="CT37" s="1786"/>
      <c r="CU37" s="1786"/>
      <c r="CV37" s="1786"/>
      <c r="CW37" s="1786"/>
      <c r="CX37" s="1786"/>
      <c r="CY37" s="1786"/>
      <c r="CZ37" s="1786"/>
    </row>
    <row r="38" s="613" customFormat="true" ht="15" customHeight="true" x14ac:dyDescent="0.2">
      <c r="A38" s="2215"/>
      <c r="B38" s="1621" t="s">
        <v>48</v>
      </c>
      <c r="C38" s="1497">
        <v>10.869504514776816</v>
      </c>
      <c r="D38" s="1498">
        <v>2.5474911458923253</v>
      </c>
      <c r="E38" s="1498">
        <v>0.90828484327808212</v>
      </c>
      <c r="F38" s="1498">
        <v>0.40775826853286806</v>
      </c>
      <c r="G38" s="1499">
        <v>0.20624673289726397</v>
      </c>
      <c r="H38" s="1500">
        <v>2.6007017701842385</v>
      </c>
      <c r="I38" s="1498">
        <v>1.6965602342283368</v>
      </c>
      <c r="J38" s="1498">
        <v>0.20672875962455337</v>
      </c>
      <c r="K38" s="1498">
        <v>0.30609371376625577</v>
      </c>
      <c r="L38" s="1501">
        <v>0</v>
      </c>
      <c r="M38" s="1502">
        <v>21.508569773818667</v>
      </c>
      <c r="N38" s="1498">
        <v>13.774249497531715</v>
      </c>
      <c r="O38" s="1498">
        <v>8.282636755083999</v>
      </c>
      <c r="P38" s="1498">
        <v>3.5461942113243281</v>
      </c>
      <c r="Q38" s="1499">
        <v>2.4399453088950658</v>
      </c>
      <c r="R38" s="1500">
        <v>4.5889687663572252</v>
      </c>
      <c r="S38" s="1498">
        <v>2.0730606358824164</v>
      </c>
      <c r="T38" s="1498">
        <v>1.6993937557883347</v>
      </c>
      <c r="U38" s="1498">
        <v>1.0677728312396138</v>
      </c>
      <c r="V38" s="1695">
        <v>5.7059398266978443</v>
      </c>
      <c r="W38" s="1234"/>
      <c r="X38" s="1234"/>
      <c r="Y38" s="1234"/>
      <c r="Z38" s="1234"/>
      <c r="AA38" s="1234"/>
      <c r="AB38" s="1234"/>
      <c r="AC38" s="1234"/>
      <c r="AD38" s="1234"/>
      <c r="AE38" s="1234"/>
      <c r="AF38" s="1234"/>
      <c r="AG38" s="1234"/>
      <c r="AH38" s="1234"/>
      <c r="AI38" s="1234"/>
      <c r="AJ38" s="1234"/>
      <c r="AK38" s="1234"/>
      <c r="AL38" s="1234"/>
      <c r="AM38" s="1234"/>
      <c r="AN38" s="1234"/>
      <c r="AO38" s="1234"/>
      <c r="AP38" s="1234"/>
      <c r="AQ38" s="1234"/>
      <c r="AR38" s="1234"/>
      <c r="AS38" s="1234"/>
      <c r="AT38" s="1234"/>
      <c r="AU38" s="1234"/>
      <c r="AV38" s="1234"/>
      <c r="AW38" s="1234"/>
      <c r="AX38" s="1234"/>
      <c r="AY38" s="1234"/>
      <c r="AZ38" s="617"/>
      <c r="BA38" s="2070"/>
      <c r="BB38" s="151" t="s">
        <v>48</v>
      </c>
      <c r="BC38" s="1056" t="s">
        <v>35</v>
      </c>
      <c r="BD38" s="1075" t="s">
        <v>35</v>
      </c>
      <c r="BE38" s="1075" t="s">
        <v>35</v>
      </c>
      <c r="BF38" s="1075" t="s">
        <v>35</v>
      </c>
      <c r="BG38" s="1095" t="s">
        <v>35</v>
      </c>
      <c r="BH38" s="1115" t="s">
        <v>35</v>
      </c>
      <c r="BI38" s="1075" t="s">
        <v>35</v>
      </c>
      <c r="BJ38" s="1075" t="s">
        <v>35</v>
      </c>
      <c r="BK38" s="1075" t="s">
        <v>35</v>
      </c>
      <c r="BL38" s="1095" t="s">
        <v>35</v>
      </c>
      <c r="BM38" s="1115" t="s">
        <v>35</v>
      </c>
      <c r="BN38" s="1075" t="s">
        <v>35</v>
      </c>
      <c r="BO38" s="1075" t="s">
        <v>35</v>
      </c>
      <c r="BP38" s="1075" t="s">
        <v>35</v>
      </c>
      <c r="BQ38" s="1095" t="s">
        <v>35</v>
      </c>
      <c r="BR38" s="1115" t="s">
        <v>35</v>
      </c>
      <c r="BS38" s="1075" t="s">
        <v>35</v>
      </c>
      <c r="BT38" s="1075" t="s">
        <v>35</v>
      </c>
      <c r="BU38" s="1075" t="s">
        <v>35</v>
      </c>
      <c r="BV38" s="1738" t="s">
        <v>35</v>
      </c>
      <c r="BW38" s="1785"/>
      <c r="BX38" s="1785"/>
      <c r="BY38" s="1786"/>
      <c r="BZ38" s="1786"/>
      <c r="CA38" s="1786"/>
      <c r="CB38" s="1786"/>
      <c r="CC38" s="1786"/>
      <c r="CD38" s="1786"/>
      <c r="CE38" s="1786"/>
      <c r="CF38" s="1786"/>
      <c r="CG38" s="1786"/>
      <c r="CH38" s="1786"/>
      <c r="CI38" s="1786"/>
      <c r="CJ38" s="1786"/>
      <c r="CK38" s="1786"/>
      <c r="CL38" s="1786"/>
      <c r="CM38" s="1786"/>
      <c r="CN38" s="1786"/>
      <c r="CO38" s="1786"/>
      <c r="CP38" s="1786"/>
      <c r="CQ38" s="1786"/>
      <c r="CR38" s="1786"/>
      <c r="CS38" s="1786"/>
      <c r="CT38" s="1786"/>
      <c r="CU38" s="1786"/>
      <c r="CV38" s="1786"/>
      <c r="CW38" s="1786"/>
      <c r="CX38" s="1786"/>
      <c r="CY38" s="1786"/>
      <c r="CZ38" s="1786"/>
    </row>
    <row r="39" s="130" customFormat="true" ht="15" customHeight="true" x14ac:dyDescent="0.2">
      <c r="A39" s="1979" t="s">
        <v>121</v>
      </c>
      <c r="B39" s="241" t="s">
        <v>49</v>
      </c>
      <c r="C39" s="986" t="s">
        <v>35</v>
      </c>
      <c r="D39" s="998" t="s">
        <v>35</v>
      </c>
      <c r="E39" s="998" t="s">
        <v>35</v>
      </c>
      <c r="F39" s="998" t="s">
        <v>35</v>
      </c>
      <c r="G39" s="1010" t="s">
        <v>35</v>
      </c>
      <c r="H39" s="1022" t="s">
        <v>35</v>
      </c>
      <c r="I39" s="998" t="s">
        <v>35</v>
      </c>
      <c r="J39" s="998" t="s">
        <v>35</v>
      </c>
      <c r="K39" s="998" t="s">
        <v>35</v>
      </c>
      <c r="L39" s="1034" t="s">
        <v>35</v>
      </c>
      <c r="M39" s="1044" t="s">
        <v>35</v>
      </c>
      <c r="N39" s="998" t="s">
        <v>35</v>
      </c>
      <c r="O39" s="998" t="s">
        <v>35</v>
      </c>
      <c r="P39" s="998" t="s">
        <v>35</v>
      </c>
      <c r="Q39" s="1010" t="s">
        <v>35</v>
      </c>
      <c r="R39" s="1022" t="s">
        <v>35</v>
      </c>
      <c r="S39" s="998" t="s">
        <v>35</v>
      </c>
      <c r="T39" s="998" t="s">
        <v>35</v>
      </c>
      <c r="U39" s="998" t="s">
        <v>35</v>
      </c>
      <c r="V39" s="1697" t="s">
        <v>35</v>
      </c>
      <c r="W39" s="1725"/>
      <c r="X39" s="1725"/>
      <c r="Y39" s="1726"/>
      <c r="Z39" s="1726"/>
      <c r="AA39" s="1726"/>
      <c r="AB39" s="1726"/>
      <c r="AC39" s="1726"/>
      <c r="AD39" s="1726"/>
      <c r="AE39" s="1726"/>
      <c r="AF39" s="1726"/>
      <c r="AG39" s="1726"/>
      <c r="AH39" s="1726"/>
      <c r="AI39" s="1726"/>
      <c r="AJ39" s="1726"/>
      <c r="AK39" s="1726"/>
      <c r="AL39" s="1726"/>
      <c r="AM39" s="1726"/>
      <c r="AN39" s="1726"/>
      <c r="AO39" s="1726"/>
      <c r="AP39" s="1726"/>
      <c r="AQ39" s="1726"/>
      <c r="AR39" s="1726"/>
      <c r="AS39" s="1726"/>
      <c r="AT39" s="1726"/>
      <c r="AU39" s="1726"/>
      <c r="AV39" s="1726"/>
      <c r="AW39" s="1726"/>
      <c r="AX39" s="1726"/>
      <c r="AY39" s="1726"/>
      <c r="AZ39" s="207"/>
      <c r="BA39" s="2070" t="s">
        <v>121</v>
      </c>
      <c r="BB39" s="151" t="s">
        <v>49</v>
      </c>
      <c r="BC39" s="1056" t="s">
        <v>35</v>
      </c>
      <c r="BD39" s="1075" t="s">
        <v>35</v>
      </c>
      <c r="BE39" s="1075" t="s">
        <v>35</v>
      </c>
      <c r="BF39" s="1075" t="s">
        <v>35</v>
      </c>
      <c r="BG39" s="1095" t="s">
        <v>35</v>
      </c>
      <c r="BH39" s="1115" t="s">
        <v>35</v>
      </c>
      <c r="BI39" s="1075" t="s">
        <v>35</v>
      </c>
      <c r="BJ39" s="1075" t="s">
        <v>35</v>
      </c>
      <c r="BK39" s="1075" t="s">
        <v>35</v>
      </c>
      <c r="BL39" s="1095" t="s">
        <v>35</v>
      </c>
      <c r="BM39" s="1115" t="s">
        <v>35</v>
      </c>
      <c r="BN39" s="1075" t="s">
        <v>35</v>
      </c>
      <c r="BO39" s="1075" t="s">
        <v>35</v>
      </c>
      <c r="BP39" s="1075" t="s">
        <v>35</v>
      </c>
      <c r="BQ39" s="1095" t="s">
        <v>35</v>
      </c>
      <c r="BR39" s="1115" t="s">
        <v>35</v>
      </c>
      <c r="BS39" s="1075" t="s">
        <v>35</v>
      </c>
      <c r="BT39" s="1075" t="s">
        <v>35</v>
      </c>
      <c r="BU39" s="1075" t="s">
        <v>35</v>
      </c>
      <c r="BV39" s="1738" t="s">
        <v>35</v>
      </c>
      <c r="BW39" s="1785"/>
      <c r="BX39" s="1785"/>
      <c r="BY39" s="1786"/>
      <c r="BZ39" s="1786"/>
      <c r="CA39" s="1786"/>
      <c r="CB39" s="1786"/>
      <c r="CC39" s="1786"/>
      <c r="CD39" s="1786"/>
      <c r="CE39" s="1786"/>
      <c r="CF39" s="1786"/>
      <c r="CG39" s="1786"/>
      <c r="CH39" s="1786"/>
      <c r="CI39" s="1786"/>
      <c r="CJ39" s="1786"/>
      <c r="CK39" s="1786"/>
      <c r="CL39" s="1786"/>
      <c r="CM39" s="1786"/>
      <c r="CN39" s="1786"/>
      <c r="CO39" s="1786"/>
      <c r="CP39" s="1786"/>
      <c r="CQ39" s="1786"/>
      <c r="CR39" s="1786"/>
      <c r="CS39" s="1786"/>
      <c r="CT39" s="1786"/>
      <c r="CU39" s="1786"/>
      <c r="CV39" s="1786"/>
      <c r="CW39" s="1786"/>
      <c r="CX39" s="1786"/>
      <c r="CY39" s="1786"/>
      <c r="CZ39" s="1786"/>
    </row>
    <row r="40" s="130" customFormat="true" ht="15" customHeight="true" x14ac:dyDescent="0.2">
      <c r="A40" s="1979"/>
      <c r="B40" s="241" t="s">
        <v>48</v>
      </c>
      <c r="C40" s="986" t="s">
        <v>35</v>
      </c>
      <c r="D40" s="998" t="s">
        <v>35</v>
      </c>
      <c r="E40" s="998" t="s">
        <v>35</v>
      </c>
      <c r="F40" s="998" t="s">
        <v>35</v>
      </c>
      <c r="G40" s="1010" t="s">
        <v>35</v>
      </c>
      <c r="H40" s="1022" t="s">
        <v>35</v>
      </c>
      <c r="I40" s="998" t="s">
        <v>35</v>
      </c>
      <c r="J40" s="998" t="s">
        <v>35</v>
      </c>
      <c r="K40" s="998" t="s">
        <v>35</v>
      </c>
      <c r="L40" s="1034" t="s">
        <v>35</v>
      </c>
      <c r="M40" s="1044" t="s">
        <v>35</v>
      </c>
      <c r="N40" s="998" t="s">
        <v>35</v>
      </c>
      <c r="O40" s="998" t="s">
        <v>35</v>
      </c>
      <c r="P40" s="998" t="s">
        <v>35</v>
      </c>
      <c r="Q40" s="1010" t="s">
        <v>35</v>
      </c>
      <c r="R40" s="1022" t="s">
        <v>35</v>
      </c>
      <c r="S40" s="998" t="s">
        <v>35</v>
      </c>
      <c r="T40" s="998" t="s">
        <v>35</v>
      </c>
      <c r="U40" s="998" t="s">
        <v>35</v>
      </c>
      <c r="V40" s="1697" t="s">
        <v>35</v>
      </c>
      <c r="W40" s="1725"/>
      <c r="X40" s="1725"/>
      <c r="Y40" s="1726"/>
      <c r="Z40" s="1726"/>
      <c r="AA40" s="1726"/>
      <c r="AB40" s="1726"/>
      <c r="AC40" s="1726"/>
      <c r="AD40" s="1726"/>
      <c r="AE40" s="1726"/>
      <c r="AF40" s="1726"/>
      <c r="AG40" s="1726"/>
      <c r="AH40" s="1726"/>
      <c r="AI40" s="1726"/>
      <c r="AJ40" s="1726"/>
      <c r="AK40" s="1726"/>
      <c r="AL40" s="1726"/>
      <c r="AM40" s="1726"/>
      <c r="AN40" s="1726"/>
      <c r="AO40" s="1726"/>
      <c r="AP40" s="1726"/>
      <c r="AQ40" s="1726"/>
      <c r="AR40" s="1726"/>
      <c r="AS40" s="1726"/>
      <c r="AT40" s="1726"/>
      <c r="AU40" s="1726"/>
      <c r="AV40" s="1726"/>
      <c r="AW40" s="1726"/>
      <c r="AX40" s="1726"/>
      <c r="AY40" s="1726"/>
      <c r="AZ40" s="207"/>
      <c r="BA40" s="2070"/>
      <c r="BB40" s="151" t="s">
        <v>48</v>
      </c>
      <c r="BC40" s="1056" t="s">
        <v>35</v>
      </c>
      <c r="BD40" s="1075" t="s">
        <v>35</v>
      </c>
      <c r="BE40" s="1075" t="s">
        <v>35</v>
      </c>
      <c r="BF40" s="1075" t="s">
        <v>35</v>
      </c>
      <c r="BG40" s="1095" t="s">
        <v>35</v>
      </c>
      <c r="BH40" s="1115" t="s">
        <v>35</v>
      </c>
      <c r="BI40" s="1075" t="s">
        <v>35</v>
      </c>
      <c r="BJ40" s="1075" t="s">
        <v>35</v>
      </c>
      <c r="BK40" s="1075" t="s">
        <v>35</v>
      </c>
      <c r="BL40" s="1095" t="s">
        <v>35</v>
      </c>
      <c r="BM40" s="1115" t="s">
        <v>35</v>
      </c>
      <c r="BN40" s="1075" t="s">
        <v>35</v>
      </c>
      <c r="BO40" s="1075" t="s">
        <v>35</v>
      </c>
      <c r="BP40" s="1075" t="s">
        <v>35</v>
      </c>
      <c r="BQ40" s="1095" t="s">
        <v>35</v>
      </c>
      <c r="BR40" s="1115" t="s">
        <v>35</v>
      </c>
      <c r="BS40" s="1075" t="s">
        <v>35</v>
      </c>
      <c r="BT40" s="1075" t="s">
        <v>35</v>
      </c>
      <c r="BU40" s="1075" t="s">
        <v>35</v>
      </c>
      <c r="BV40" s="1738" t="s">
        <v>35</v>
      </c>
      <c r="BW40" s="1785"/>
      <c r="BX40" s="1785"/>
      <c r="BY40" s="1786"/>
      <c r="BZ40" s="1786"/>
      <c r="CA40" s="1786"/>
      <c r="CB40" s="1786"/>
      <c r="CC40" s="1786"/>
      <c r="CD40" s="1786"/>
      <c r="CE40" s="1786"/>
      <c r="CF40" s="1786"/>
      <c r="CG40" s="1786"/>
      <c r="CH40" s="1786"/>
      <c r="CI40" s="1786"/>
      <c r="CJ40" s="1786"/>
      <c r="CK40" s="1786"/>
      <c r="CL40" s="1786"/>
      <c r="CM40" s="1786"/>
      <c r="CN40" s="1786"/>
      <c r="CO40" s="1786"/>
      <c r="CP40" s="1786"/>
      <c r="CQ40" s="1786"/>
      <c r="CR40" s="1786"/>
      <c r="CS40" s="1786"/>
      <c r="CT40" s="1786"/>
      <c r="CU40" s="1786"/>
      <c r="CV40" s="1786"/>
      <c r="CW40" s="1786"/>
      <c r="CX40" s="1786"/>
      <c r="CY40" s="1786"/>
      <c r="CZ40" s="1786"/>
    </row>
    <row r="41" s="613" customFormat="true" ht="15" customHeight="true" x14ac:dyDescent="0.2">
      <c r="A41" s="2215" t="s">
        <v>56</v>
      </c>
      <c r="B41" s="1621" t="s">
        <v>49</v>
      </c>
      <c r="C41" s="1497">
        <v>2.2977951607184379</v>
      </c>
      <c r="D41" s="1498">
        <v>0.12064531692478929</v>
      </c>
      <c r="E41" s="1498">
        <v>0.12261309613949102</v>
      </c>
      <c r="F41" s="1498">
        <v>0</v>
      </c>
      <c r="G41" s="1499">
        <v>0</v>
      </c>
      <c r="H41" s="1500">
        <v>0.12588777839127324</v>
      </c>
      <c r="I41" s="1498">
        <v>6.8864889386442293E-2</v>
      </c>
      <c r="J41" s="1498">
        <v>6.7039312412911944E-2</v>
      </c>
      <c r="K41" s="1498">
        <v>0</v>
      </c>
      <c r="L41" s="1501">
        <v>0</v>
      </c>
      <c r="M41" s="1502">
        <v>6.7133287107760342</v>
      </c>
      <c r="N41" s="1498">
        <v>1.5105397969839407</v>
      </c>
      <c r="O41" s="1498">
        <v>1.401146185417534</v>
      </c>
      <c r="P41" s="1498">
        <v>0.51025690096025433</v>
      </c>
      <c r="Q41" s="1499">
        <v>7.9124496569126235E-2</v>
      </c>
      <c r="R41" s="1500">
        <v>0.44970692552074892</v>
      </c>
      <c r="S41" s="1498">
        <v>0.39852854572083779</v>
      </c>
      <c r="T41" s="1498">
        <v>4.3072428001552039E-2</v>
      </c>
      <c r="U41" s="1498">
        <v>7.0960094870002269E-3</v>
      </c>
      <c r="V41" s="1695">
        <v>1.602737212232578</v>
      </c>
      <c r="W41" s="1234"/>
      <c r="X41" s="1234"/>
      <c r="Y41" s="1234"/>
      <c r="Z41" s="1234"/>
      <c r="AA41" s="1234"/>
      <c r="AB41" s="1234"/>
      <c r="AC41" s="1234"/>
      <c r="AD41" s="1234"/>
      <c r="AE41" s="1234"/>
      <c r="AF41" s="1234"/>
      <c r="AG41" s="1234"/>
      <c r="AH41" s="1234"/>
      <c r="AI41" s="1234"/>
      <c r="AJ41" s="1234"/>
      <c r="AK41" s="1234"/>
      <c r="AL41" s="1234"/>
      <c r="AM41" s="1234"/>
      <c r="AN41" s="1234"/>
      <c r="AO41" s="1234"/>
      <c r="AP41" s="1234"/>
      <c r="AQ41" s="1234"/>
      <c r="AR41" s="1234"/>
      <c r="AS41" s="1234"/>
      <c r="AT41" s="1234"/>
      <c r="AU41" s="1234"/>
      <c r="AV41" s="1234"/>
      <c r="AW41" s="1234"/>
      <c r="AX41" s="1234"/>
      <c r="AY41" s="1234"/>
      <c r="AZ41" s="617"/>
      <c r="BA41" s="2070" t="s">
        <v>56</v>
      </c>
      <c r="BB41" s="151" t="s">
        <v>49</v>
      </c>
      <c r="BC41" s="1056" t="s">
        <v>35</v>
      </c>
      <c r="BD41" s="1075" t="s">
        <v>35</v>
      </c>
      <c r="BE41" s="1075" t="s">
        <v>35</v>
      </c>
      <c r="BF41" s="1075" t="s">
        <v>35</v>
      </c>
      <c r="BG41" s="1095" t="s">
        <v>35</v>
      </c>
      <c r="BH41" s="1115" t="s">
        <v>35</v>
      </c>
      <c r="BI41" s="1075" t="s">
        <v>35</v>
      </c>
      <c r="BJ41" s="1075" t="s">
        <v>35</v>
      </c>
      <c r="BK41" s="1075" t="s">
        <v>35</v>
      </c>
      <c r="BL41" s="1095" t="s">
        <v>35</v>
      </c>
      <c r="BM41" s="1115" t="s">
        <v>35</v>
      </c>
      <c r="BN41" s="1075" t="s">
        <v>35</v>
      </c>
      <c r="BO41" s="1075" t="s">
        <v>35</v>
      </c>
      <c r="BP41" s="1075" t="s">
        <v>35</v>
      </c>
      <c r="BQ41" s="1095" t="s">
        <v>35</v>
      </c>
      <c r="BR41" s="1115" t="s">
        <v>35</v>
      </c>
      <c r="BS41" s="1075" t="s">
        <v>35</v>
      </c>
      <c r="BT41" s="1075" t="s">
        <v>35</v>
      </c>
      <c r="BU41" s="1075" t="s">
        <v>35</v>
      </c>
      <c r="BV41" s="1738" t="s">
        <v>35</v>
      </c>
      <c r="BW41" s="1785"/>
      <c r="BX41" s="1785"/>
      <c r="BY41" s="1786"/>
      <c r="BZ41" s="1786"/>
      <c r="CA41" s="1786"/>
      <c r="CB41" s="1786"/>
      <c r="CC41" s="1786"/>
      <c r="CD41" s="1786"/>
      <c r="CE41" s="1786"/>
      <c r="CF41" s="1786"/>
      <c r="CG41" s="1786"/>
      <c r="CH41" s="1786"/>
      <c r="CI41" s="1786"/>
      <c r="CJ41" s="1786"/>
      <c r="CK41" s="1786"/>
      <c r="CL41" s="1786"/>
      <c r="CM41" s="1786"/>
      <c r="CN41" s="1786"/>
      <c r="CO41" s="1786"/>
      <c r="CP41" s="1786"/>
      <c r="CQ41" s="1786"/>
      <c r="CR41" s="1786"/>
      <c r="CS41" s="1786"/>
      <c r="CT41" s="1786"/>
      <c r="CU41" s="1786"/>
      <c r="CV41" s="1786"/>
      <c r="CW41" s="1786"/>
      <c r="CX41" s="1786"/>
      <c r="CY41" s="1786"/>
      <c r="CZ41" s="1786"/>
    </row>
    <row r="42" s="613" customFormat="true" ht="15" customHeight="true" x14ac:dyDescent="0.2">
      <c r="A42" s="2215"/>
      <c r="B42" s="1621" t="s">
        <v>48</v>
      </c>
      <c r="C42" s="1497">
        <v>97.702204839281549</v>
      </c>
      <c r="D42" s="1498">
        <v>99.879354683075221</v>
      </c>
      <c r="E42" s="1498">
        <v>99.877386903860526</v>
      </c>
      <c r="F42" s="1498">
        <v>100</v>
      </c>
      <c r="G42" s="1499">
        <v>100</v>
      </c>
      <c r="H42" s="1500">
        <v>99.87411222160874</v>
      </c>
      <c r="I42" s="1498">
        <v>99.931135110613567</v>
      </c>
      <c r="J42" s="1498">
        <v>99.93296068758707</v>
      </c>
      <c r="K42" s="1498">
        <v>100</v>
      </c>
      <c r="L42" s="1501">
        <v>100</v>
      </c>
      <c r="M42" s="1502">
        <v>93.286671289224017</v>
      </c>
      <c r="N42" s="1498">
        <v>98.489460203016051</v>
      </c>
      <c r="O42" s="1498">
        <v>98.598853814582455</v>
      </c>
      <c r="P42" s="1498">
        <v>99.489743099039757</v>
      </c>
      <c r="Q42" s="1499">
        <v>99.920875503430864</v>
      </c>
      <c r="R42" s="1500">
        <v>99.550293074479228</v>
      </c>
      <c r="S42" s="1498">
        <v>99.601471454279192</v>
      </c>
      <c r="T42" s="1498">
        <v>99.956927571998477</v>
      </c>
      <c r="U42" s="1498">
        <v>99.992903990513</v>
      </c>
      <c r="V42" s="1695">
        <v>98.397262787767488</v>
      </c>
      <c r="W42" s="1234"/>
      <c r="X42" s="1234"/>
      <c r="Y42" s="1234"/>
      <c r="Z42" s="1234"/>
      <c r="AA42" s="1234"/>
      <c r="AB42" s="1234"/>
      <c r="AC42" s="1234"/>
      <c r="AD42" s="1234"/>
      <c r="AE42" s="1234"/>
      <c r="AF42" s="1234"/>
      <c r="AG42" s="1234"/>
      <c r="AH42" s="1234"/>
      <c r="AI42" s="1234"/>
      <c r="AJ42" s="1234"/>
      <c r="AK42" s="1234"/>
      <c r="AL42" s="1234"/>
      <c r="AM42" s="1234"/>
      <c r="AN42" s="1234"/>
      <c r="AO42" s="1234"/>
      <c r="AP42" s="1234"/>
      <c r="AQ42" s="1234"/>
      <c r="AR42" s="1234"/>
      <c r="AS42" s="1234"/>
      <c r="AT42" s="1234"/>
      <c r="AU42" s="1234"/>
      <c r="AV42" s="1234"/>
      <c r="AW42" s="1234"/>
      <c r="AX42" s="1234"/>
      <c r="AY42" s="1234"/>
      <c r="AZ42" s="617"/>
      <c r="BA42" s="2070"/>
      <c r="BB42" s="151" t="s">
        <v>48</v>
      </c>
      <c r="BC42" s="1056" t="s">
        <v>35</v>
      </c>
      <c r="BD42" s="1075" t="s">
        <v>35</v>
      </c>
      <c r="BE42" s="1075" t="s">
        <v>35</v>
      </c>
      <c r="BF42" s="1075" t="s">
        <v>35</v>
      </c>
      <c r="BG42" s="1095" t="s">
        <v>35</v>
      </c>
      <c r="BH42" s="1115" t="s">
        <v>35</v>
      </c>
      <c r="BI42" s="1075" t="s">
        <v>35</v>
      </c>
      <c r="BJ42" s="1075" t="s">
        <v>35</v>
      </c>
      <c r="BK42" s="1075" t="s">
        <v>35</v>
      </c>
      <c r="BL42" s="1095" t="s">
        <v>35</v>
      </c>
      <c r="BM42" s="1115" t="s">
        <v>35</v>
      </c>
      <c r="BN42" s="1075" t="s">
        <v>35</v>
      </c>
      <c r="BO42" s="1075" t="s">
        <v>35</v>
      </c>
      <c r="BP42" s="1075" t="s">
        <v>35</v>
      </c>
      <c r="BQ42" s="1095" t="s">
        <v>35</v>
      </c>
      <c r="BR42" s="1115" t="s">
        <v>35</v>
      </c>
      <c r="BS42" s="1075" t="s">
        <v>35</v>
      </c>
      <c r="BT42" s="1075" t="s">
        <v>35</v>
      </c>
      <c r="BU42" s="1075" t="s">
        <v>35</v>
      </c>
      <c r="BV42" s="1738" t="s">
        <v>35</v>
      </c>
      <c r="BW42" s="1785"/>
      <c r="BX42" s="1785"/>
      <c r="BY42" s="1786"/>
      <c r="BZ42" s="1786"/>
      <c r="CA42" s="1786"/>
      <c r="CB42" s="1786"/>
      <c r="CC42" s="1786"/>
      <c r="CD42" s="1786"/>
      <c r="CE42" s="1786"/>
      <c r="CF42" s="1786"/>
      <c r="CG42" s="1786"/>
      <c r="CH42" s="1786"/>
      <c r="CI42" s="1786"/>
      <c r="CJ42" s="1786"/>
      <c r="CK42" s="1786"/>
      <c r="CL42" s="1786"/>
      <c r="CM42" s="1786"/>
      <c r="CN42" s="1786"/>
      <c r="CO42" s="1786"/>
      <c r="CP42" s="1786"/>
      <c r="CQ42" s="1786"/>
      <c r="CR42" s="1786"/>
      <c r="CS42" s="1786"/>
      <c r="CT42" s="1786"/>
      <c r="CU42" s="1786"/>
      <c r="CV42" s="1786"/>
      <c r="CW42" s="1786"/>
      <c r="CX42" s="1786"/>
      <c r="CY42" s="1786"/>
      <c r="CZ42" s="1786"/>
    </row>
    <row r="43" s="613" customFormat="true" ht="15" customHeight="true" x14ac:dyDescent="0.2">
      <c r="A43" s="2215" t="s">
        <v>53</v>
      </c>
      <c r="B43" s="1621" t="s">
        <v>49</v>
      </c>
      <c r="C43" s="1497">
        <v>67.957401283054253</v>
      </c>
      <c r="D43" s="1498">
        <v>71.306902396252411</v>
      </c>
      <c r="E43" s="1498">
        <v>89.027562065998026</v>
      </c>
      <c r="F43" s="1498">
        <v>64.125128780873325</v>
      </c>
      <c r="G43" s="1499">
        <v>89.08913599968227</v>
      </c>
      <c r="H43" s="1500">
        <v>50.146131405520137</v>
      </c>
      <c r="I43" s="1498">
        <v>72.394001719840801</v>
      </c>
      <c r="J43" s="1498">
        <v>95.13601327831914</v>
      </c>
      <c r="K43" s="1498">
        <v>60.404523058745454</v>
      </c>
      <c r="L43" s="1501">
        <v>88.416669343183202</v>
      </c>
      <c r="M43" s="1502">
        <v>68.911874948767732</v>
      </c>
      <c r="N43" s="1498">
        <v>77.960953906761887</v>
      </c>
      <c r="O43" s="1498">
        <v>87.097839127560022</v>
      </c>
      <c r="P43" s="1498">
        <v>80.718388863790338</v>
      </c>
      <c r="Q43" s="1499">
        <v>85.905115097720881</v>
      </c>
      <c r="R43" s="1500">
        <v>72.609223565629378</v>
      </c>
      <c r="S43" s="1498">
        <v>87.250953076405409</v>
      </c>
      <c r="T43" s="1498">
        <v>65.478550418361138</v>
      </c>
      <c r="U43" s="1498">
        <v>82.211257901298779</v>
      </c>
      <c r="V43" s="1695">
        <v>81.219987197723185</v>
      </c>
      <c r="W43" s="1234"/>
      <c r="X43" s="1234"/>
      <c r="Y43" s="1234"/>
      <c r="Z43" s="1234"/>
      <c r="AA43" s="1234"/>
      <c r="AB43" s="1234"/>
      <c r="AC43" s="1234"/>
      <c r="AD43" s="1234"/>
      <c r="AE43" s="1234"/>
      <c r="AF43" s="1234"/>
      <c r="AG43" s="1234"/>
      <c r="AH43" s="1234"/>
      <c r="AI43" s="1234"/>
      <c r="AJ43" s="1234"/>
      <c r="AK43" s="1234"/>
      <c r="AL43" s="1234"/>
      <c r="AM43" s="1234"/>
      <c r="AN43" s="1234"/>
      <c r="AO43" s="1234"/>
      <c r="AP43" s="1234"/>
      <c r="AQ43" s="1234"/>
      <c r="AR43" s="1234"/>
      <c r="AS43" s="1234"/>
      <c r="AT43" s="1234"/>
      <c r="AU43" s="1234"/>
      <c r="AV43" s="1234"/>
      <c r="AW43" s="1234"/>
      <c r="AX43" s="1234"/>
      <c r="AY43" s="1234"/>
      <c r="AZ43" s="617"/>
      <c r="BA43" s="2070" t="s">
        <v>53</v>
      </c>
      <c r="BB43" s="151" t="s">
        <v>49</v>
      </c>
      <c r="BC43" s="1056" t="s">
        <v>35</v>
      </c>
      <c r="BD43" s="1075" t="s">
        <v>35</v>
      </c>
      <c r="BE43" s="1075" t="s">
        <v>35</v>
      </c>
      <c r="BF43" s="1075" t="s">
        <v>35</v>
      </c>
      <c r="BG43" s="1095" t="s">
        <v>35</v>
      </c>
      <c r="BH43" s="1115" t="s">
        <v>35</v>
      </c>
      <c r="BI43" s="1075" t="s">
        <v>35</v>
      </c>
      <c r="BJ43" s="1075" t="s">
        <v>35</v>
      </c>
      <c r="BK43" s="1075" t="s">
        <v>35</v>
      </c>
      <c r="BL43" s="1095" t="s">
        <v>35</v>
      </c>
      <c r="BM43" s="1115" t="s">
        <v>35</v>
      </c>
      <c r="BN43" s="1075" t="s">
        <v>35</v>
      </c>
      <c r="BO43" s="1075" t="s">
        <v>35</v>
      </c>
      <c r="BP43" s="1075" t="s">
        <v>35</v>
      </c>
      <c r="BQ43" s="1095" t="s">
        <v>35</v>
      </c>
      <c r="BR43" s="1115" t="s">
        <v>35</v>
      </c>
      <c r="BS43" s="1075" t="s">
        <v>35</v>
      </c>
      <c r="BT43" s="1075" t="s">
        <v>35</v>
      </c>
      <c r="BU43" s="1075" t="s">
        <v>35</v>
      </c>
      <c r="BV43" s="1738" t="s">
        <v>35</v>
      </c>
      <c r="BW43" s="1785"/>
      <c r="BX43" s="1785"/>
      <c r="BY43" s="1786"/>
      <c r="BZ43" s="1786"/>
      <c r="CA43" s="1786"/>
      <c r="CB43" s="1786"/>
      <c r="CC43" s="1786"/>
      <c r="CD43" s="1786"/>
      <c r="CE43" s="1786"/>
      <c r="CF43" s="1786"/>
      <c r="CG43" s="1786"/>
      <c r="CH43" s="1786"/>
      <c r="CI43" s="1786"/>
      <c r="CJ43" s="1786"/>
      <c r="CK43" s="1786"/>
      <c r="CL43" s="1786"/>
      <c r="CM43" s="1786"/>
      <c r="CN43" s="1786"/>
      <c r="CO43" s="1786"/>
      <c r="CP43" s="1786"/>
      <c r="CQ43" s="1786"/>
      <c r="CR43" s="1786"/>
      <c r="CS43" s="1786"/>
      <c r="CT43" s="1786"/>
      <c r="CU43" s="1786"/>
      <c r="CV43" s="1786"/>
      <c r="CW43" s="1786"/>
      <c r="CX43" s="1786"/>
      <c r="CY43" s="1786"/>
      <c r="CZ43" s="1786"/>
    </row>
    <row r="44" s="613" customFormat="true" ht="15" customHeight="true" x14ac:dyDescent="0.2">
      <c r="A44" s="2215"/>
      <c r="B44" s="1621" t="s">
        <v>48</v>
      </c>
      <c r="C44" s="1497">
        <v>32.042598716945804</v>
      </c>
      <c r="D44" s="1498">
        <v>28.693097603747564</v>
      </c>
      <c r="E44" s="1498">
        <v>10.972437934001986</v>
      </c>
      <c r="F44" s="1498">
        <v>35.874871219126675</v>
      </c>
      <c r="G44" s="1499">
        <v>10.910864000317723</v>
      </c>
      <c r="H44" s="1500">
        <v>49.853868594479835</v>
      </c>
      <c r="I44" s="1498">
        <v>27.605998280159199</v>
      </c>
      <c r="J44" s="1498">
        <v>4.8639867216808579</v>
      </c>
      <c r="K44" s="1498">
        <v>39.595476941254539</v>
      </c>
      <c r="L44" s="1501">
        <v>11.583330656816813</v>
      </c>
      <c r="M44" s="1502">
        <v>31.088125051232279</v>
      </c>
      <c r="N44" s="1498">
        <v>22.03904609323811</v>
      </c>
      <c r="O44" s="1498">
        <v>12.902160872440001</v>
      </c>
      <c r="P44" s="1498">
        <v>19.281611136209662</v>
      </c>
      <c r="Q44" s="1499">
        <v>14.094884902279118</v>
      </c>
      <c r="R44" s="1500">
        <v>27.390776434370643</v>
      </c>
      <c r="S44" s="1498">
        <v>12.749046923594577</v>
      </c>
      <c r="T44" s="1498">
        <v>34.521449581638876</v>
      </c>
      <c r="U44" s="1498">
        <v>17.788742098701206</v>
      </c>
      <c r="V44" s="1695">
        <v>18.780012802276751</v>
      </c>
      <c r="W44" s="1234"/>
      <c r="X44" s="1234"/>
      <c r="Y44" s="1234"/>
      <c r="Z44" s="1234"/>
      <c r="AA44" s="1234"/>
      <c r="AB44" s="1234"/>
      <c r="AC44" s="1234"/>
      <c r="AD44" s="1234"/>
      <c r="AE44" s="1234"/>
      <c r="AF44" s="1234"/>
      <c r="AG44" s="1234"/>
      <c r="AH44" s="1234"/>
      <c r="AI44" s="1234"/>
      <c r="AJ44" s="1234"/>
      <c r="AK44" s="1234"/>
      <c r="AL44" s="1234"/>
      <c r="AM44" s="1234"/>
      <c r="AN44" s="1234"/>
      <c r="AO44" s="1234"/>
      <c r="AP44" s="1234"/>
      <c r="AQ44" s="1234"/>
      <c r="AR44" s="1234"/>
      <c r="AS44" s="1234"/>
      <c r="AT44" s="1234"/>
      <c r="AU44" s="1234"/>
      <c r="AV44" s="1234"/>
      <c r="AW44" s="1234"/>
      <c r="AX44" s="1234"/>
      <c r="AY44" s="1234"/>
      <c r="AZ44" s="617"/>
      <c r="BA44" s="2070"/>
      <c r="BB44" s="151" t="s">
        <v>48</v>
      </c>
      <c r="BC44" s="1056" t="s">
        <v>35</v>
      </c>
      <c r="BD44" s="1075" t="s">
        <v>35</v>
      </c>
      <c r="BE44" s="1075" t="s">
        <v>35</v>
      </c>
      <c r="BF44" s="1075" t="s">
        <v>35</v>
      </c>
      <c r="BG44" s="1095" t="s">
        <v>35</v>
      </c>
      <c r="BH44" s="1115" t="s">
        <v>35</v>
      </c>
      <c r="BI44" s="1075" t="s">
        <v>35</v>
      </c>
      <c r="BJ44" s="1075" t="s">
        <v>35</v>
      </c>
      <c r="BK44" s="1075" t="s">
        <v>35</v>
      </c>
      <c r="BL44" s="1095" t="s">
        <v>35</v>
      </c>
      <c r="BM44" s="1115" t="s">
        <v>35</v>
      </c>
      <c r="BN44" s="1075" t="s">
        <v>35</v>
      </c>
      <c r="BO44" s="1075" t="s">
        <v>35</v>
      </c>
      <c r="BP44" s="1075" t="s">
        <v>35</v>
      </c>
      <c r="BQ44" s="1095" t="s">
        <v>35</v>
      </c>
      <c r="BR44" s="1115" t="s">
        <v>35</v>
      </c>
      <c r="BS44" s="1075" t="s">
        <v>35</v>
      </c>
      <c r="BT44" s="1075" t="s">
        <v>35</v>
      </c>
      <c r="BU44" s="1075" t="s">
        <v>35</v>
      </c>
      <c r="BV44" s="1738" t="s">
        <v>35</v>
      </c>
      <c r="BW44" s="1785"/>
      <c r="BX44" s="1785"/>
      <c r="BY44" s="1786"/>
      <c r="BZ44" s="1786"/>
      <c r="CA44" s="1786"/>
      <c r="CB44" s="1786"/>
      <c r="CC44" s="1786"/>
      <c r="CD44" s="1786"/>
      <c r="CE44" s="1786"/>
      <c r="CF44" s="1786"/>
      <c r="CG44" s="1786"/>
      <c r="CH44" s="1786"/>
      <c r="CI44" s="1786"/>
      <c r="CJ44" s="1786"/>
      <c r="CK44" s="1786"/>
      <c r="CL44" s="1786"/>
      <c r="CM44" s="1786"/>
      <c r="CN44" s="1786"/>
      <c r="CO44" s="1786"/>
      <c r="CP44" s="1786"/>
      <c r="CQ44" s="1786"/>
      <c r="CR44" s="1786"/>
      <c r="CS44" s="1786"/>
      <c r="CT44" s="1786"/>
      <c r="CU44" s="1786"/>
      <c r="CV44" s="1786"/>
      <c r="CW44" s="1786"/>
      <c r="CX44" s="1786"/>
      <c r="CY44" s="1786"/>
      <c r="CZ44" s="1786"/>
    </row>
    <row r="45" s="613" customFormat="true" ht="15" customHeight="true" x14ac:dyDescent="0.2">
      <c r="A45" s="2215" t="s">
        <v>52</v>
      </c>
      <c r="B45" s="1621" t="s">
        <v>49</v>
      </c>
      <c r="C45" s="1497">
        <v>67.957401283054253</v>
      </c>
      <c r="D45" s="1498">
        <v>71.306902396252411</v>
      </c>
      <c r="E45" s="1498">
        <v>89.027562065998026</v>
      </c>
      <c r="F45" s="1498">
        <v>64.125128780873325</v>
      </c>
      <c r="G45" s="1499">
        <v>89.08913599968227</v>
      </c>
      <c r="H45" s="1500">
        <v>50.146131405520137</v>
      </c>
      <c r="I45" s="1498">
        <v>72.394001719840801</v>
      </c>
      <c r="J45" s="1498">
        <v>95.13601327831914</v>
      </c>
      <c r="K45" s="1498">
        <v>60.404523058745454</v>
      </c>
      <c r="L45" s="1501">
        <v>88.416669343183202</v>
      </c>
      <c r="M45" s="1502">
        <v>68.911874948767732</v>
      </c>
      <c r="N45" s="1498">
        <v>77.960953906761887</v>
      </c>
      <c r="O45" s="1498">
        <v>87.097839127560022</v>
      </c>
      <c r="P45" s="1498">
        <v>80.718388863790338</v>
      </c>
      <c r="Q45" s="1499">
        <v>85.905115097720881</v>
      </c>
      <c r="R45" s="1500">
        <v>72.609223565629378</v>
      </c>
      <c r="S45" s="1498">
        <v>87.250953076405409</v>
      </c>
      <c r="T45" s="1498">
        <v>65.478550418361138</v>
      </c>
      <c r="U45" s="1498">
        <v>82.211257901298779</v>
      </c>
      <c r="V45" s="1695">
        <v>81.219987197723185</v>
      </c>
      <c r="W45" s="1234"/>
      <c r="X45" s="1234"/>
      <c r="Y45" s="1234"/>
      <c r="Z45" s="1234"/>
      <c r="AA45" s="1234"/>
      <c r="AB45" s="1234"/>
      <c r="AC45" s="1234"/>
      <c r="AD45" s="1234"/>
      <c r="AE45" s="1234"/>
      <c r="AF45" s="1234"/>
      <c r="AG45" s="1234"/>
      <c r="AH45" s="1234"/>
      <c r="AI45" s="1234"/>
      <c r="AJ45" s="1234"/>
      <c r="AK45" s="1234"/>
      <c r="AL45" s="1234"/>
      <c r="AM45" s="1234"/>
      <c r="AN45" s="1234"/>
      <c r="AO45" s="1234"/>
      <c r="AP45" s="1234"/>
      <c r="AQ45" s="1234"/>
      <c r="AR45" s="1234"/>
      <c r="AS45" s="1234"/>
      <c r="AT45" s="1234"/>
      <c r="AU45" s="1234"/>
      <c r="AV45" s="1234"/>
      <c r="AW45" s="1234"/>
      <c r="AX45" s="1234"/>
      <c r="AY45" s="1234"/>
      <c r="AZ45" s="617"/>
      <c r="BA45" s="2070" t="s">
        <v>52</v>
      </c>
      <c r="BB45" s="151" t="s">
        <v>49</v>
      </c>
      <c r="BC45" s="1056" t="s">
        <v>35</v>
      </c>
      <c r="BD45" s="1075" t="s">
        <v>35</v>
      </c>
      <c r="BE45" s="1075" t="s">
        <v>35</v>
      </c>
      <c r="BF45" s="1075" t="s">
        <v>35</v>
      </c>
      <c r="BG45" s="1095" t="s">
        <v>35</v>
      </c>
      <c r="BH45" s="1115" t="s">
        <v>35</v>
      </c>
      <c r="BI45" s="1075" t="s">
        <v>35</v>
      </c>
      <c r="BJ45" s="1075" t="s">
        <v>35</v>
      </c>
      <c r="BK45" s="1075" t="s">
        <v>35</v>
      </c>
      <c r="BL45" s="1095" t="s">
        <v>35</v>
      </c>
      <c r="BM45" s="1115" t="s">
        <v>35</v>
      </c>
      <c r="BN45" s="1075" t="s">
        <v>35</v>
      </c>
      <c r="BO45" s="1075" t="s">
        <v>35</v>
      </c>
      <c r="BP45" s="1075" t="s">
        <v>35</v>
      </c>
      <c r="BQ45" s="1095" t="s">
        <v>35</v>
      </c>
      <c r="BR45" s="1115" t="s">
        <v>35</v>
      </c>
      <c r="BS45" s="1075" t="s">
        <v>35</v>
      </c>
      <c r="BT45" s="1075" t="s">
        <v>35</v>
      </c>
      <c r="BU45" s="1075" t="s">
        <v>35</v>
      </c>
      <c r="BV45" s="1738" t="s">
        <v>35</v>
      </c>
      <c r="BW45" s="1785"/>
      <c r="BX45" s="1785"/>
      <c r="BY45" s="1786"/>
      <c r="BZ45" s="1786"/>
      <c r="CA45" s="1786"/>
      <c r="CB45" s="1786"/>
      <c r="CC45" s="1786"/>
      <c r="CD45" s="1786"/>
      <c r="CE45" s="1786"/>
      <c r="CF45" s="1786"/>
      <c r="CG45" s="1786"/>
      <c r="CH45" s="1786"/>
      <c r="CI45" s="1786"/>
      <c r="CJ45" s="1786"/>
      <c r="CK45" s="1786"/>
      <c r="CL45" s="1786"/>
      <c r="CM45" s="1786"/>
      <c r="CN45" s="1786"/>
      <c r="CO45" s="1786"/>
      <c r="CP45" s="1786"/>
      <c r="CQ45" s="1786"/>
      <c r="CR45" s="1786"/>
      <c r="CS45" s="1786"/>
      <c r="CT45" s="1786"/>
      <c r="CU45" s="1786"/>
      <c r="CV45" s="1786"/>
      <c r="CW45" s="1786"/>
      <c r="CX45" s="1786"/>
      <c r="CY45" s="1786"/>
      <c r="CZ45" s="1786"/>
    </row>
    <row r="46" s="613" customFormat="true" ht="15" customHeight="true" x14ac:dyDescent="0.2">
      <c r="A46" s="2215"/>
      <c r="B46" s="1621" t="s">
        <v>48</v>
      </c>
      <c r="C46" s="1497">
        <v>32.042598716945804</v>
      </c>
      <c r="D46" s="1498">
        <v>28.693097603747564</v>
      </c>
      <c r="E46" s="1498">
        <v>10.972437934001986</v>
      </c>
      <c r="F46" s="1498">
        <v>35.874871219126675</v>
      </c>
      <c r="G46" s="1499">
        <v>10.910864000317723</v>
      </c>
      <c r="H46" s="1500">
        <v>49.853868594479835</v>
      </c>
      <c r="I46" s="1498">
        <v>27.605998280159199</v>
      </c>
      <c r="J46" s="1498">
        <v>4.8639867216808579</v>
      </c>
      <c r="K46" s="1498">
        <v>39.595476941254539</v>
      </c>
      <c r="L46" s="1501">
        <v>11.583330656816813</v>
      </c>
      <c r="M46" s="1502">
        <v>31.088125051232279</v>
      </c>
      <c r="N46" s="1498">
        <v>22.03904609323811</v>
      </c>
      <c r="O46" s="1498">
        <v>12.902160872440001</v>
      </c>
      <c r="P46" s="1498">
        <v>19.281611136209662</v>
      </c>
      <c r="Q46" s="1499">
        <v>14.094884902279118</v>
      </c>
      <c r="R46" s="1500">
        <v>27.390776434370643</v>
      </c>
      <c r="S46" s="1498">
        <v>12.749046923594577</v>
      </c>
      <c r="T46" s="1498">
        <v>34.521449581638876</v>
      </c>
      <c r="U46" s="1498">
        <v>17.788742098701206</v>
      </c>
      <c r="V46" s="1695">
        <v>18.780012802276751</v>
      </c>
      <c r="W46" s="1234"/>
      <c r="X46" s="1234"/>
      <c r="Y46" s="1234"/>
      <c r="Z46" s="1234"/>
      <c r="AA46" s="1234"/>
      <c r="AB46" s="1234"/>
      <c r="AC46" s="1234"/>
      <c r="AD46" s="1234"/>
      <c r="AE46" s="1234"/>
      <c r="AF46" s="1234"/>
      <c r="AG46" s="1234"/>
      <c r="AH46" s="1234"/>
      <c r="AI46" s="1234"/>
      <c r="AJ46" s="1234"/>
      <c r="AK46" s="1234"/>
      <c r="AL46" s="1234"/>
      <c r="AM46" s="1234"/>
      <c r="AN46" s="1234"/>
      <c r="AO46" s="1234"/>
      <c r="AP46" s="1234"/>
      <c r="AQ46" s="1234"/>
      <c r="AR46" s="1234"/>
      <c r="AS46" s="1234"/>
      <c r="AT46" s="1234"/>
      <c r="AU46" s="1234"/>
      <c r="AV46" s="1234"/>
      <c r="AW46" s="1234"/>
      <c r="AX46" s="1234"/>
      <c r="AY46" s="1234"/>
      <c r="AZ46" s="617"/>
      <c r="BA46" s="2070"/>
      <c r="BB46" s="151" t="s">
        <v>48</v>
      </c>
      <c r="BC46" s="1056" t="s">
        <v>35</v>
      </c>
      <c r="BD46" s="1075" t="s">
        <v>35</v>
      </c>
      <c r="BE46" s="1075" t="s">
        <v>35</v>
      </c>
      <c r="BF46" s="1075" t="s">
        <v>35</v>
      </c>
      <c r="BG46" s="1095" t="s">
        <v>35</v>
      </c>
      <c r="BH46" s="1115" t="s">
        <v>35</v>
      </c>
      <c r="BI46" s="1075" t="s">
        <v>35</v>
      </c>
      <c r="BJ46" s="1075" t="s">
        <v>35</v>
      </c>
      <c r="BK46" s="1075" t="s">
        <v>35</v>
      </c>
      <c r="BL46" s="1095" t="s">
        <v>35</v>
      </c>
      <c r="BM46" s="1115" t="s">
        <v>35</v>
      </c>
      <c r="BN46" s="1075" t="s">
        <v>35</v>
      </c>
      <c r="BO46" s="1075" t="s">
        <v>35</v>
      </c>
      <c r="BP46" s="1075" t="s">
        <v>35</v>
      </c>
      <c r="BQ46" s="1095" t="s">
        <v>35</v>
      </c>
      <c r="BR46" s="1115" t="s">
        <v>35</v>
      </c>
      <c r="BS46" s="1075" t="s">
        <v>35</v>
      </c>
      <c r="BT46" s="1075" t="s">
        <v>35</v>
      </c>
      <c r="BU46" s="1075" t="s">
        <v>35</v>
      </c>
      <c r="BV46" s="1738" t="s">
        <v>35</v>
      </c>
      <c r="BW46" s="1785"/>
      <c r="BX46" s="1785"/>
      <c r="BY46" s="1786"/>
      <c r="BZ46" s="1786"/>
      <c r="CA46" s="1786"/>
      <c r="CB46" s="1786"/>
      <c r="CC46" s="1786"/>
      <c r="CD46" s="1786"/>
      <c r="CE46" s="1786"/>
      <c r="CF46" s="1786"/>
      <c r="CG46" s="1786"/>
      <c r="CH46" s="1786"/>
      <c r="CI46" s="1786"/>
      <c r="CJ46" s="1786"/>
      <c r="CK46" s="1786"/>
      <c r="CL46" s="1786"/>
      <c r="CM46" s="1786"/>
      <c r="CN46" s="1786"/>
      <c r="CO46" s="1786"/>
      <c r="CP46" s="1786"/>
      <c r="CQ46" s="1786"/>
      <c r="CR46" s="1786"/>
      <c r="CS46" s="1786"/>
      <c r="CT46" s="1786"/>
      <c r="CU46" s="1786"/>
      <c r="CV46" s="1786"/>
      <c r="CW46" s="1786"/>
      <c r="CX46" s="1786"/>
      <c r="CY46" s="1786"/>
      <c r="CZ46" s="1786"/>
    </row>
    <row r="47" s="130" customFormat="true" ht="15" customHeight="true" x14ac:dyDescent="0.2">
      <c r="A47" s="1979" t="s">
        <v>100</v>
      </c>
      <c r="B47" s="242" t="s">
        <v>99</v>
      </c>
      <c r="C47" s="986" t="s">
        <v>35</v>
      </c>
      <c r="D47" s="998" t="s">
        <v>35</v>
      </c>
      <c r="E47" s="998" t="s">
        <v>35</v>
      </c>
      <c r="F47" s="998" t="s">
        <v>35</v>
      </c>
      <c r="G47" s="1010" t="s">
        <v>35</v>
      </c>
      <c r="H47" s="1022" t="s">
        <v>35</v>
      </c>
      <c r="I47" s="998" t="s">
        <v>35</v>
      </c>
      <c r="J47" s="998" t="s">
        <v>35</v>
      </c>
      <c r="K47" s="998" t="s">
        <v>35</v>
      </c>
      <c r="L47" s="1034" t="s">
        <v>35</v>
      </c>
      <c r="M47" s="1044" t="s">
        <v>35</v>
      </c>
      <c r="N47" s="998" t="s">
        <v>35</v>
      </c>
      <c r="O47" s="998" t="s">
        <v>35</v>
      </c>
      <c r="P47" s="998" t="s">
        <v>35</v>
      </c>
      <c r="Q47" s="1010" t="s">
        <v>35</v>
      </c>
      <c r="R47" s="1022" t="s">
        <v>35</v>
      </c>
      <c r="S47" s="998" t="s">
        <v>35</v>
      </c>
      <c r="T47" s="998" t="s">
        <v>35</v>
      </c>
      <c r="U47" s="998" t="s">
        <v>35</v>
      </c>
      <c r="V47" s="1697" t="s">
        <v>35</v>
      </c>
      <c r="W47" s="1725"/>
      <c r="X47" s="1725"/>
      <c r="Y47" s="1726"/>
      <c r="Z47" s="1726"/>
      <c r="AA47" s="1726"/>
      <c r="AB47" s="1726"/>
      <c r="AC47" s="1726"/>
      <c r="AD47" s="1726"/>
      <c r="AE47" s="1726"/>
      <c r="AF47" s="1726"/>
      <c r="AG47" s="1726"/>
      <c r="AH47" s="1726"/>
      <c r="AI47" s="1726"/>
      <c r="AJ47" s="1726"/>
      <c r="AK47" s="1726"/>
      <c r="AL47" s="1726"/>
      <c r="AM47" s="1726"/>
      <c r="AN47" s="1726"/>
      <c r="AO47" s="1726"/>
      <c r="AP47" s="1726"/>
      <c r="AQ47" s="1726"/>
      <c r="AR47" s="1726"/>
      <c r="AS47" s="1726"/>
      <c r="AT47" s="1726"/>
      <c r="AU47" s="1726"/>
      <c r="AV47" s="1726"/>
      <c r="AW47" s="1726"/>
      <c r="AX47" s="1726"/>
      <c r="AY47" s="1726"/>
      <c r="AZ47" s="207"/>
      <c r="BA47" s="2070" t="s">
        <v>100</v>
      </c>
      <c r="BB47" s="151" t="s">
        <v>99</v>
      </c>
      <c r="BC47" s="1056" t="s">
        <v>35</v>
      </c>
      <c r="BD47" s="1075" t="s">
        <v>35</v>
      </c>
      <c r="BE47" s="1075" t="s">
        <v>35</v>
      </c>
      <c r="BF47" s="1075" t="s">
        <v>35</v>
      </c>
      <c r="BG47" s="1095" t="s">
        <v>35</v>
      </c>
      <c r="BH47" s="1115" t="s">
        <v>35</v>
      </c>
      <c r="BI47" s="1075" t="s">
        <v>35</v>
      </c>
      <c r="BJ47" s="1075" t="s">
        <v>35</v>
      </c>
      <c r="BK47" s="1075" t="s">
        <v>35</v>
      </c>
      <c r="BL47" s="1095" t="s">
        <v>35</v>
      </c>
      <c r="BM47" s="1115" t="s">
        <v>35</v>
      </c>
      <c r="BN47" s="1075" t="s">
        <v>35</v>
      </c>
      <c r="BO47" s="1075" t="s">
        <v>35</v>
      </c>
      <c r="BP47" s="1075" t="s">
        <v>35</v>
      </c>
      <c r="BQ47" s="1095" t="s">
        <v>35</v>
      </c>
      <c r="BR47" s="1115" t="s">
        <v>35</v>
      </c>
      <c r="BS47" s="1075" t="s">
        <v>35</v>
      </c>
      <c r="BT47" s="1075" t="s">
        <v>35</v>
      </c>
      <c r="BU47" s="1075" t="s">
        <v>35</v>
      </c>
      <c r="BV47" s="1738" t="s">
        <v>35</v>
      </c>
      <c r="BW47" s="1785"/>
      <c r="BX47" s="1785"/>
      <c r="BY47" s="1786"/>
      <c r="BZ47" s="1786"/>
      <c r="CA47" s="1786"/>
      <c r="CB47" s="1786"/>
      <c r="CC47" s="1786"/>
      <c r="CD47" s="1786"/>
      <c r="CE47" s="1786"/>
      <c r="CF47" s="1786"/>
      <c r="CG47" s="1786"/>
      <c r="CH47" s="1786"/>
      <c r="CI47" s="1786"/>
      <c r="CJ47" s="1786"/>
      <c r="CK47" s="1786"/>
      <c r="CL47" s="1786"/>
      <c r="CM47" s="1786"/>
      <c r="CN47" s="1786"/>
      <c r="CO47" s="1786"/>
      <c r="CP47" s="1786"/>
      <c r="CQ47" s="1786"/>
      <c r="CR47" s="1786"/>
      <c r="CS47" s="1786"/>
      <c r="CT47" s="1786"/>
      <c r="CU47" s="1786"/>
      <c r="CV47" s="1786"/>
      <c r="CW47" s="1786"/>
      <c r="CX47" s="1786"/>
      <c r="CY47" s="1786"/>
      <c r="CZ47" s="1786"/>
    </row>
    <row r="48" s="130" customFormat="true" ht="15" customHeight="true" x14ac:dyDescent="0.2">
      <c r="A48" s="1979"/>
      <c r="B48" s="242" t="s">
        <v>98</v>
      </c>
      <c r="C48" s="986" t="s">
        <v>35</v>
      </c>
      <c r="D48" s="998" t="s">
        <v>35</v>
      </c>
      <c r="E48" s="998" t="s">
        <v>35</v>
      </c>
      <c r="F48" s="998" t="s">
        <v>35</v>
      </c>
      <c r="G48" s="1010" t="s">
        <v>35</v>
      </c>
      <c r="H48" s="1022" t="s">
        <v>35</v>
      </c>
      <c r="I48" s="998" t="s">
        <v>35</v>
      </c>
      <c r="J48" s="998" t="s">
        <v>35</v>
      </c>
      <c r="K48" s="998" t="s">
        <v>35</v>
      </c>
      <c r="L48" s="1034" t="s">
        <v>35</v>
      </c>
      <c r="M48" s="1044" t="s">
        <v>35</v>
      </c>
      <c r="N48" s="998" t="s">
        <v>35</v>
      </c>
      <c r="O48" s="998" t="s">
        <v>35</v>
      </c>
      <c r="P48" s="998" t="s">
        <v>35</v>
      </c>
      <c r="Q48" s="1010" t="s">
        <v>35</v>
      </c>
      <c r="R48" s="1022" t="s">
        <v>35</v>
      </c>
      <c r="S48" s="998" t="s">
        <v>35</v>
      </c>
      <c r="T48" s="998" t="s">
        <v>35</v>
      </c>
      <c r="U48" s="998" t="s">
        <v>35</v>
      </c>
      <c r="V48" s="1697" t="s">
        <v>35</v>
      </c>
      <c r="W48" s="1725"/>
      <c r="X48" s="1725"/>
      <c r="Y48" s="1726"/>
      <c r="Z48" s="1726"/>
      <c r="AA48" s="1726"/>
      <c r="AB48" s="1726"/>
      <c r="AC48" s="1726"/>
      <c r="AD48" s="1726"/>
      <c r="AE48" s="1726"/>
      <c r="AF48" s="1726"/>
      <c r="AG48" s="1726"/>
      <c r="AH48" s="1726"/>
      <c r="AI48" s="1726"/>
      <c r="AJ48" s="1726"/>
      <c r="AK48" s="1726"/>
      <c r="AL48" s="1726"/>
      <c r="AM48" s="1726"/>
      <c r="AN48" s="1726"/>
      <c r="AO48" s="1726"/>
      <c r="AP48" s="1726"/>
      <c r="AQ48" s="1726"/>
      <c r="AR48" s="1726"/>
      <c r="AS48" s="1726"/>
      <c r="AT48" s="1726"/>
      <c r="AU48" s="1726"/>
      <c r="AV48" s="1726"/>
      <c r="AW48" s="1726"/>
      <c r="AX48" s="1726"/>
      <c r="AY48" s="1726"/>
      <c r="AZ48" s="207"/>
      <c r="BA48" s="2070"/>
      <c r="BB48" s="151" t="s">
        <v>98</v>
      </c>
      <c r="BC48" s="1056" t="s">
        <v>35</v>
      </c>
      <c r="BD48" s="1075" t="s">
        <v>35</v>
      </c>
      <c r="BE48" s="1075" t="s">
        <v>35</v>
      </c>
      <c r="BF48" s="1075" t="s">
        <v>35</v>
      </c>
      <c r="BG48" s="1095" t="s">
        <v>35</v>
      </c>
      <c r="BH48" s="1115" t="s">
        <v>35</v>
      </c>
      <c r="BI48" s="1075" t="s">
        <v>35</v>
      </c>
      <c r="BJ48" s="1075" t="s">
        <v>35</v>
      </c>
      <c r="BK48" s="1075" t="s">
        <v>35</v>
      </c>
      <c r="BL48" s="1095" t="s">
        <v>35</v>
      </c>
      <c r="BM48" s="1115" t="s">
        <v>35</v>
      </c>
      <c r="BN48" s="1075" t="s">
        <v>35</v>
      </c>
      <c r="BO48" s="1075" t="s">
        <v>35</v>
      </c>
      <c r="BP48" s="1075" t="s">
        <v>35</v>
      </c>
      <c r="BQ48" s="1095" t="s">
        <v>35</v>
      </c>
      <c r="BR48" s="1115" t="s">
        <v>35</v>
      </c>
      <c r="BS48" s="1075" t="s">
        <v>35</v>
      </c>
      <c r="BT48" s="1075" t="s">
        <v>35</v>
      </c>
      <c r="BU48" s="1075" t="s">
        <v>35</v>
      </c>
      <c r="BV48" s="1738" t="s">
        <v>35</v>
      </c>
      <c r="BW48" s="1785"/>
      <c r="BX48" s="1785"/>
      <c r="BY48" s="1786"/>
      <c r="BZ48" s="1786"/>
      <c r="CA48" s="1786"/>
      <c r="CB48" s="1786"/>
      <c r="CC48" s="1786"/>
      <c r="CD48" s="1786"/>
      <c r="CE48" s="1786"/>
      <c r="CF48" s="1786"/>
      <c r="CG48" s="1786"/>
      <c r="CH48" s="1786"/>
      <c r="CI48" s="1786"/>
      <c r="CJ48" s="1786"/>
      <c r="CK48" s="1786"/>
      <c r="CL48" s="1786"/>
      <c r="CM48" s="1786"/>
      <c r="CN48" s="1786"/>
      <c r="CO48" s="1786"/>
      <c r="CP48" s="1786"/>
      <c r="CQ48" s="1786"/>
      <c r="CR48" s="1786"/>
      <c r="CS48" s="1786"/>
      <c r="CT48" s="1786"/>
      <c r="CU48" s="1786"/>
      <c r="CV48" s="1786"/>
      <c r="CW48" s="1786"/>
      <c r="CX48" s="1786"/>
      <c r="CY48" s="1786"/>
      <c r="CZ48" s="1786"/>
    </row>
    <row r="49" s="130" customFormat="true" ht="15" customHeight="true" x14ac:dyDescent="0.2">
      <c r="A49" s="1979"/>
      <c r="B49" s="242" t="s">
        <v>67</v>
      </c>
      <c r="C49" s="986" t="s">
        <v>35</v>
      </c>
      <c r="D49" s="998" t="s">
        <v>35</v>
      </c>
      <c r="E49" s="998" t="s">
        <v>35</v>
      </c>
      <c r="F49" s="998" t="s">
        <v>35</v>
      </c>
      <c r="G49" s="1010" t="s">
        <v>35</v>
      </c>
      <c r="H49" s="1022" t="s">
        <v>35</v>
      </c>
      <c r="I49" s="998" t="s">
        <v>35</v>
      </c>
      <c r="J49" s="998" t="s">
        <v>35</v>
      </c>
      <c r="K49" s="998" t="s">
        <v>35</v>
      </c>
      <c r="L49" s="1034" t="s">
        <v>35</v>
      </c>
      <c r="M49" s="1044" t="s">
        <v>35</v>
      </c>
      <c r="N49" s="998" t="s">
        <v>35</v>
      </c>
      <c r="O49" s="998" t="s">
        <v>35</v>
      </c>
      <c r="P49" s="998" t="s">
        <v>35</v>
      </c>
      <c r="Q49" s="1010" t="s">
        <v>35</v>
      </c>
      <c r="R49" s="1022" t="s">
        <v>35</v>
      </c>
      <c r="S49" s="998" t="s">
        <v>35</v>
      </c>
      <c r="T49" s="998" t="s">
        <v>35</v>
      </c>
      <c r="U49" s="998" t="s">
        <v>35</v>
      </c>
      <c r="V49" s="1697" t="s">
        <v>35</v>
      </c>
      <c r="W49" s="1725"/>
      <c r="X49" s="1725"/>
      <c r="Y49" s="1726"/>
      <c r="Z49" s="1726"/>
      <c r="AA49" s="1726"/>
      <c r="AB49" s="1726"/>
      <c r="AC49" s="1726"/>
      <c r="AD49" s="1726"/>
      <c r="AE49" s="1726"/>
      <c r="AF49" s="1726"/>
      <c r="AG49" s="1726"/>
      <c r="AH49" s="1726"/>
      <c r="AI49" s="1726"/>
      <c r="AJ49" s="1726"/>
      <c r="AK49" s="1726"/>
      <c r="AL49" s="1726"/>
      <c r="AM49" s="1726"/>
      <c r="AN49" s="1726"/>
      <c r="AO49" s="1726"/>
      <c r="AP49" s="1726"/>
      <c r="AQ49" s="1726"/>
      <c r="AR49" s="1726"/>
      <c r="AS49" s="1726"/>
      <c r="AT49" s="1726"/>
      <c r="AU49" s="1726"/>
      <c r="AV49" s="1726"/>
      <c r="AW49" s="1726"/>
      <c r="AX49" s="1726"/>
      <c r="AY49" s="1726"/>
      <c r="AZ49" s="207"/>
      <c r="BA49" s="2070"/>
      <c r="BB49" s="151" t="s">
        <v>67</v>
      </c>
      <c r="BC49" s="1056" t="s">
        <v>35</v>
      </c>
      <c r="BD49" s="1075" t="s">
        <v>35</v>
      </c>
      <c r="BE49" s="1075" t="s">
        <v>35</v>
      </c>
      <c r="BF49" s="1075" t="s">
        <v>35</v>
      </c>
      <c r="BG49" s="1095" t="s">
        <v>35</v>
      </c>
      <c r="BH49" s="1115" t="s">
        <v>35</v>
      </c>
      <c r="BI49" s="1075" t="s">
        <v>35</v>
      </c>
      <c r="BJ49" s="1075" t="s">
        <v>35</v>
      </c>
      <c r="BK49" s="1075" t="s">
        <v>35</v>
      </c>
      <c r="BL49" s="1095" t="s">
        <v>35</v>
      </c>
      <c r="BM49" s="1115" t="s">
        <v>35</v>
      </c>
      <c r="BN49" s="1075" t="s">
        <v>35</v>
      </c>
      <c r="BO49" s="1075" t="s">
        <v>35</v>
      </c>
      <c r="BP49" s="1075" t="s">
        <v>35</v>
      </c>
      <c r="BQ49" s="1095" t="s">
        <v>35</v>
      </c>
      <c r="BR49" s="1115" t="s">
        <v>35</v>
      </c>
      <c r="BS49" s="1075" t="s">
        <v>35</v>
      </c>
      <c r="BT49" s="1075" t="s">
        <v>35</v>
      </c>
      <c r="BU49" s="1075" t="s">
        <v>35</v>
      </c>
      <c r="BV49" s="1738" t="s">
        <v>35</v>
      </c>
      <c r="BW49" s="1785"/>
      <c r="BX49" s="1785"/>
      <c r="BY49" s="1786"/>
      <c r="BZ49" s="1786"/>
      <c r="CA49" s="1786"/>
      <c r="CB49" s="1786"/>
      <c r="CC49" s="1786"/>
      <c r="CD49" s="1786"/>
      <c r="CE49" s="1786"/>
      <c r="CF49" s="1786"/>
      <c r="CG49" s="1786"/>
      <c r="CH49" s="1786"/>
      <c r="CI49" s="1786"/>
      <c r="CJ49" s="1786"/>
      <c r="CK49" s="1786"/>
      <c r="CL49" s="1786"/>
      <c r="CM49" s="1786"/>
      <c r="CN49" s="1786"/>
      <c r="CO49" s="1786"/>
      <c r="CP49" s="1786"/>
      <c r="CQ49" s="1786"/>
      <c r="CR49" s="1786"/>
      <c r="CS49" s="1786"/>
      <c r="CT49" s="1786"/>
      <c r="CU49" s="1786"/>
      <c r="CV49" s="1786"/>
      <c r="CW49" s="1786"/>
      <c r="CX49" s="1786"/>
      <c r="CY49" s="1786"/>
      <c r="CZ49" s="1786"/>
    </row>
    <row r="50" s="130" customFormat="true" ht="15" customHeight="true" x14ac:dyDescent="0.2">
      <c r="A50" s="1979" t="s">
        <v>101</v>
      </c>
      <c r="B50" s="242" t="s">
        <v>99</v>
      </c>
      <c r="C50" s="986" t="s">
        <v>35</v>
      </c>
      <c r="D50" s="998" t="s">
        <v>35</v>
      </c>
      <c r="E50" s="998" t="s">
        <v>35</v>
      </c>
      <c r="F50" s="998" t="s">
        <v>35</v>
      </c>
      <c r="G50" s="1010" t="s">
        <v>35</v>
      </c>
      <c r="H50" s="1022" t="s">
        <v>35</v>
      </c>
      <c r="I50" s="998" t="s">
        <v>35</v>
      </c>
      <c r="J50" s="998" t="s">
        <v>35</v>
      </c>
      <c r="K50" s="998" t="s">
        <v>35</v>
      </c>
      <c r="L50" s="1034" t="s">
        <v>35</v>
      </c>
      <c r="M50" s="1044" t="s">
        <v>35</v>
      </c>
      <c r="N50" s="998" t="s">
        <v>35</v>
      </c>
      <c r="O50" s="998" t="s">
        <v>35</v>
      </c>
      <c r="P50" s="998" t="s">
        <v>35</v>
      </c>
      <c r="Q50" s="1010" t="s">
        <v>35</v>
      </c>
      <c r="R50" s="1022" t="s">
        <v>35</v>
      </c>
      <c r="S50" s="998" t="s">
        <v>35</v>
      </c>
      <c r="T50" s="998" t="s">
        <v>35</v>
      </c>
      <c r="U50" s="998" t="s">
        <v>35</v>
      </c>
      <c r="V50" s="1697" t="s">
        <v>35</v>
      </c>
      <c r="W50" s="1725"/>
      <c r="X50" s="1725"/>
      <c r="Y50" s="1726"/>
      <c r="Z50" s="1726"/>
      <c r="AA50" s="1726"/>
      <c r="AB50" s="1726"/>
      <c r="AC50" s="1726"/>
      <c r="AD50" s="1726"/>
      <c r="AE50" s="1726"/>
      <c r="AF50" s="1726"/>
      <c r="AG50" s="1726"/>
      <c r="AH50" s="1726"/>
      <c r="AI50" s="1726"/>
      <c r="AJ50" s="1726"/>
      <c r="AK50" s="1726"/>
      <c r="AL50" s="1726"/>
      <c r="AM50" s="1726"/>
      <c r="AN50" s="1726"/>
      <c r="AO50" s="1726"/>
      <c r="AP50" s="1726"/>
      <c r="AQ50" s="1726"/>
      <c r="AR50" s="1726"/>
      <c r="AS50" s="1726"/>
      <c r="AT50" s="1726"/>
      <c r="AU50" s="1726"/>
      <c r="AV50" s="1726"/>
      <c r="AW50" s="1726"/>
      <c r="AX50" s="1726"/>
      <c r="AY50" s="1726"/>
      <c r="AZ50" s="207"/>
      <c r="BA50" s="2070" t="s">
        <v>101</v>
      </c>
      <c r="BB50" s="151" t="s">
        <v>99</v>
      </c>
      <c r="BC50" s="1056" t="s">
        <v>35</v>
      </c>
      <c r="BD50" s="1075" t="s">
        <v>35</v>
      </c>
      <c r="BE50" s="1075" t="s">
        <v>35</v>
      </c>
      <c r="BF50" s="1075" t="s">
        <v>35</v>
      </c>
      <c r="BG50" s="1095" t="s">
        <v>35</v>
      </c>
      <c r="BH50" s="1115" t="s">
        <v>35</v>
      </c>
      <c r="BI50" s="1075" t="s">
        <v>35</v>
      </c>
      <c r="BJ50" s="1075" t="s">
        <v>35</v>
      </c>
      <c r="BK50" s="1075" t="s">
        <v>35</v>
      </c>
      <c r="BL50" s="1095" t="s">
        <v>35</v>
      </c>
      <c r="BM50" s="1115" t="s">
        <v>35</v>
      </c>
      <c r="BN50" s="1075" t="s">
        <v>35</v>
      </c>
      <c r="BO50" s="1075" t="s">
        <v>35</v>
      </c>
      <c r="BP50" s="1075" t="s">
        <v>35</v>
      </c>
      <c r="BQ50" s="1095" t="s">
        <v>35</v>
      </c>
      <c r="BR50" s="1115" t="s">
        <v>35</v>
      </c>
      <c r="BS50" s="1075" t="s">
        <v>35</v>
      </c>
      <c r="BT50" s="1075" t="s">
        <v>35</v>
      </c>
      <c r="BU50" s="1075" t="s">
        <v>35</v>
      </c>
      <c r="BV50" s="1738" t="s">
        <v>35</v>
      </c>
      <c r="BW50" s="1785"/>
      <c r="BX50" s="1785"/>
      <c r="BY50" s="1786"/>
      <c r="BZ50" s="1786"/>
      <c r="CA50" s="1786"/>
      <c r="CB50" s="1786"/>
      <c r="CC50" s="1786"/>
      <c r="CD50" s="1786"/>
      <c r="CE50" s="1786"/>
      <c r="CF50" s="1786"/>
      <c r="CG50" s="1786"/>
      <c r="CH50" s="1786"/>
      <c r="CI50" s="1786"/>
      <c r="CJ50" s="1786"/>
      <c r="CK50" s="1786"/>
      <c r="CL50" s="1786"/>
      <c r="CM50" s="1786"/>
      <c r="CN50" s="1786"/>
      <c r="CO50" s="1786"/>
      <c r="CP50" s="1786"/>
      <c r="CQ50" s="1786"/>
      <c r="CR50" s="1786"/>
      <c r="CS50" s="1786"/>
      <c r="CT50" s="1786"/>
      <c r="CU50" s="1786"/>
      <c r="CV50" s="1786"/>
      <c r="CW50" s="1786"/>
      <c r="CX50" s="1786"/>
      <c r="CY50" s="1786"/>
      <c r="CZ50" s="1786"/>
    </row>
    <row r="51" s="130" customFormat="true" ht="15" customHeight="true" x14ac:dyDescent="0.2">
      <c r="A51" s="1979"/>
      <c r="B51" s="242" t="s">
        <v>98</v>
      </c>
      <c r="C51" s="986" t="s">
        <v>35</v>
      </c>
      <c r="D51" s="998" t="s">
        <v>35</v>
      </c>
      <c r="E51" s="998" t="s">
        <v>35</v>
      </c>
      <c r="F51" s="998" t="s">
        <v>35</v>
      </c>
      <c r="G51" s="1010" t="s">
        <v>35</v>
      </c>
      <c r="H51" s="1022" t="s">
        <v>35</v>
      </c>
      <c r="I51" s="998" t="s">
        <v>35</v>
      </c>
      <c r="J51" s="998" t="s">
        <v>35</v>
      </c>
      <c r="K51" s="998" t="s">
        <v>35</v>
      </c>
      <c r="L51" s="1034" t="s">
        <v>35</v>
      </c>
      <c r="M51" s="1044" t="s">
        <v>35</v>
      </c>
      <c r="N51" s="998" t="s">
        <v>35</v>
      </c>
      <c r="O51" s="998" t="s">
        <v>35</v>
      </c>
      <c r="P51" s="998" t="s">
        <v>35</v>
      </c>
      <c r="Q51" s="1010" t="s">
        <v>35</v>
      </c>
      <c r="R51" s="1022" t="s">
        <v>35</v>
      </c>
      <c r="S51" s="998" t="s">
        <v>35</v>
      </c>
      <c r="T51" s="998" t="s">
        <v>35</v>
      </c>
      <c r="U51" s="998" t="s">
        <v>35</v>
      </c>
      <c r="V51" s="1697" t="s">
        <v>35</v>
      </c>
      <c r="W51" s="1725"/>
      <c r="X51" s="1725"/>
      <c r="Y51" s="1726"/>
      <c r="Z51" s="1726"/>
      <c r="AA51" s="1726"/>
      <c r="AB51" s="1726"/>
      <c r="AC51" s="1726"/>
      <c r="AD51" s="1726"/>
      <c r="AE51" s="1726"/>
      <c r="AF51" s="1726"/>
      <c r="AG51" s="1726"/>
      <c r="AH51" s="1726"/>
      <c r="AI51" s="1726"/>
      <c r="AJ51" s="1726"/>
      <c r="AK51" s="1726"/>
      <c r="AL51" s="1726"/>
      <c r="AM51" s="1726"/>
      <c r="AN51" s="1726"/>
      <c r="AO51" s="1726"/>
      <c r="AP51" s="1726"/>
      <c r="AQ51" s="1726"/>
      <c r="AR51" s="1726"/>
      <c r="AS51" s="1726"/>
      <c r="AT51" s="1726"/>
      <c r="AU51" s="1726"/>
      <c r="AV51" s="1726"/>
      <c r="AW51" s="1726"/>
      <c r="AX51" s="1726"/>
      <c r="AY51" s="1726"/>
      <c r="AZ51" s="207"/>
      <c r="BA51" s="2070"/>
      <c r="BB51" s="151" t="s">
        <v>98</v>
      </c>
      <c r="BC51" s="1056" t="s">
        <v>35</v>
      </c>
      <c r="BD51" s="1075" t="s">
        <v>35</v>
      </c>
      <c r="BE51" s="1075" t="s">
        <v>35</v>
      </c>
      <c r="BF51" s="1075" t="s">
        <v>35</v>
      </c>
      <c r="BG51" s="1095" t="s">
        <v>35</v>
      </c>
      <c r="BH51" s="1115" t="s">
        <v>35</v>
      </c>
      <c r="BI51" s="1075" t="s">
        <v>35</v>
      </c>
      <c r="BJ51" s="1075" t="s">
        <v>35</v>
      </c>
      <c r="BK51" s="1075" t="s">
        <v>35</v>
      </c>
      <c r="BL51" s="1095" t="s">
        <v>35</v>
      </c>
      <c r="BM51" s="1115" t="s">
        <v>35</v>
      </c>
      <c r="BN51" s="1075" t="s">
        <v>35</v>
      </c>
      <c r="BO51" s="1075" t="s">
        <v>35</v>
      </c>
      <c r="BP51" s="1075" t="s">
        <v>35</v>
      </c>
      <c r="BQ51" s="1095" t="s">
        <v>35</v>
      </c>
      <c r="BR51" s="1115" t="s">
        <v>35</v>
      </c>
      <c r="BS51" s="1075" t="s">
        <v>35</v>
      </c>
      <c r="BT51" s="1075" t="s">
        <v>35</v>
      </c>
      <c r="BU51" s="1075" t="s">
        <v>35</v>
      </c>
      <c r="BV51" s="1738" t="s">
        <v>35</v>
      </c>
      <c r="BW51" s="1785"/>
      <c r="BX51" s="1785"/>
      <c r="BY51" s="1786"/>
      <c r="BZ51" s="1786"/>
      <c r="CA51" s="1786"/>
      <c r="CB51" s="1786"/>
      <c r="CC51" s="1786"/>
      <c r="CD51" s="1786"/>
      <c r="CE51" s="1786"/>
      <c r="CF51" s="1786"/>
      <c r="CG51" s="1786"/>
      <c r="CH51" s="1786"/>
      <c r="CI51" s="1786"/>
      <c r="CJ51" s="1786"/>
      <c r="CK51" s="1786"/>
      <c r="CL51" s="1786"/>
      <c r="CM51" s="1786"/>
      <c r="CN51" s="1786"/>
      <c r="CO51" s="1786"/>
      <c r="CP51" s="1786"/>
      <c r="CQ51" s="1786"/>
      <c r="CR51" s="1786"/>
      <c r="CS51" s="1786"/>
      <c r="CT51" s="1786"/>
      <c r="CU51" s="1786"/>
      <c r="CV51" s="1786"/>
      <c r="CW51" s="1786"/>
      <c r="CX51" s="1786"/>
      <c r="CY51" s="1786"/>
      <c r="CZ51" s="1786"/>
    </row>
    <row r="52" s="130" customFormat="true" ht="15" customHeight="true" x14ac:dyDescent="0.2">
      <c r="A52" s="1979"/>
      <c r="B52" s="242" t="s">
        <v>67</v>
      </c>
      <c r="C52" s="986" t="s">
        <v>35</v>
      </c>
      <c r="D52" s="998" t="s">
        <v>35</v>
      </c>
      <c r="E52" s="998" t="s">
        <v>35</v>
      </c>
      <c r="F52" s="998" t="s">
        <v>35</v>
      </c>
      <c r="G52" s="1010" t="s">
        <v>35</v>
      </c>
      <c r="H52" s="1022" t="s">
        <v>35</v>
      </c>
      <c r="I52" s="998" t="s">
        <v>35</v>
      </c>
      <c r="J52" s="998" t="s">
        <v>35</v>
      </c>
      <c r="K52" s="998" t="s">
        <v>35</v>
      </c>
      <c r="L52" s="1034" t="s">
        <v>35</v>
      </c>
      <c r="M52" s="1044" t="s">
        <v>35</v>
      </c>
      <c r="N52" s="998" t="s">
        <v>35</v>
      </c>
      <c r="O52" s="998" t="s">
        <v>35</v>
      </c>
      <c r="P52" s="998" t="s">
        <v>35</v>
      </c>
      <c r="Q52" s="1010" t="s">
        <v>35</v>
      </c>
      <c r="R52" s="1022" t="s">
        <v>35</v>
      </c>
      <c r="S52" s="998" t="s">
        <v>35</v>
      </c>
      <c r="T52" s="998" t="s">
        <v>35</v>
      </c>
      <c r="U52" s="998" t="s">
        <v>35</v>
      </c>
      <c r="V52" s="1697" t="s">
        <v>35</v>
      </c>
      <c r="W52" s="1725"/>
      <c r="X52" s="1725"/>
      <c r="Y52" s="1726"/>
      <c r="Z52" s="1726"/>
      <c r="AA52" s="1726"/>
      <c r="AB52" s="1726"/>
      <c r="AC52" s="1726"/>
      <c r="AD52" s="1726"/>
      <c r="AE52" s="1726"/>
      <c r="AF52" s="1726"/>
      <c r="AG52" s="1726"/>
      <c r="AH52" s="1726"/>
      <c r="AI52" s="1726"/>
      <c r="AJ52" s="1726"/>
      <c r="AK52" s="1726"/>
      <c r="AL52" s="1726"/>
      <c r="AM52" s="1726"/>
      <c r="AN52" s="1726"/>
      <c r="AO52" s="1726"/>
      <c r="AP52" s="1726"/>
      <c r="AQ52" s="1726"/>
      <c r="AR52" s="1726"/>
      <c r="AS52" s="1726"/>
      <c r="AT52" s="1726"/>
      <c r="AU52" s="1726"/>
      <c r="AV52" s="1726"/>
      <c r="AW52" s="1726"/>
      <c r="AX52" s="1726"/>
      <c r="AY52" s="1726"/>
      <c r="AZ52" s="207"/>
      <c r="BA52" s="2070"/>
      <c r="BB52" s="151" t="s">
        <v>67</v>
      </c>
      <c r="BC52" s="1056" t="s">
        <v>35</v>
      </c>
      <c r="BD52" s="1075" t="s">
        <v>35</v>
      </c>
      <c r="BE52" s="1075" t="s">
        <v>35</v>
      </c>
      <c r="BF52" s="1075" t="s">
        <v>35</v>
      </c>
      <c r="BG52" s="1095" t="s">
        <v>35</v>
      </c>
      <c r="BH52" s="1115" t="s">
        <v>35</v>
      </c>
      <c r="BI52" s="1075" t="s">
        <v>35</v>
      </c>
      <c r="BJ52" s="1075" t="s">
        <v>35</v>
      </c>
      <c r="BK52" s="1075" t="s">
        <v>35</v>
      </c>
      <c r="BL52" s="1095" t="s">
        <v>35</v>
      </c>
      <c r="BM52" s="1115" t="s">
        <v>35</v>
      </c>
      <c r="BN52" s="1075" t="s">
        <v>35</v>
      </c>
      <c r="BO52" s="1075" t="s">
        <v>35</v>
      </c>
      <c r="BP52" s="1075" t="s">
        <v>35</v>
      </c>
      <c r="BQ52" s="1095" t="s">
        <v>35</v>
      </c>
      <c r="BR52" s="1115" t="s">
        <v>35</v>
      </c>
      <c r="BS52" s="1075" t="s">
        <v>35</v>
      </c>
      <c r="BT52" s="1075" t="s">
        <v>35</v>
      </c>
      <c r="BU52" s="1075" t="s">
        <v>35</v>
      </c>
      <c r="BV52" s="1738" t="s">
        <v>35</v>
      </c>
      <c r="BW52" s="1785"/>
      <c r="BX52" s="1785"/>
      <c r="BY52" s="1786"/>
      <c r="BZ52" s="1786"/>
      <c r="CA52" s="1786"/>
      <c r="CB52" s="1786"/>
      <c r="CC52" s="1786"/>
      <c r="CD52" s="1786"/>
      <c r="CE52" s="1786"/>
      <c r="CF52" s="1786"/>
      <c r="CG52" s="1786"/>
      <c r="CH52" s="1786"/>
      <c r="CI52" s="1786"/>
      <c r="CJ52" s="1786"/>
      <c r="CK52" s="1786"/>
      <c r="CL52" s="1786"/>
      <c r="CM52" s="1786"/>
      <c r="CN52" s="1786"/>
      <c r="CO52" s="1786"/>
      <c r="CP52" s="1786"/>
      <c r="CQ52" s="1786"/>
      <c r="CR52" s="1786"/>
      <c r="CS52" s="1786"/>
      <c r="CT52" s="1786"/>
      <c r="CU52" s="1786"/>
      <c r="CV52" s="1786"/>
      <c r="CW52" s="1786"/>
      <c r="CX52" s="1786"/>
      <c r="CY52" s="1786"/>
      <c r="CZ52" s="1786"/>
    </row>
    <row r="53" s="130" customFormat="true" ht="15" customHeight="true" x14ac:dyDescent="0.2">
      <c r="A53" s="1979" t="s">
        <v>104</v>
      </c>
      <c r="B53" s="242" t="s">
        <v>99</v>
      </c>
      <c r="C53" s="986" t="s">
        <v>35</v>
      </c>
      <c r="D53" s="998" t="s">
        <v>35</v>
      </c>
      <c r="E53" s="998" t="s">
        <v>35</v>
      </c>
      <c r="F53" s="998" t="s">
        <v>35</v>
      </c>
      <c r="G53" s="1010" t="s">
        <v>35</v>
      </c>
      <c r="H53" s="1022" t="s">
        <v>35</v>
      </c>
      <c r="I53" s="998" t="s">
        <v>35</v>
      </c>
      <c r="J53" s="998" t="s">
        <v>35</v>
      </c>
      <c r="K53" s="998" t="s">
        <v>35</v>
      </c>
      <c r="L53" s="1034" t="s">
        <v>35</v>
      </c>
      <c r="M53" s="1044" t="s">
        <v>35</v>
      </c>
      <c r="N53" s="998" t="s">
        <v>35</v>
      </c>
      <c r="O53" s="998" t="s">
        <v>35</v>
      </c>
      <c r="P53" s="998" t="s">
        <v>35</v>
      </c>
      <c r="Q53" s="1010" t="s">
        <v>35</v>
      </c>
      <c r="R53" s="1022" t="s">
        <v>35</v>
      </c>
      <c r="S53" s="998" t="s">
        <v>35</v>
      </c>
      <c r="T53" s="998" t="s">
        <v>35</v>
      </c>
      <c r="U53" s="998" t="s">
        <v>35</v>
      </c>
      <c r="V53" s="1697" t="s">
        <v>35</v>
      </c>
      <c r="W53" s="1725"/>
      <c r="X53" s="1725"/>
      <c r="Y53" s="1726"/>
      <c r="Z53" s="1726"/>
      <c r="AA53" s="1726"/>
      <c r="AB53" s="1726"/>
      <c r="AC53" s="1726"/>
      <c r="AD53" s="1726"/>
      <c r="AE53" s="1726"/>
      <c r="AF53" s="1726"/>
      <c r="AG53" s="1726"/>
      <c r="AH53" s="1726"/>
      <c r="AI53" s="1726"/>
      <c r="AJ53" s="1726"/>
      <c r="AK53" s="1726"/>
      <c r="AL53" s="1726"/>
      <c r="AM53" s="1726"/>
      <c r="AN53" s="1726"/>
      <c r="AO53" s="1726"/>
      <c r="AP53" s="1726"/>
      <c r="AQ53" s="1726"/>
      <c r="AR53" s="1726"/>
      <c r="AS53" s="1726"/>
      <c r="AT53" s="1726"/>
      <c r="AU53" s="1726"/>
      <c r="AV53" s="1726"/>
      <c r="AW53" s="1726"/>
      <c r="AX53" s="1726"/>
      <c r="AY53" s="1726"/>
      <c r="AZ53" s="207"/>
      <c r="BA53" s="2070" t="s">
        <v>104</v>
      </c>
      <c r="BB53" s="151" t="s">
        <v>99</v>
      </c>
      <c r="BC53" s="1056" t="s">
        <v>35</v>
      </c>
      <c r="BD53" s="1075" t="s">
        <v>35</v>
      </c>
      <c r="BE53" s="1075" t="s">
        <v>35</v>
      </c>
      <c r="BF53" s="1075" t="s">
        <v>35</v>
      </c>
      <c r="BG53" s="1095" t="s">
        <v>35</v>
      </c>
      <c r="BH53" s="1115" t="s">
        <v>35</v>
      </c>
      <c r="BI53" s="1075" t="s">
        <v>35</v>
      </c>
      <c r="BJ53" s="1075" t="s">
        <v>35</v>
      </c>
      <c r="BK53" s="1075" t="s">
        <v>35</v>
      </c>
      <c r="BL53" s="1095" t="s">
        <v>35</v>
      </c>
      <c r="BM53" s="1115" t="s">
        <v>35</v>
      </c>
      <c r="BN53" s="1075" t="s">
        <v>35</v>
      </c>
      <c r="BO53" s="1075" t="s">
        <v>35</v>
      </c>
      <c r="BP53" s="1075" t="s">
        <v>35</v>
      </c>
      <c r="BQ53" s="1095" t="s">
        <v>35</v>
      </c>
      <c r="BR53" s="1115" t="s">
        <v>35</v>
      </c>
      <c r="BS53" s="1075" t="s">
        <v>35</v>
      </c>
      <c r="BT53" s="1075" t="s">
        <v>35</v>
      </c>
      <c r="BU53" s="1075" t="s">
        <v>35</v>
      </c>
      <c r="BV53" s="1738" t="s">
        <v>35</v>
      </c>
      <c r="BW53" s="1785"/>
      <c r="BX53" s="1785"/>
      <c r="BY53" s="1786"/>
      <c r="BZ53" s="1786"/>
      <c r="CA53" s="1786"/>
      <c r="CB53" s="1786"/>
      <c r="CC53" s="1786"/>
      <c r="CD53" s="1786"/>
      <c r="CE53" s="1786"/>
      <c r="CF53" s="1786"/>
      <c r="CG53" s="1786"/>
      <c r="CH53" s="1786"/>
      <c r="CI53" s="1786"/>
      <c r="CJ53" s="1786"/>
      <c r="CK53" s="1786"/>
      <c r="CL53" s="1786"/>
      <c r="CM53" s="1786"/>
      <c r="CN53" s="1786"/>
      <c r="CO53" s="1786"/>
      <c r="CP53" s="1786"/>
      <c r="CQ53" s="1786"/>
      <c r="CR53" s="1786"/>
      <c r="CS53" s="1786"/>
      <c r="CT53" s="1786"/>
      <c r="CU53" s="1786"/>
      <c r="CV53" s="1786"/>
      <c r="CW53" s="1786"/>
      <c r="CX53" s="1786"/>
      <c r="CY53" s="1786"/>
      <c r="CZ53" s="1786"/>
    </row>
    <row r="54" s="130" customFormat="true" ht="15" customHeight="true" x14ac:dyDescent="0.2">
      <c r="A54" s="1979"/>
      <c r="B54" s="242" t="s">
        <v>98</v>
      </c>
      <c r="C54" s="986" t="s">
        <v>35</v>
      </c>
      <c r="D54" s="998" t="s">
        <v>35</v>
      </c>
      <c r="E54" s="998" t="s">
        <v>35</v>
      </c>
      <c r="F54" s="998" t="s">
        <v>35</v>
      </c>
      <c r="G54" s="1010" t="s">
        <v>35</v>
      </c>
      <c r="H54" s="1022" t="s">
        <v>35</v>
      </c>
      <c r="I54" s="998" t="s">
        <v>35</v>
      </c>
      <c r="J54" s="998" t="s">
        <v>35</v>
      </c>
      <c r="K54" s="998" t="s">
        <v>35</v>
      </c>
      <c r="L54" s="1034" t="s">
        <v>35</v>
      </c>
      <c r="M54" s="1044" t="s">
        <v>35</v>
      </c>
      <c r="N54" s="998" t="s">
        <v>35</v>
      </c>
      <c r="O54" s="998" t="s">
        <v>35</v>
      </c>
      <c r="P54" s="998" t="s">
        <v>35</v>
      </c>
      <c r="Q54" s="1010" t="s">
        <v>35</v>
      </c>
      <c r="R54" s="1022" t="s">
        <v>35</v>
      </c>
      <c r="S54" s="998" t="s">
        <v>35</v>
      </c>
      <c r="T54" s="998" t="s">
        <v>35</v>
      </c>
      <c r="U54" s="998" t="s">
        <v>35</v>
      </c>
      <c r="V54" s="1697" t="s">
        <v>35</v>
      </c>
      <c r="W54" s="1725"/>
      <c r="X54" s="1725"/>
      <c r="Y54" s="1726"/>
      <c r="Z54" s="1726"/>
      <c r="AA54" s="1726"/>
      <c r="AB54" s="1726"/>
      <c r="AC54" s="1726"/>
      <c r="AD54" s="1726"/>
      <c r="AE54" s="1726"/>
      <c r="AF54" s="1726"/>
      <c r="AG54" s="1726"/>
      <c r="AH54" s="1726"/>
      <c r="AI54" s="1726"/>
      <c r="AJ54" s="1726"/>
      <c r="AK54" s="1726"/>
      <c r="AL54" s="1726"/>
      <c r="AM54" s="1726"/>
      <c r="AN54" s="1726"/>
      <c r="AO54" s="1726"/>
      <c r="AP54" s="1726"/>
      <c r="AQ54" s="1726"/>
      <c r="AR54" s="1726"/>
      <c r="AS54" s="1726"/>
      <c r="AT54" s="1726"/>
      <c r="AU54" s="1726"/>
      <c r="AV54" s="1726"/>
      <c r="AW54" s="1726"/>
      <c r="AX54" s="1726"/>
      <c r="AY54" s="1726"/>
      <c r="AZ54" s="207"/>
      <c r="BA54" s="2070"/>
      <c r="BB54" s="151" t="s">
        <v>98</v>
      </c>
      <c r="BC54" s="1056" t="s">
        <v>35</v>
      </c>
      <c r="BD54" s="1075" t="s">
        <v>35</v>
      </c>
      <c r="BE54" s="1075" t="s">
        <v>35</v>
      </c>
      <c r="BF54" s="1075" t="s">
        <v>35</v>
      </c>
      <c r="BG54" s="1095" t="s">
        <v>35</v>
      </c>
      <c r="BH54" s="1115" t="s">
        <v>35</v>
      </c>
      <c r="BI54" s="1075" t="s">
        <v>35</v>
      </c>
      <c r="BJ54" s="1075" t="s">
        <v>35</v>
      </c>
      <c r="BK54" s="1075" t="s">
        <v>35</v>
      </c>
      <c r="BL54" s="1095" t="s">
        <v>35</v>
      </c>
      <c r="BM54" s="1115" t="s">
        <v>35</v>
      </c>
      <c r="BN54" s="1075" t="s">
        <v>35</v>
      </c>
      <c r="BO54" s="1075" t="s">
        <v>35</v>
      </c>
      <c r="BP54" s="1075" t="s">
        <v>35</v>
      </c>
      <c r="BQ54" s="1095" t="s">
        <v>35</v>
      </c>
      <c r="BR54" s="1115" t="s">
        <v>35</v>
      </c>
      <c r="BS54" s="1075" t="s">
        <v>35</v>
      </c>
      <c r="BT54" s="1075" t="s">
        <v>35</v>
      </c>
      <c r="BU54" s="1075" t="s">
        <v>35</v>
      </c>
      <c r="BV54" s="1738" t="s">
        <v>35</v>
      </c>
      <c r="BW54" s="1785"/>
      <c r="BX54" s="1785"/>
      <c r="BY54" s="1786"/>
      <c r="BZ54" s="1786"/>
      <c r="CA54" s="1786"/>
      <c r="CB54" s="1786"/>
      <c r="CC54" s="1786"/>
      <c r="CD54" s="1786"/>
      <c r="CE54" s="1786"/>
      <c r="CF54" s="1786"/>
      <c r="CG54" s="1786"/>
      <c r="CH54" s="1786"/>
      <c r="CI54" s="1786"/>
      <c r="CJ54" s="1786"/>
      <c r="CK54" s="1786"/>
      <c r="CL54" s="1786"/>
      <c r="CM54" s="1786"/>
      <c r="CN54" s="1786"/>
      <c r="CO54" s="1786"/>
      <c r="CP54" s="1786"/>
      <c r="CQ54" s="1786"/>
      <c r="CR54" s="1786"/>
      <c r="CS54" s="1786"/>
      <c r="CT54" s="1786"/>
      <c r="CU54" s="1786"/>
      <c r="CV54" s="1786"/>
      <c r="CW54" s="1786"/>
      <c r="CX54" s="1786"/>
      <c r="CY54" s="1786"/>
      <c r="CZ54" s="1786"/>
    </row>
    <row r="55" s="130" customFormat="true" ht="15" customHeight="true" x14ac:dyDescent="0.2">
      <c r="A55" s="2069"/>
      <c r="B55" s="243" t="s">
        <v>67</v>
      </c>
      <c r="C55" s="988" t="s">
        <v>35</v>
      </c>
      <c r="D55" s="1000" t="s">
        <v>35</v>
      </c>
      <c r="E55" s="1000" t="s">
        <v>35</v>
      </c>
      <c r="F55" s="1000" t="s">
        <v>35</v>
      </c>
      <c r="G55" s="1012" t="s">
        <v>35</v>
      </c>
      <c r="H55" s="1024" t="s">
        <v>35</v>
      </c>
      <c r="I55" s="1000" t="s">
        <v>35</v>
      </c>
      <c r="J55" s="1000" t="s">
        <v>35</v>
      </c>
      <c r="K55" s="1000" t="s">
        <v>35</v>
      </c>
      <c r="L55" s="1036" t="s">
        <v>35</v>
      </c>
      <c r="M55" s="1046" t="s">
        <v>35</v>
      </c>
      <c r="N55" s="1000" t="s">
        <v>35</v>
      </c>
      <c r="O55" s="1000" t="s">
        <v>35</v>
      </c>
      <c r="P55" s="1000" t="s">
        <v>35</v>
      </c>
      <c r="Q55" s="1012" t="s">
        <v>35</v>
      </c>
      <c r="R55" s="1652" t="s">
        <v>35</v>
      </c>
      <c r="S55" s="1653" t="s">
        <v>35</v>
      </c>
      <c r="T55" s="1653" t="s">
        <v>35</v>
      </c>
      <c r="U55" s="1653" t="s">
        <v>35</v>
      </c>
      <c r="V55" s="1698" t="s">
        <v>35</v>
      </c>
      <c r="W55" s="1727"/>
      <c r="X55" s="1727"/>
      <c r="Y55" s="1727"/>
      <c r="Z55" s="1727"/>
      <c r="AA55" s="1727"/>
      <c r="AB55" s="1727"/>
      <c r="AC55" s="1727"/>
      <c r="AD55" s="1727"/>
      <c r="AE55" s="1727"/>
      <c r="AF55" s="1727"/>
      <c r="AG55" s="1727"/>
      <c r="AH55" s="1727"/>
      <c r="AI55" s="1727"/>
      <c r="AJ55" s="1727"/>
      <c r="AK55" s="1727"/>
      <c r="AL55" s="1727"/>
      <c r="AM55" s="1727"/>
      <c r="AN55" s="1727"/>
      <c r="AO55" s="1727"/>
      <c r="AP55" s="1727"/>
      <c r="AQ55" s="1727"/>
      <c r="AR55" s="1727"/>
      <c r="AS55" s="1727"/>
      <c r="AT55" s="1727"/>
      <c r="AU55" s="1727"/>
      <c r="AV55" s="1727"/>
      <c r="AW55" s="1727"/>
      <c r="AX55" s="1727"/>
      <c r="AY55" s="1727"/>
      <c r="AZ55" s="207"/>
      <c r="BA55" s="2071"/>
      <c r="BB55" s="152" t="s">
        <v>67</v>
      </c>
      <c r="BC55" s="1057" t="s">
        <v>35</v>
      </c>
      <c r="BD55" s="1076" t="s">
        <v>35</v>
      </c>
      <c r="BE55" s="1076" t="s">
        <v>35</v>
      </c>
      <c r="BF55" s="1076" t="s">
        <v>35</v>
      </c>
      <c r="BG55" s="1096" t="s">
        <v>35</v>
      </c>
      <c r="BH55" s="1116" t="s">
        <v>35</v>
      </c>
      <c r="BI55" s="1076" t="s">
        <v>35</v>
      </c>
      <c r="BJ55" s="1076" t="s">
        <v>35</v>
      </c>
      <c r="BK55" s="1076" t="s">
        <v>35</v>
      </c>
      <c r="BL55" s="1096" t="s">
        <v>35</v>
      </c>
      <c r="BM55" s="1116" t="s">
        <v>35</v>
      </c>
      <c r="BN55" s="1076" t="s">
        <v>35</v>
      </c>
      <c r="BO55" s="1076" t="s">
        <v>35</v>
      </c>
      <c r="BP55" s="1076" t="s">
        <v>35</v>
      </c>
      <c r="BQ55" s="1096" t="s">
        <v>35</v>
      </c>
      <c r="BR55" s="1654" t="s">
        <v>35</v>
      </c>
      <c r="BS55" s="1655" t="s">
        <v>35</v>
      </c>
      <c r="BT55" s="1655" t="s">
        <v>35</v>
      </c>
      <c r="BU55" s="1655" t="s">
        <v>35</v>
      </c>
      <c r="BV55" s="1655" t="s">
        <v>35</v>
      </c>
      <c r="BW55" s="1787"/>
      <c r="BX55" s="1787"/>
      <c r="BY55" s="1787"/>
      <c r="BZ55" s="1788"/>
      <c r="CA55" s="1788"/>
      <c r="CB55" s="1788"/>
      <c r="CC55" s="1788"/>
      <c r="CD55" s="1788"/>
      <c r="CE55" s="1788"/>
      <c r="CF55" s="1788"/>
      <c r="CG55" s="1788"/>
      <c r="CH55" s="1788"/>
      <c r="CI55" s="1788"/>
      <c r="CJ55" s="1788"/>
      <c r="CK55" s="1788"/>
      <c r="CL55" s="1788"/>
      <c r="CM55" s="1788"/>
      <c r="CN55" s="1788"/>
      <c r="CO55" s="1788"/>
      <c r="CP55" s="1788"/>
      <c r="CQ55" s="1788"/>
      <c r="CR55" s="1788"/>
      <c r="CS55" s="1788"/>
      <c r="CT55" s="1788"/>
      <c r="CU55" s="1788"/>
      <c r="CV55" s="1788"/>
      <c r="CW55" s="1788"/>
      <c r="CX55" s="1788"/>
      <c r="CY55" s="1788"/>
      <c r="CZ55" s="1788"/>
    </row>
    <row r="56" s="613" customFormat="true" ht="15" customHeight="true" x14ac:dyDescent="0.2">
      <c r="A56" s="132"/>
      <c r="B56" s="177"/>
      <c r="C56" s="2022" t="s">
        <v>113</v>
      </c>
      <c r="D56" s="2023"/>
      <c r="E56" s="2023"/>
      <c r="F56" s="2023"/>
      <c r="G56" s="2024"/>
      <c r="H56" s="2279" t="s">
        <v>38</v>
      </c>
      <c r="I56" s="2280"/>
      <c r="J56" s="2280"/>
      <c r="K56" s="2280"/>
      <c r="L56" s="2281"/>
      <c r="M56" s="2282" t="s">
        <v>37</v>
      </c>
      <c r="N56" s="2280"/>
      <c r="O56" s="2280"/>
      <c r="P56" s="2280"/>
      <c r="Q56" s="2281"/>
      <c r="R56" s="1672" t="s">
        <v>136</v>
      </c>
      <c r="S56" s="1682"/>
      <c r="T56" s="1682"/>
      <c r="U56" s="1682"/>
      <c r="V56" s="1683"/>
      <c r="W56" s="1234"/>
      <c r="X56" s="1234"/>
      <c r="Y56" s="1234"/>
      <c r="Z56" s="1234"/>
      <c r="AA56" s="1234"/>
      <c r="AB56" s="1234"/>
      <c r="AC56" s="1234"/>
      <c r="AD56" s="1234"/>
      <c r="AE56" s="1234"/>
      <c r="AF56" s="1234"/>
      <c r="AG56" s="1234"/>
      <c r="AH56" s="1234"/>
      <c r="AI56" s="1234"/>
      <c r="AJ56" s="1234"/>
      <c r="AK56" s="1234"/>
      <c r="AL56" s="1234"/>
      <c r="AM56" s="1234"/>
      <c r="AN56" s="1234"/>
      <c r="AO56" s="1234"/>
      <c r="AP56" s="1234"/>
      <c r="AQ56" s="1234"/>
      <c r="AR56" s="1234"/>
      <c r="AS56" s="1234"/>
      <c r="AT56" s="1234"/>
      <c r="AU56" s="1234"/>
      <c r="AV56" s="1234"/>
      <c r="AW56" s="1234"/>
      <c r="AX56" s="1234"/>
      <c r="AY56" s="1234"/>
      <c r="AZ56" s="617"/>
      <c r="BA56" s="209" t="s">
        <v>127</v>
      </c>
      <c r="BB56" s="115" t="s">
        <v>94</v>
      </c>
      <c r="BC56" s="2089" t="s">
        <v>113</v>
      </c>
      <c r="BD56" s="2090"/>
      <c r="BE56" s="2090"/>
      <c r="BF56" s="2090"/>
      <c r="BG56" s="2091"/>
      <c r="BH56" s="2092" t="s">
        <v>38</v>
      </c>
      <c r="BI56" s="2090"/>
      <c r="BJ56" s="2090"/>
      <c r="BK56" s="2090"/>
      <c r="BL56" s="2091"/>
      <c r="BM56" s="2092" t="s">
        <v>37</v>
      </c>
      <c r="BN56" s="2090"/>
      <c r="BO56" s="2090"/>
      <c r="BP56" s="2090"/>
      <c r="BQ56" s="2093"/>
      <c r="BR56" s="1651" t="s">
        <v>136</v>
      </c>
      <c r="BS56" s="289"/>
      <c r="BT56" s="289"/>
      <c r="BU56" s="289"/>
      <c r="BV56" s="289"/>
      <c r="BW56" s="1789"/>
      <c r="BX56" s="1789"/>
      <c r="BY56" s="1790"/>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613" customFormat="true" ht="24" x14ac:dyDescent="0.2">
      <c r="A57" s="178" t="s">
        <v>68</v>
      </c>
      <c r="B57" s="236"/>
      <c r="C57" s="267" t="s">
        <v>0</v>
      </c>
      <c r="D57" s="268" t="s">
        <v>1</v>
      </c>
      <c r="E57" s="268" t="s">
        <v>2</v>
      </c>
      <c r="F57" s="268" t="s">
        <v>3</v>
      </c>
      <c r="G57" s="269" t="s">
        <v>4</v>
      </c>
      <c r="H57" s="1440" t="s">
        <v>0</v>
      </c>
      <c r="I57" s="1404" t="s">
        <v>1</v>
      </c>
      <c r="J57" s="1404" t="s">
        <v>2</v>
      </c>
      <c r="K57" s="1404" t="s">
        <v>3</v>
      </c>
      <c r="L57" s="1405" t="s">
        <v>4</v>
      </c>
      <c r="M57" s="1430" t="s">
        <v>0</v>
      </c>
      <c r="N57" s="1404" t="s">
        <v>1</v>
      </c>
      <c r="O57" s="1404" t="s">
        <v>2</v>
      </c>
      <c r="P57" s="1404" t="s">
        <v>3</v>
      </c>
      <c r="Q57" s="1450" t="s">
        <v>4</v>
      </c>
      <c r="R57" s="1440" t="s">
        <v>312</v>
      </c>
      <c r="S57" s="1404" t="s">
        <v>313</v>
      </c>
      <c r="T57" s="1404" t="s">
        <v>314</v>
      </c>
      <c r="U57" s="1404" t="s">
        <v>315</v>
      </c>
      <c r="V57" s="1406" t="s">
        <v>316</v>
      </c>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617"/>
      <c r="BA57" s="188" t="s">
        <v>118</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312</v>
      </c>
      <c r="BS57" s="168" t="s">
        <v>313</v>
      </c>
      <c r="BT57" s="168" t="s">
        <v>314</v>
      </c>
      <c r="BU57" s="168" t="s">
        <v>315</v>
      </c>
      <c r="BV57" s="1739" t="s">
        <v>316</v>
      </c>
      <c r="BW57" s="1791"/>
      <c r="BX57" s="1791"/>
      <c r="BY57" s="1792"/>
      <c r="BZ57" s="1792"/>
      <c r="CA57" s="1792"/>
      <c r="CB57" s="1792"/>
      <c r="CC57" s="1792"/>
      <c r="CD57" s="1792"/>
      <c r="CE57" s="1792"/>
      <c r="CF57" s="1792"/>
      <c r="CG57" s="1792"/>
      <c r="CH57" s="1792"/>
      <c r="CI57" s="1792"/>
      <c r="CJ57" s="1792"/>
      <c r="CK57" s="1792"/>
      <c r="CL57" s="1792"/>
      <c r="CM57" s="1792"/>
      <c r="CN57" s="1792"/>
      <c r="CO57" s="1792"/>
      <c r="CP57" s="1792"/>
      <c r="CQ57" s="1792"/>
      <c r="CR57" s="1792"/>
      <c r="CS57" s="1792"/>
      <c r="CT57" s="1792"/>
      <c r="CU57" s="1792"/>
      <c r="CV57" s="1792"/>
      <c r="CW57" s="1792"/>
      <c r="CX57" s="1792"/>
      <c r="CY57" s="1792"/>
      <c r="CZ57" s="1792"/>
    </row>
    <row r="58" s="613" customFormat="true" ht="15" customHeight="true" x14ac:dyDescent="0.2">
      <c r="A58" s="2277" t="s">
        <v>317</v>
      </c>
      <c r="B58" s="1622" t="s">
        <v>318</v>
      </c>
      <c r="C58" s="1509">
        <v>16.285031496493385</v>
      </c>
      <c r="D58" s="1510">
        <v>16.998000034243844</v>
      </c>
      <c r="E58" s="1510">
        <v>16.802179016681198</v>
      </c>
      <c r="F58" s="1510">
        <v>13.522748272360008</v>
      </c>
      <c r="G58" s="1511">
        <v>9.0421525821479687</v>
      </c>
      <c r="H58" s="1512">
        <v>14.991155681369353</v>
      </c>
      <c r="I58" s="1510">
        <v>16.716088155743158</v>
      </c>
      <c r="J58" s="1510">
        <v>14.924766952375865</v>
      </c>
      <c r="K58" s="1510">
        <v>11.771775467586229</v>
      </c>
      <c r="L58" s="1513">
        <v>9.8706444142492167</v>
      </c>
      <c r="M58" s="1514">
        <v>12.592040232330795</v>
      </c>
      <c r="N58" s="1510">
        <v>18.236365240228082</v>
      </c>
      <c r="O58" s="1510">
        <v>19.895298089518803</v>
      </c>
      <c r="P58" s="1510">
        <v>19.68328815261934</v>
      </c>
      <c r="Q58" s="1511">
        <v>16.681660983278036</v>
      </c>
      <c r="R58" s="1512">
        <v>11.891658478253401</v>
      </c>
      <c r="S58" s="1510">
        <v>20.354472106708602</v>
      </c>
      <c r="T58" s="1510">
        <v>23.013288386931951</v>
      </c>
      <c r="U58" s="1510">
        <v>10.016151253336622</v>
      </c>
      <c r="V58" s="1699">
        <v>5.8927592978605414</v>
      </c>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617"/>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1740"/>
      <c r="BW58" s="1793"/>
      <c r="BX58" s="1793"/>
      <c r="BY58" s="1794"/>
      <c r="BZ58" s="1794"/>
      <c r="CA58" s="1794"/>
      <c r="CB58" s="1794"/>
      <c r="CC58" s="1794"/>
      <c r="CD58" s="1794"/>
      <c r="CE58" s="1794"/>
      <c r="CF58" s="1794"/>
      <c r="CG58" s="1794"/>
      <c r="CH58" s="1794"/>
      <c r="CI58" s="1794"/>
      <c r="CJ58" s="1794"/>
      <c r="CK58" s="1794"/>
      <c r="CL58" s="1794"/>
      <c r="CM58" s="1794"/>
      <c r="CN58" s="1794"/>
      <c r="CO58" s="1794"/>
      <c r="CP58" s="1794"/>
      <c r="CQ58" s="1794"/>
      <c r="CR58" s="1794"/>
      <c r="CS58" s="1794"/>
      <c r="CT58" s="1794"/>
      <c r="CU58" s="1794"/>
      <c r="CV58" s="1794"/>
      <c r="CW58" s="1794"/>
      <c r="CX58" s="1794"/>
      <c r="CY58" s="1794"/>
      <c r="CZ58" s="1794"/>
    </row>
    <row r="59" s="613" customFormat="true" ht="15" customHeight="true" x14ac:dyDescent="0.2">
      <c r="A59" s="2278"/>
      <c r="B59" s="1623" t="s">
        <v>319</v>
      </c>
      <c r="C59" s="1515">
        <v>19.219944686400982</v>
      </c>
      <c r="D59" s="1516">
        <v>5.4012417646106403</v>
      </c>
      <c r="E59" s="1516">
        <v>3.145376445784636</v>
      </c>
      <c r="F59" s="1516">
        <v>1.8473878022637489</v>
      </c>
      <c r="G59" s="1517">
        <v>0.4641138554653545</v>
      </c>
      <c r="H59" s="1518">
        <v>7.5707983153195855</v>
      </c>
      <c r="I59" s="1516">
        <v>3.420982452283444</v>
      </c>
      <c r="J59" s="1516">
        <v>1.612460292378707</v>
      </c>
      <c r="K59" s="1516">
        <v>1.2113995143517673</v>
      </c>
      <c r="L59" s="1519">
        <v>0.26232721690359861</v>
      </c>
      <c r="M59" s="1520">
        <v>28.096675618311739</v>
      </c>
      <c r="N59" s="1516">
        <v>26.071264200284709</v>
      </c>
      <c r="O59" s="1516">
        <v>14.888242736502278</v>
      </c>
      <c r="P59" s="1516">
        <v>7.9865086078117207</v>
      </c>
      <c r="Q59" s="1517">
        <v>5.9452518563232903</v>
      </c>
      <c r="R59" s="1518">
        <v>13.618542706837353</v>
      </c>
      <c r="S59" s="1516">
        <v>4.45724866009677</v>
      </c>
      <c r="T59" s="1516">
        <v>2.8751861144780291</v>
      </c>
      <c r="U59" s="1516">
        <v>3.029441988317306</v>
      </c>
      <c r="V59" s="1700">
        <v>8.1759080459779163</v>
      </c>
      <c r="W59" s="1234"/>
      <c r="X59" s="1234"/>
      <c r="Y59" s="1234"/>
      <c r="Z59" s="1234"/>
      <c r="AA59" s="1234"/>
      <c r="AB59" s="1234"/>
      <c r="AC59" s="1234"/>
      <c r="AD59" s="1234"/>
      <c r="AE59" s="1234"/>
      <c r="AF59" s="1234"/>
      <c r="AG59" s="1234"/>
      <c r="AH59" s="1234"/>
      <c r="AI59" s="1234"/>
      <c r="AJ59" s="1234"/>
      <c r="AK59" s="1234"/>
      <c r="AL59" s="1234"/>
      <c r="AM59" s="1234"/>
      <c r="AN59" s="1234"/>
      <c r="AO59" s="1234"/>
      <c r="AP59" s="1234"/>
      <c r="AQ59" s="1234"/>
      <c r="AR59" s="1234"/>
      <c r="AS59" s="1234"/>
      <c r="AT59" s="1234"/>
      <c r="AU59" s="1234"/>
      <c r="AV59" s="1234"/>
      <c r="AW59" s="1234"/>
      <c r="AX59" s="1234"/>
      <c r="AY59" s="1234"/>
      <c r="AZ59" s="617"/>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1741"/>
      <c r="BW59" s="1795"/>
      <c r="BX59" s="1795"/>
      <c r="BY59" s="1796"/>
      <c r="BZ59" s="1796"/>
      <c r="CA59" s="1796"/>
      <c r="CB59" s="1796"/>
      <c r="CC59" s="1796"/>
      <c r="CD59" s="1796"/>
      <c r="CE59" s="1796"/>
      <c r="CF59" s="1796"/>
      <c r="CG59" s="1796"/>
      <c r="CH59" s="1796"/>
      <c r="CI59" s="1796"/>
      <c r="CJ59" s="1796"/>
      <c r="CK59" s="1796"/>
      <c r="CL59" s="1796"/>
      <c r="CM59" s="1796"/>
      <c r="CN59" s="1796"/>
      <c r="CO59" s="1796"/>
      <c r="CP59" s="1796"/>
      <c r="CQ59" s="1796"/>
      <c r="CR59" s="1796"/>
      <c r="CS59" s="1796"/>
      <c r="CT59" s="1796"/>
      <c r="CU59" s="1796"/>
      <c r="CV59" s="1796"/>
      <c r="CW59" s="1796"/>
      <c r="CX59" s="1796"/>
      <c r="CY59" s="1796"/>
      <c r="CZ59" s="1796"/>
    </row>
    <row r="60" s="613" customFormat="true" ht="15" customHeight="true" x14ac:dyDescent="0.2">
      <c r="A60" s="2278"/>
      <c r="B60" s="1623" t="s">
        <v>320</v>
      </c>
      <c r="C60" s="1515">
        <v>0.66319103327177664</v>
      </c>
      <c r="D60" s="1516">
        <v>1.2289970718805936E-2</v>
      </c>
      <c r="E60" s="1516">
        <v>0</v>
      </c>
      <c r="F60" s="1516">
        <v>0</v>
      </c>
      <c r="G60" s="1517">
        <v>0</v>
      </c>
      <c r="H60" s="1518">
        <v>0.17971893905177203</v>
      </c>
      <c r="I60" s="1516">
        <v>0</v>
      </c>
      <c r="J60" s="1516">
        <v>0</v>
      </c>
      <c r="K60" s="1516">
        <v>0</v>
      </c>
      <c r="L60" s="1519">
        <v>0</v>
      </c>
      <c r="M60" s="1520">
        <v>2.1617468470929868</v>
      </c>
      <c r="N60" s="1516">
        <v>0.11016445095784586</v>
      </c>
      <c r="O60" s="1516">
        <v>5.2896588795146429E-2</v>
      </c>
      <c r="P60" s="1516">
        <v>0</v>
      </c>
      <c r="Q60" s="1517">
        <v>0</v>
      </c>
      <c r="R60" s="1518">
        <v>0.32785232647448276</v>
      </c>
      <c r="S60" s="1516">
        <v>0.11351581204408423</v>
      </c>
      <c r="T60" s="1516">
        <v>0</v>
      </c>
      <c r="U60" s="1516">
        <v>0.22837710121202745</v>
      </c>
      <c r="V60" s="1700">
        <v>6.7252567815995229E-2</v>
      </c>
      <c r="W60" s="1234"/>
      <c r="X60" s="1234"/>
      <c r="Y60" s="1234"/>
      <c r="Z60" s="1234"/>
      <c r="AA60" s="1234"/>
      <c r="AB60" s="1234"/>
      <c r="AC60" s="1234"/>
      <c r="AD60" s="1234"/>
      <c r="AE60" s="1234"/>
      <c r="AF60" s="1234"/>
      <c r="AG60" s="1234"/>
      <c r="AH60" s="1234"/>
      <c r="AI60" s="1234"/>
      <c r="AJ60" s="1234"/>
      <c r="AK60" s="1234"/>
      <c r="AL60" s="1234"/>
      <c r="AM60" s="1234"/>
      <c r="AN60" s="1234"/>
      <c r="AO60" s="1234"/>
      <c r="AP60" s="1234"/>
      <c r="AQ60" s="1234"/>
      <c r="AR60" s="1234"/>
      <c r="AS60" s="1234"/>
      <c r="AT60" s="1234"/>
      <c r="AU60" s="1234"/>
      <c r="AV60" s="1234"/>
      <c r="AW60" s="1234"/>
      <c r="AX60" s="1234"/>
      <c r="AY60" s="1234"/>
      <c r="AZ60" s="617"/>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1741"/>
      <c r="BW60" s="1795"/>
      <c r="BX60" s="1795"/>
      <c r="BY60" s="1796"/>
      <c r="BZ60" s="1796"/>
      <c r="CA60" s="1796"/>
      <c r="CB60" s="1796"/>
      <c r="CC60" s="1796"/>
      <c r="CD60" s="1796"/>
      <c r="CE60" s="1796"/>
      <c r="CF60" s="1796"/>
      <c r="CG60" s="1796"/>
      <c r="CH60" s="1796"/>
      <c r="CI60" s="1796"/>
      <c r="CJ60" s="1796"/>
      <c r="CK60" s="1796"/>
      <c r="CL60" s="1796"/>
      <c r="CM60" s="1796"/>
      <c r="CN60" s="1796"/>
      <c r="CO60" s="1796"/>
      <c r="CP60" s="1796"/>
      <c r="CQ60" s="1796"/>
      <c r="CR60" s="1796"/>
      <c r="CS60" s="1796"/>
      <c r="CT60" s="1796"/>
      <c r="CU60" s="1796"/>
      <c r="CV60" s="1796"/>
      <c r="CW60" s="1796"/>
      <c r="CX60" s="1796"/>
      <c r="CY60" s="1796"/>
      <c r="CZ60" s="1796"/>
    </row>
    <row r="61" s="613" customFormat="true" ht="15" customHeight="true" x14ac:dyDescent="0.2">
      <c r="A61" s="2278"/>
      <c r="B61" s="1623" t="s">
        <v>321</v>
      </c>
      <c r="C61" s="1515">
        <v>1.4868657917579566</v>
      </c>
      <c r="D61" s="1516">
        <v>1.1640695824499057</v>
      </c>
      <c r="E61" s="1516">
        <v>0.84386893785521366</v>
      </c>
      <c r="F61" s="1516">
        <v>1.8934125732440927</v>
      </c>
      <c r="G61" s="1517">
        <v>1.1448846480367687</v>
      </c>
      <c r="H61" s="1518">
        <v>1.0433141232891789</v>
      </c>
      <c r="I61" s="1516">
        <v>1.1937052803094779</v>
      </c>
      <c r="J61" s="1516">
        <v>0.31035440640920875</v>
      </c>
      <c r="K61" s="1516">
        <v>2.4098598691456323</v>
      </c>
      <c r="L61" s="1519">
        <v>1.3475635018484375</v>
      </c>
      <c r="M61" s="1520">
        <v>1.4588244451957919</v>
      </c>
      <c r="N61" s="1516">
        <v>1.6524334932122409</v>
      </c>
      <c r="O61" s="1516">
        <v>1.9914532932199909</v>
      </c>
      <c r="P61" s="1516">
        <v>1.3263839534482484</v>
      </c>
      <c r="Q61" s="1517">
        <v>0.86834509760474221</v>
      </c>
      <c r="R61" s="1518">
        <v>0.61653059444486202</v>
      </c>
      <c r="S61" s="1516">
        <v>0.33093230294297948</v>
      </c>
      <c r="T61" s="1516">
        <v>2.7121392998468252</v>
      </c>
      <c r="U61" s="1516">
        <v>2.3171186067763103</v>
      </c>
      <c r="V61" s="1700">
        <v>0.40964388304743388</v>
      </c>
      <c r="W61" s="1234"/>
      <c r="X61" s="1234"/>
      <c r="Y61" s="1234"/>
      <c r="Z61" s="1234"/>
      <c r="AA61" s="1234"/>
      <c r="AB61" s="1234"/>
      <c r="AC61" s="1234"/>
      <c r="AD61" s="1234"/>
      <c r="AE61" s="1234"/>
      <c r="AF61" s="1234"/>
      <c r="AG61" s="1234"/>
      <c r="AH61" s="1234"/>
      <c r="AI61" s="1234"/>
      <c r="AJ61" s="1234"/>
      <c r="AK61" s="1234"/>
      <c r="AL61" s="1234"/>
      <c r="AM61" s="1234"/>
      <c r="AN61" s="1234"/>
      <c r="AO61" s="1234"/>
      <c r="AP61" s="1234"/>
      <c r="AQ61" s="1234"/>
      <c r="AR61" s="1234"/>
      <c r="AS61" s="1234"/>
      <c r="AT61" s="1234"/>
      <c r="AU61" s="1234"/>
      <c r="AV61" s="1234"/>
      <c r="AW61" s="1234"/>
      <c r="AX61" s="1234"/>
      <c r="AY61" s="1234"/>
      <c r="AZ61" s="617"/>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1741"/>
      <c r="BW61" s="1795"/>
      <c r="BX61" s="1795"/>
      <c r="BY61" s="1796"/>
      <c r="BZ61" s="1796"/>
      <c r="CA61" s="1796"/>
      <c r="CB61" s="1796"/>
      <c r="CC61" s="1796"/>
      <c r="CD61" s="1796"/>
      <c r="CE61" s="1796"/>
      <c r="CF61" s="1796"/>
      <c r="CG61" s="1796"/>
      <c r="CH61" s="1796"/>
      <c r="CI61" s="1796"/>
      <c r="CJ61" s="1796"/>
      <c r="CK61" s="1796"/>
      <c r="CL61" s="1796"/>
      <c r="CM61" s="1796"/>
      <c r="CN61" s="1796"/>
      <c r="CO61" s="1796"/>
      <c r="CP61" s="1796"/>
      <c r="CQ61" s="1796"/>
      <c r="CR61" s="1796"/>
      <c r="CS61" s="1796"/>
      <c r="CT61" s="1796"/>
      <c r="CU61" s="1796"/>
      <c r="CV61" s="1796"/>
      <c r="CW61" s="1796"/>
      <c r="CX61" s="1796"/>
      <c r="CY61" s="1796"/>
      <c r="CZ61" s="1796"/>
    </row>
    <row r="62" s="613" customFormat="true" ht="15" customHeight="true" x14ac:dyDescent="0.2">
      <c r="A62" s="2278"/>
      <c r="B62" s="1623" t="s">
        <v>322</v>
      </c>
      <c r="C62" s="1515">
        <v>1.7225773413706447</v>
      </c>
      <c r="D62" s="1516">
        <v>0.34672890600935946</v>
      </c>
      <c r="E62" s="1516">
        <v>0.25606088480013417</v>
      </c>
      <c r="F62" s="1516">
        <v>0.17639216820856607</v>
      </c>
      <c r="G62" s="1517">
        <v>0.10960484096342868</v>
      </c>
      <c r="H62" s="1518">
        <v>0.24059521447622415</v>
      </c>
      <c r="I62" s="1516">
        <v>7.9248856923685024E-2</v>
      </c>
      <c r="J62" s="1516">
        <v>0</v>
      </c>
      <c r="K62" s="1516">
        <v>0.1001371410142963</v>
      </c>
      <c r="L62" s="1519">
        <v>0</v>
      </c>
      <c r="M62" s="1520">
        <v>3.3042112441321105</v>
      </c>
      <c r="N62" s="1516">
        <v>2.1989100715386938</v>
      </c>
      <c r="O62" s="1516">
        <v>2.2716370280860132</v>
      </c>
      <c r="P62" s="1516">
        <v>0.54624641088642267</v>
      </c>
      <c r="Q62" s="1517">
        <v>1.5408585101305807</v>
      </c>
      <c r="R62" s="1518">
        <v>0.55801021151020147</v>
      </c>
      <c r="S62" s="1516">
        <v>0.15689186208012113</v>
      </c>
      <c r="T62" s="1516">
        <v>0.69199876211031552</v>
      </c>
      <c r="U62" s="1516">
        <v>0.15290300908567886</v>
      </c>
      <c r="V62" s="1700">
        <v>1.0542146884404728</v>
      </c>
      <c r="W62" s="1234"/>
      <c r="X62" s="1234"/>
      <c r="Y62" s="1234"/>
      <c r="Z62" s="1234"/>
      <c r="AA62" s="1234"/>
      <c r="AB62" s="1234"/>
      <c r="AC62" s="1234"/>
      <c r="AD62" s="1234"/>
      <c r="AE62" s="1234"/>
      <c r="AF62" s="1234"/>
      <c r="AG62" s="1234"/>
      <c r="AH62" s="1234"/>
      <c r="AI62" s="1234"/>
      <c r="AJ62" s="1234"/>
      <c r="AK62" s="1234"/>
      <c r="AL62" s="1234"/>
      <c r="AM62" s="1234"/>
      <c r="AN62" s="1234"/>
      <c r="AO62" s="1234"/>
      <c r="AP62" s="1234"/>
      <c r="AQ62" s="1234"/>
      <c r="AR62" s="1234"/>
      <c r="AS62" s="1234"/>
      <c r="AT62" s="1234"/>
      <c r="AU62" s="1234"/>
      <c r="AV62" s="1234"/>
      <c r="AW62" s="1234"/>
      <c r="AX62" s="1234"/>
      <c r="AY62" s="1234"/>
      <c r="AZ62" s="617"/>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1741"/>
      <c r="BW62" s="1795"/>
      <c r="BX62" s="1795"/>
      <c r="BY62" s="1796"/>
      <c r="BZ62" s="1796"/>
      <c r="CA62" s="1796"/>
      <c r="CB62" s="1796"/>
      <c r="CC62" s="1796"/>
      <c r="CD62" s="1796"/>
      <c r="CE62" s="1796"/>
      <c r="CF62" s="1796"/>
      <c r="CG62" s="1796"/>
      <c r="CH62" s="1796"/>
      <c r="CI62" s="1796"/>
      <c r="CJ62" s="1796"/>
      <c r="CK62" s="1796"/>
      <c r="CL62" s="1796"/>
      <c r="CM62" s="1796"/>
      <c r="CN62" s="1796"/>
      <c r="CO62" s="1796"/>
      <c r="CP62" s="1796"/>
      <c r="CQ62" s="1796"/>
      <c r="CR62" s="1796"/>
      <c r="CS62" s="1796"/>
      <c r="CT62" s="1796"/>
      <c r="CU62" s="1796"/>
      <c r="CV62" s="1796"/>
      <c r="CW62" s="1796"/>
      <c r="CX62" s="1796"/>
      <c r="CY62" s="1796"/>
      <c r="CZ62" s="1796"/>
    </row>
    <row r="63" s="613" customFormat="true" ht="15" customHeight="true" x14ac:dyDescent="0.2">
      <c r="A63" s="2278"/>
      <c r="B63" s="1623" t="s">
        <v>323</v>
      </c>
      <c r="C63" s="1515">
        <v>7.7800285676956076</v>
      </c>
      <c r="D63" s="1516">
        <v>1.5756376148627356</v>
      </c>
      <c r="E63" s="1516">
        <v>0.68234282645295219</v>
      </c>
      <c r="F63" s="1516">
        <v>2.8606106473954521E-2</v>
      </c>
      <c r="G63" s="1517">
        <v>0</v>
      </c>
      <c r="H63" s="1518">
        <v>1.7226413788898762</v>
      </c>
      <c r="I63" s="1516">
        <v>0.57009403944581749</v>
      </c>
      <c r="J63" s="1516">
        <v>0.62207293592422197</v>
      </c>
      <c r="K63" s="1516">
        <v>1.3374244764374939E-2</v>
      </c>
      <c r="L63" s="1519">
        <v>0</v>
      </c>
      <c r="M63" s="1520">
        <v>12.878200045360019</v>
      </c>
      <c r="N63" s="1516">
        <v>10.307777504366824</v>
      </c>
      <c r="O63" s="1516">
        <v>8.2695883213963111</v>
      </c>
      <c r="P63" s="1516">
        <v>1.5922401518827642</v>
      </c>
      <c r="Q63" s="1517">
        <v>0.62281806985346366</v>
      </c>
      <c r="R63" s="1518">
        <v>1.2926668301021296</v>
      </c>
      <c r="S63" s="1516">
        <v>0.86540587005981462</v>
      </c>
      <c r="T63" s="1516">
        <v>0.8056312830036525</v>
      </c>
      <c r="U63" s="1516">
        <v>2.8794790520238318E-2</v>
      </c>
      <c r="V63" s="1700">
        <v>6.8862258573521826</v>
      </c>
      <c r="W63" s="1234"/>
      <c r="X63" s="1234"/>
      <c r="Y63" s="1234"/>
      <c r="Z63" s="1234"/>
      <c r="AA63" s="1234"/>
      <c r="AB63" s="1234"/>
      <c r="AC63" s="1234"/>
      <c r="AD63" s="1234"/>
      <c r="AE63" s="1234"/>
      <c r="AF63" s="1234"/>
      <c r="AG63" s="1234"/>
      <c r="AH63" s="1234"/>
      <c r="AI63" s="1234"/>
      <c r="AJ63" s="1234"/>
      <c r="AK63" s="1234"/>
      <c r="AL63" s="1234"/>
      <c r="AM63" s="1234"/>
      <c r="AN63" s="1234"/>
      <c r="AO63" s="1234"/>
      <c r="AP63" s="1234"/>
      <c r="AQ63" s="1234"/>
      <c r="AR63" s="1234"/>
      <c r="AS63" s="1234"/>
      <c r="AT63" s="1234"/>
      <c r="AU63" s="1234"/>
      <c r="AV63" s="1234"/>
      <c r="AW63" s="1234"/>
      <c r="AX63" s="1234"/>
      <c r="AY63" s="1234"/>
      <c r="AZ63" s="617"/>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1741"/>
      <c r="BW63" s="1795"/>
      <c r="BX63" s="1795"/>
      <c r="BY63" s="1796"/>
      <c r="BZ63" s="1796"/>
      <c r="CA63" s="1796"/>
      <c r="CB63" s="1796"/>
      <c r="CC63" s="1796"/>
      <c r="CD63" s="1796"/>
      <c r="CE63" s="1796"/>
      <c r="CF63" s="1796"/>
      <c r="CG63" s="1796"/>
      <c r="CH63" s="1796"/>
      <c r="CI63" s="1796"/>
      <c r="CJ63" s="1796"/>
      <c r="CK63" s="1796"/>
      <c r="CL63" s="1796"/>
      <c r="CM63" s="1796"/>
      <c r="CN63" s="1796"/>
      <c r="CO63" s="1796"/>
      <c r="CP63" s="1796"/>
      <c r="CQ63" s="1796"/>
      <c r="CR63" s="1796"/>
      <c r="CS63" s="1796"/>
      <c r="CT63" s="1796"/>
      <c r="CU63" s="1796"/>
      <c r="CV63" s="1796"/>
      <c r="CW63" s="1796"/>
      <c r="CX63" s="1796"/>
      <c r="CY63" s="1796"/>
      <c r="CZ63" s="1796"/>
    </row>
    <row r="64" s="613" customFormat="true" ht="15" customHeight="true" x14ac:dyDescent="0.2">
      <c r="A64" s="2278"/>
      <c r="B64" s="1623" t="s">
        <v>324</v>
      </c>
      <c r="C64" s="1515">
        <v>2.6536545090418047</v>
      </c>
      <c r="D64" s="1516">
        <v>0.36703865449240075</v>
      </c>
      <c r="E64" s="1516">
        <v>3.7442582157051499E-2</v>
      </c>
      <c r="F64" s="1516">
        <v>7.110205765296496E-3</v>
      </c>
      <c r="G64" s="1517">
        <v>0</v>
      </c>
      <c r="H64" s="1518">
        <v>0.39726130266967219</v>
      </c>
      <c r="I64" s="1516">
        <v>0.13318400919138268</v>
      </c>
      <c r="J64" s="1516">
        <v>0</v>
      </c>
      <c r="K64" s="1516">
        <v>0</v>
      </c>
      <c r="L64" s="1519">
        <v>0</v>
      </c>
      <c r="M64" s="1520">
        <v>5.9932367933399391</v>
      </c>
      <c r="N64" s="1516">
        <v>4.0495837942274475</v>
      </c>
      <c r="O64" s="1516">
        <v>1.1297913327454292</v>
      </c>
      <c r="P64" s="1516">
        <v>0.14530644121272371</v>
      </c>
      <c r="Q64" s="1517">
        <v>0.13818317387731383</v>
      </c>
      <c r="R64" s="1518">
        <v>0.21968745845493209</v>
      </c>
      <c r="S64" s="1516">
        <v>0.30188830723572779</v>
      </c>
      <c r="T64" s="1516">
        <v>0.32695181459470074</v>
      </c>
      <c r="U64" s="1516">
        <v>4.0187814103990012E-3</v>
      </c>
      <c r="V64" s="1700">
        <v>2.1040331888585295</v>
      </c>
      <c r="W64" s="1234"/>
      <c r="X64" s="1234"/>
      <c r="Y64" s="1234"/>
      <c r="Z64" s="1234"/>
      <c r="AA64" s="1234"/>
      <c r="AB64" s="1234"/>
      <c r="AC64" s="1234"/>
      <c r="AD64" s="1234"/>
      <c r="AE64" s="1234"/>
      <c r="AF64" s="1234"/>
      <c r="AG64" s="1234"/>
      <c r="AH64" s="1234"/>
      <c r="AI64" s="1234"/>
      <c r="AJ64" s="1234"/>
      <c r="AK64" s="1234"/>
      <c r="AL64" s="1234"/>
      <c r="AM64" s="1234"/>
      <c r="AN64" s="1234"/>
      <c r="AO64" s="1234"/>
      <c r="AP64" s="1234"/>
      <c r="AQ64" s="1234"/>
      <c r="AR64" s="1234"/>
      <c r="AS64" s="1234"/>
      <c r="AT64" s="1234"/>
      <c r="AU64" s="1234"/>
      <c r="AV64" s="1234"/>
      <c r="AW64" s="1234"/>
      <c r="AX64" s="1234"/>
      <c r="AY64" s="1234"/>
      <c r="AZ64" s="617"/>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1741"/>
      <c r="BW64" s="1795"/>
      <c r="BX64" s="1795"/>
      <c r="BY64" s="1796"/>
      <c r="BZ64" s="1796"/>
      <c r="CA64" s="1796"/>
      <c r="CB64" s="1796"/>
      <c r="CC64" s="1796"/>
      <c r="CD64" s="1796"/>
      <c r="CE64" s="1796"/>
      <c r="CF64" s="1796"/>
      <c r="CG64" s="1796"/>
      <c r="CH64" s="1796"/>
      <c r="CI64" s="1796"/>
      <c r="CJ64" s="1796"/>
      <c r="CK64" s="1796"/>
      <c r="CL64" s="1796"/>
      <c r="CM64" s="1796"/>
      <c r="CN64" s="1796"/>
      <c r="CO64" s="1796"/>
      <c r="CP64" s="1796"/>
      <c r="CQ64" s="1796"/>
      <c r="CR64" s="1796"/>
      <c r="CS64" s="1796"/>
      <c r="CT64" s="1796"/>
      <c r="CU64" s="1796"/>
      <c r="CV64" s="1796"/>
      <c r="CW64" s="1796"/>
      <c r="CX64" s="1796"/>
      <c r="CY64" s="1796"/>
      <c r="CZ64" s="1796"/>
    </row>
    <row r="65" s="613" customFormat="true" ht="15" customHeight="true" x14ac:dyDescent="0.2">
      <c r="A65" s="2278"/>
      <c r="B65" s="1623" t="s">
        <v>325</v>
      </c>
      <c r="C65" s="1515">
        <v>2.4530626009961027</v>
      </c>
      <c r="D65" s="1516">
        <v>0.33271327380631283</v>
      </c>
      <c r="E65" s="1516">
        <v>5.8269535852785131E-2</v>
      </c>
      <c r="F65" s="1516">
        <v>0.26935068388830335</v>
      </c>
      <c r="G65" s="1517">
        <v>0</v>
      </c>
      <c r="H65" s="1518">
        <v>0.98080112974633704</v>
      </c>
      <c r="I65" s="1516">
        <v>7.2663813240586003E-2</v>
      </c>
      <c r="J65" s="1516">
        <v>0</v>
      </c>
      <c r="K65" s="1516">
        <v>6.4794497116711633E-2</v>
      </c>
      <c r="L65" s="1519">
        <v>0</v>
      </c>
      <c r="M65" s="1520">
        <v>4.4485104638691295</v>
      </c>
      <c r="N65" s="1516">
        <v>2.8129366825550282</v>
      </c>
      <c r="O65" s="1516">
        <v>1.1689721512940996</v>
      </c>
      <c r="P65" s="1516">
        <v>0.28025585664216962</v>
      </c>
      <c r="Q65" s="1517">
        <v>1.0066971874996606</v>
      </c>
      <c r="R65" s="1518">
        <v>0.85778538540615024</v>
      </c>
      <c r="S65" s="1516">
        <v>0.44869615297725679</v>
      </c>
      <c r="T65" s="1516">
        <v>0.86782953520623174</v>
      </c>
      <c r="U65" s="1516">
        <v>3.6171618782014699E-2</v>
      </c>
      <c r="V65" s="1700">
        <v>0.93751474807147672</v>
      </c>
      <c r="W65" s="1234"/>
      <c r="X65" s="1234"/>
      <c r="Y65" s="1234"/>
      <c r="Z65" s="1234"/>
      <c r="AA65" s="1234"/>
      <c r="AB65" s="1234"/>
      <c r="AC65" s="1234"/>
      <c r="AD65" s="1234"/>
      <c r="AE65" s="1234"/>
      <c r="AF65" s="1234"/>
      <c r="AG65" s="1234"/>
      <c r="AH65" s="1234"/>
      <c r="AI65" s="1234"/>
      <c r="AJ65" s="1234"/>
      <c r="AK65" s="1234"/>
      <c r="AL65" s="1234"/>
      <c r="AM65" s="1234"/>
      <c r="AN65" s="1234"/>
      <c r="AO65" s="1234"/>
      <c r="AP65" s="1234"/>
      <c r="AQ65" s="1234"/>
      <c r="AR65" s="1234"/>
      <c r="AS65" s="1234"/>
      <c r="AT65" s="1234"/>
      <c r="AU65" s="1234"/>
      <c r="AV65" s="1234"/>
      <c r="AW65" s="1234"/>
      <c r="AX65" s="1234"/>
      <c r="AY65" s="1234"/>
      <c r="AZ65" s="617"/>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1741"/>
      <c r="BW65" s="1795"/>
      <c r="BX65" s="1795"/>
      <c r="BY65" s="1796"/>
      <c r="BZ65" s="1796"/>
      <c r="CA65" s="1796"/>
      <c r="CB65" s="1796"/>
      <c r="CC65" s="1796"/>
      <c r="CD65" s="1796"/>
      <c r="CE65" s="1796"/>
      <c r="CF65" s="1796"/>
      <c r="CG65" s="1796"/>
      <c r="CH65" s="1796"/>
      <c r="CI65" s="1796"/>
      <c r="CJ65" s="1796"/>
      <c r="CK65" s="1796"/>
      <c r="CL65" s="1796"/>
      <c r="CM65" s="1796"/>
      <c r="CN65" s="1796"/>
      <c r="CO65" s="1796"/>
      <c r="CP65" s="1796"/>
      <c r="CQ65" s="1796"/>
      <c r="CR65" s="1796"/>
      <c r="CS65" s="1796"/>
      <c r="CT65" s="1796"/>
      <c r="CU65" s="1796"/>
      <c r="CV65" s="1796"/>
      <c r="CW65" s="1796"/>
      <c r="CX65" s="1796"/>
      <c r="CY65" s="1796"/>
      <c r="CZ65" s="1796"/>
    </row>
    <row r="66" s="613" customFormat="true" ht="15" customHeight="true" x14ac:dyDescent="0.2">
      <c r="A66" s="2278"/>
      <c r="B66" s="1623" t="s">
        <v>326</v>
      </c>
      <c r="C66" s="1515">
        <v>1.2690133449765921</v>
      </c>
      <c r="D66" s="1516">
        <v>0.11620986175663391</v>
      </c>
      <c r="E66" s="1516">
        <v>0</v>
      </c>
      <c r="F66" s="1516">
        <v>0</v>
      </c>
      <c r="G66" s="1517">
        <v>3.5490174843219278E-2</v>
      </c>
      <c r="H66" s="1518">
        <v>0.44049242887174833</v>
      </c>
      <c r="I66" s="1516">
        <v>6.6501048892635514E-2</v>
      </c>
      <c r="J66" s="1516">
        <v>0</v>
      </c>
      <c r="K66" s="1516">
        <v>0</v>
      </c>
      <c r="L66" s="1519">
        <v>4.623138047853706E-2</v>
      </c>
      <c r="M66" s="1520">
        <v>3.214998209879623</v>
      </c>
      <c r="N66" s="1516">
        <v>0.44927619026987575</v>
      </c>
      <c r="O66" s="1516">
        <v>0.63822541334261684</v>
      </c>
      <c r="P66" s="1516">
        <v>0</v>
      </c>
      <c r="Q66" s="1517">
        <v>0</v>
      </c>
      <c r="R66" s="1518">
        <v>0.43324563216475137</v>
      </c>
      <c r="S66" s="1516">
        <v>0.22213492059548642</v>
      </c>
      <c r="T66" s="1516">
        <v>7.2211678357881712E-2</v>
      </c>
      <c r="U66" s="1516">
        <v>6.0281721155985013E-3</v>
      </c>
      <c r="V66" s="1700">
        <v>0.72468388204394585</v>
      </c>
      <c r="W66" s="1234"/>
      <c r="X66" s="1234"/>
      <c r="Y66" s="1234"/>
      <c r="Z66" s="1234"/>
      <c r="AA66" s="1234"/>
      <c r="AB66" s="1234"/>
      <c r="AC66" s="1234"/>
      <c r="AD66" s="1234"/>
      <c r="AE66" s="1234"/>
      <c r="AF66" s="1234"/>
      <c r="AG66" s="1234"/>
      <c r="AH66" s="1234"/>
      <c r="AI66" s="1234"/>
      <c r="AJ66" s="1234"/>
      <c r="AK66" s="1234"/>
      <c r="AL66" s="1234"/>
      <c r="AM66" s="1234"/>
      <c r="AN66" s="1234"/>
      <c r="AO66" s="1234"/>
      <c r="AP66" s="1234"/>
      <c r="AQ66" s="1234"/>
      <c r="AR66" s="1234"/>
      <c r="AS66" s="1234"/>
      <c r="AT66" s="1234"/>
      <c r="AU66" s="1234"/>
      <c r="AV66" s="1234"/>
      <c r="AW66" s="1234"/>
      <c r="AX66" s="1234"/>
      <c r="AY66" s="1234"/>
      <c r="AZ66" s="617"/>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1741"/>
      <c r="BW66" s="1795"/>
      <c r="BX66" s="1795"/>
      <c r="BY66" s="1796"/>
      <c r="BZ66" s="1796"/>
      <c r="CA66" s="1796"/>
      <c r="CB66" s="1796"/>
      <c r="CC66" s="1796"/>
      <c r="CD66" s="1796"/>
      <c r="CE66" s="1796"/>
      <c r="CF66" s="1796"/>
      <c r="CG66" s="1796"/>
      <c r="CH66" s="1796"/>
      <c r="CI66" s="1796"/>
      <c r="CJ66" s="1796"/>
      <c r="CK66" s="1796"/>
      <c r="CL66" s="1796"/>
      <c r="CM66" s="1796"/>
      <c r="CN66" s="1796"/>
      <c r="CO66" s="1796"/>
      <c r="CP66" s="1796"/>
      <c r="CQ66" s="1796"/>
      <c r="CR66" s="1796"/>
      <c r="CS66" s="1796"/>
      <c r="CT66" s="1796"/>
      <c r="CU66" s="1796"/>
      <c r="CV66" s="1796"/>
      <c r="CW66" s="1796"/>
      <c r="CX66" s="1796"/>
      <c r="CY66" s="1796"/>
      <c r="CZ66" s="1796"/>
    </row>
    <row r="67" s="613" customFormat="true" ht="15" customHeight="true" x14ac:dyDescent="0.2">
      <c r="A67" s="2278"/>
      <c r="B67" s="1623" t="s">
        <v>327</v>
      </c>
      <c r="C67" s="1515">
        <v>1.8506468157729641</v>
      </c>
      <c r="D67" s="1516">
        <v>0.11751651049817374</v>
      </c>
      <c r="E67" s="1516">
        <v>7.9308464797394368E-2</v>
      </c>
      <c r="F67" s="1516">
        <v>0</v>
      </c>
      <c r="G67" s="1517">
        <v>0</v>
      </c>
      <c r="H67" s="1518">
        <v>0</v>
      </c>
      <c r="I67" s="1516">
        <v>0</v>
      </c>
      <c r="J67" s="1516">
        <v>0</v>
      </c>
      <c r="K67" s="1516">
        <v>0</v>
      </c>
      <c r="L67" s="1519">
        <v>0</v>
      </c>
      <c r="M67" s="1520">
        <v>6.9041316346366095</v>
      </c>
      <c r="N67" s="1516">
        <v>0.91117058508837379</v>
      </c>
      <c r="O67" s="1516">
        <v>0.61080898389239391</v>
      </c>
      <c r="P67" s="1516">
        <v>7.9538464591191946E-2</v>
      </c>
      <c r="Q67" s="1517">
        <v>0.34171052654299983</v>
      </c>
      <c r="R67" s="1518">
        <v>0.82968712370811459</v>
      </c>
      <c r="S67" s="1516">
        <v>0</v>
      </c>
      <c r="T67" s="1516">
        <v>0.38662125906849232</v>
      </c>
      <c r="U67" s="1516">
        <v>0</v>
      </c>
      <c r="V67" s="1700">
        <v>0.9436841900322549</v>
      </c>
      <c r="W67" s="1234"/>
      <c r="X67" s="1234"/>
      <c r="Y67" s="1234"/>
      <c r="Z67" s="1234"/>
      <c r="AA67" s="1234"/>
      <c r="AB67" s="1234"/>
      <c r="AC67" s="1234"/>
      <c r="AD67" s="1234"/>
      <c r="AE67" s="1234"/>
      <c r="AF67" s="1234"/>
      <c r="AG67" s="1234"/>
      <c r="AH67" s="1234"/>
      <c r="AI67" s="1234"/>
      <c r="AJ67" s="1234"/>
      <c r="AK67" s="1234"/>
      <c r="AL67" s="1234"/>
      <c r="AM67" s="1234"/>
      <c r="AN67" s="1234"/>
      <c r="AO67" s="1234"/>
      <c r="AP67" s="1234"/>
      <c r="AQ67" s="1234"/>
      <c r="AR67" s="1234"/>
      <c r="AS67" s="1234"/>
      <c r="AT67" s="1234"/>
      <c r="AU67" s="1234"/>
      <c r="AV67" s="1234"/>
      <c r="AW67" s="1234"/>
      <c r="AX67" s="1234"/>
      <c r="AY67" s="1234"/>
      <c r="AZ67" s="617"/>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1741"/>
      <c r="BW67" s="1795"/>
      <c r="BX67" s="1795"/>
      <c r="BY67" s="1796"/>
      <c r="BZ67" s="1796"/>
      <c r="CA67" s="1796"/>
      <c r="CB67" s="1796"/>
      <c r="CC67" s="1796"/>
      <c r="CD67" s="1796"/>
      <c r="CE67" s="1796"/>
      <c r="CF67" s="1796"/>
      <c r="CG67" s="1796"/>
      <c r="CH67" s="1796"/>
      <c r="CI67" s="1796"/>
      <c r="CJ67" s="1796"/>
      <c r="CK67" s="1796"/>
      <c r="CL67" s="1796"/>
      <c r="CM67" s="1796"/>
      <c r="CN67" s="1796"/>
      <c r="CO67" s="1796"/>
      <c r="CP67" s="1796"/>
      <c r="CQ67" s="1796"/>
      <c r="CR67" s="1796"/>
      <c r="CS67" s="1796"/>
      <c r="CT67" s="1796"/>
      <c r="CU67" s="1796"/>
      <c r="CV67" s="1796"/>
      <c r="CW67" s="1796"/>
      <c r="CX67" s="1796"/>
      <c r="CY67" s="1796"/>
      <c r="CZ67" s="1796"/>
    </row>
    <row r="68" s="613" customFormat="true" ht="15" customHeight="true" x14ac:dyDescent="0.2">
      <c r="A68" s="2278"/>
      <c r="B68" s="1623" t="s">
        <v>328</v>
      </c>
      <c r="C68" s="1515">
        <v>0.1355591478859951</v>
      </c>
      <c r="D68" s="1516">
        <v>4.684538464380316E-2</v>
      </c>
      <c r="E68" s="1516">
        <v>0</v>
      </c>
      <c r="F68" s="1516">
        <v>0</v>
      </c>
      <c r="G68" s="1517">
        <v>4.0658568428648158E-2</v>
      </c>
      <c r="H68" s="1518">
        <v>1.9849475575777646E-2</v>
      </c>
      <c r="I68" s="1516">
        <v>0</v>
      </c>
      <c r="J68" s="1516">
        <v>0</v>
      </c>
      <c r="K68" s="1516">
        <v>0</v>
      </c>
      <c r="L68" s="1519">
        <v>0</v>
      </c>
      <c r="M68" s="1520">
        <v>0.38576828871819097</v>
      </c>
      <c r="N68" s="1516">
        <v>6.2186655970434136E-2</v>
      </c>
      <c r="O68" s="1516">
        <v>0.13728057116878251</v>
      </c>
      <c r="P68" s="1516">
        <v>0.13617355512009136</v>
      </c>
      <c r="Q68" s="1517">
        <v>0.17530029421484059</v>
      </c>
      <c r="R68" s="1518">
        <v>0</v>
      </c>
      <c r="S68" s="1516">
        <v>2.8874187092312823E-2</v>
      </c>
      <c r="T68" s="1516">
        <v>6.6783686253516966E-2</v>
      </c>
      <c r="U68" s="1516">
        <v>1.5228751511070397E-2</v>
      </c>
      <c r="V68" s="1700">
        <v>9.8827447126420664E-2</v>
      </c>
      <c r="W68" s="1234"/>
      <c r="X68" s="1234"/>
      <c r="Y68" s="1234"/>
      <c r="Z68" s="1234"/>
      <c r="AA68" s="1234"/>
      <c r="AB68" s="1234"/>
      <c r="AC68" s="1234"/>
      <c r="AD68" s="1234"/>
      <c r="AE68" s="1234"/>
      <c r="AF68" s="1234"/>
      <c r="AG68" s="1234"/>
      <c r="AH68" s="1234"/>
      <c r="AI68" s="1234"/>
      <c r="AJ68" s="1234"/>
      <c r="AK68" s="1234"/>
      <c r="AL68" s="1234"/>
      <c r="AM68" s="1234"/>
      <c r="AN68" s="1234"/>
      <c r="AO68" s="1234"/>
      <c r="AP68" s="1234"/>
      <c r="AQ68" s="1234"/>
      <c r="AR68" s="1234"/>
      <c r="AS68" s="1234"/>
      <c r="AT68" s="1234"/>
      <c r="AU68" s="1234"/>
      <c r="AV68" s="1234"/>
      <c r="AW68" s="1234"/>
      <c r="AX68" s="1234"/>
      <c r="AY68" s="1234"/>
      <c r="AZ68" s="617"/>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1741"/>
      <c r="BW68" s="1795"/>
      <c r="BX68" s="1795"/>
      <c r="BY68" s="1796"/>
      <c r="BZ68" s="1796"/>
      <c r="CA68" s="1796"/>
      <c r="CB68" s="1796"/>
      <c r="CC68" s="1796"/>
      <c r="CD68" s="1796"/>
      <c r="CE68" s="1796"/>
      <c r="CF68" s="1796"/>
      <c r="CG68" s="1796"/>
      <c r="CH68" s="1796"/>
      <c r="CI68" s="1796"/>
      <c r="CJ68" s="1796"/>
      <c r="CK68" s="1796"/>
      <c r="CL68" s="1796"/>
      <c r="CM68" s="1796"/>
      <c r="CN68" s="1796"/>
      <c r="CO68" s="1796"/>
      <c r="CP68" s="1796"/>
      <c r="CQ68" s="1796"/>
      <c r="CR68" s="1796"/>
      <c r="CS68" s="1796"/>
      <c r="CT68" s="1796"/>
      <c r="CU68" s="1796"/>
      <c r="CV68" s="1796"/>
      <c r="CW68" s="1796"/>
      <c r="CX68" s="1796"/>
      <c r="CY68" s="1796"/>
      <c r="CZ68" s="1796"/>
    </row>
    <row r="69" s="613" customFormat="true" ht="15" customHeight="true" x14ac:dyDescent="0.2">
      <c r="A69" s="2278"/>
      <c r="B69" s="1623" t="s">
        <v>329</v>
      </c>
      <c r="C69" s="1515">
        <v>0</v>
      </c>
      <c r="D69" s="1516">
        <v>0</v>
      </c>
      <c r="E69" s="1516">
        <v>0</v>
      </c>
      <c r="F69" s="1516">
        <v>0</v>
      </c>
      <c r="G69" s="1517">
        <v>3.7337689165815584E-2</v>
      </c>
      <c r="H69" s="1518">
        <v>0</v>
      </c>
      <c r="I69" s="1516">
        <v>0</v>
      </c>
      <c r="J69" s="1516">
        <v>0</v>
      </c>
      <c r="K69" s="1516">
        <v>0</v>
      </c>
      <c r="L69" s="1519">
        <v>4.863805043620327E-2</v>
      </c>
      <c r="M69" s="1520">
        <v>0</v>
      </c>
      <c r="N69" s="1516">
        <v>0</v>
      </c>
      <c r="O69" s="1516">
        <v>0</v>
      </c>
      <c r="P69" s="1516">
        <v>0</v>
      </c>
      <c r="Q69" s="1517">
        <v>0</v>
      </c>
      <c r="R69" s="1518">
        <v>0</v>
      </c>
      <c r="S69" s="1516">
        <v>3.4100815512733376E-2</v>
      </c>
      <c r="T69" s="1516">
        <v>0</v>
      </c>
      <c r="U69" s="1516">
        <v>0</v>
      </c>
      <c r="V69" s="1700">
        <v>0</v>
      </c>
      <c r="W69" s="1234"/>
      <c r="X69" s="1234"/>
      <c r="Y69" s="1234"/>
      <c r="Z69" s="1234"/>
      <c r="AA69" s="1234"/>
      <c r="AB69" s="1234"/>
      <c r="AC69" s="1234"/>
      <c r="AD69" s="1234"/>
      <c r="AE69" s="1234"/>
      <c r="AF69" s="1234"/>
      <c r="AG69" s="1234"/>
      <c r="AH69" s="1234"/>
      <c r="AI69" s="1234"/>
      <c r="AJ69" s="1234"/>
      <c r="AK69" s="1234"/>
      <c r="AL69" s="1234"/>
      <c r="AM69" s="1234"/>
      <c r="AN69" s="1234"/>
      <c r="AO69" s="1234"/>
      <c r="AP69" s="1234"/>
      <c r="AQ69" s="1234"/>
      <c r="AR69" s="1234"/>
      <c r="AS69" s="1234"/>
      <c r="AT69" s="1234"/>
      <c r="AU69" s="1234"/>
      <c r="AV69" s="1234"/>
      <c r="AW69" s="1234"/>
      <c r="AX69" s="1234"/>
      <c r="AY69" s="1234"/>
      <c r="AZ69" s="617"/>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1741"/>
      <c r="BW69" s="1795"/>
      <c r="BX69" s="1795"/>
      <c r="BY69" s="1796"/>
      <c r="BZ69" s="1796"/>
      <c r="CA69" s="1796"/>
      <c r="CB69" s="1796"/>
      <c r="CC69" s="1796"/>
      <c r="CD69" s="1796"/>
      <c r="CE69" s="1796"/>
      <c r="CF69" s="1796"/>
      <c r="CG69" s="1796"/>
      <c r="CH69" s="1796"/>
      <c r="CI69" s="1796"/>
      <c r="CJ69" s="1796"/>
      <c r="CK69" s="1796"/>
      <c r="CL69" s="1796"/>
      <c r="CM69" s="1796"/>
      <c r="CN69" s="1796"/>
      <c r="CO69" s="1796"/>
      <c r="CP69" s="1796"/>
      <c r="CQ69" s="1796"/>
      <c r="CR69" s="1796"/>
      <c r="CS69" s="1796"/>
      <c r="CT69" s="1796"/>
      <c r="CU69" s="1796"/>
      <c r="CV69" s="1796"/>
      <c r="CW69" s="1796"/>
      <c r="CX69" s="1796"/>
      <c r="CY69" s="1796"/>
      <c r="CZ69" s="1796"/>
    </row>
    <row r="70" s="613" customFormat="true" ht="15" customHeight="true" x14ac:dyDescent="0.2">
      <c r="A70" s="2278"/>
      <c r="B70" s="1623" t="s">
        <v>330</v>
      </c>
      <c r="C70" s="1515">
        <v>0.32826035604838527</v>
      </c>
      <c r="D70" s="1516">
        <v>6.1329643640764625E-2</v>
      </c>
      <c r="E70" s="1516">
        <v>7.4215093570039137E-2</v>
      </c>
      <c r="F70" s="1516">
        <v>0.18811707558167032</v>
      </c>
      <c r="G70" s="1517">
        <v>0</v>
      </c>
      <c r="H70" s="1518">
        <v>0.12901228195186162</v>
      </c>
      <c r="I70" s="1516">
        <v>5.0754234849135681E-2</v>
      </c>
      <c r="J70" s="1516">
        <v>2.3879667365853834E-2</v>
      </c>
      <c r="K70" s="1516">
        <v>0</v>
      </c>
      <c r="L70" s="1519">
        <v>0</v>
      </c>
      <c r="M70" s="1520">
        <v>1.0022342498507046</v>
      </c>
      <c r="N70" s="1516">
        <v>0.252731513166987</v>
      </c>
      <c r="O70" s="1516">
        <v>0</v>
      </c>
      <c r="P70" s="1516">
        <v>0.15211559192046176</v>
      </c>
      <c r="Q70" s="1517">
        <v>0.7311865674618373</v>
      </c>
      <c r="R70" s="1518">
        <v>0.169491156627469</v>
      </c>
      <c r="S70" s="1516">
        <v>6.1403075139536696E-2</v>
      </c>
      <c r="T70" s="1516">
        <v>0.18859487620205378</v>
      </c>
      <c r="U70" s="1516">
        <v>1.8373742846655054E-2</v>
      </c>
      <c r="V70" s="1700">
        <v>0.22025713041066228</v>
      </c>
      <c r="W70" s="1234"/>
      <c r="X70" s="1234"/>
      <c r="Y70" s="1234"/>
      <c r="Z70" s="1234"/>
      <c r="AA70" s="1234"/>
      <c r="AB70" s="1234"/>
      <c r="AC70" s="1234"/>
      <c r="AD70" s="1234"/>
      <c r="AE70" s="1234"/>
      <c r="AF70" s="1234"/>
      <c r="AG70" s="1234"/>
      <c r="AH70" s="1234"/>
      <c r="AI70" s="1234"/>
      <c r="AJ70" s="1234"/>
      <c r="AK70" s="1234"/>
      <c r="AL70" s="1234"/>
      <c r="AM70" s="1234"/>
      <c r="AN70" s="1234"/>
      <c r="AO70" s="1234"/>
      <c r="AP70" s="1234"/>
      <c r="AQ70" s="1234"/>
      <c r="AR70" s="1234"/>
      <c r="AS70" s="1234"/>
      <c r="AT70" s="1234"/>
      <c r="AU70" s="1234"/>
      <c r="AV70" s="1234"/>
      <c r="AW70" s="1234"/>
      <c r="AX70" s="1234"/>
      <c r="AY70" s="1234"/>
      <c r="AZ70" s="617"/>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1741"/>
      <c r="BW70" s="1795"/>
      <c r="BX70" s="1795"/>
      <c r="BY70" s="1796"/>
      <c r="BZ70" s="1796"/>
      <c r="CA70" s="1796"/>
      <c r="CB70" s="1796"/>
      <c r="CC70" s="1796"/>
      <c r="CD70" s="1796"/>
      <c r="CE70" s="1796"/>
      <c r="CF70" s="1796"/>
      <c r="CG70" s="1796"/>
      <c r="CH70" s="1796"/>
      <c r="CI70" s="1796"/>
      <c r="CJ70" s="1796"/>
      <c r="CK70" s="1796"/>
      <c r="CL70" s="1796"/>
      <c r="CM70" s="1796"/>
      <c r="CN70" s="1796"/>
      <c r="CO70" s="1796"/>
      <c r="CP70" s="1796"/>
      <c r="CQ70" s="1796"/>
      <c r="CR70" s="1796"/>
      <c r="CS70" s="1796"/>
      <c r="CT70" s="1796"/>
      <c r="CU70" s="1796"/>
      <c r="CV70" s="1796"/>
      <c r="CW70" s="1796"/>
      <c r="CX70" s="1796"/>
      <c r="CY70" s="1796"/>
      <c r="CZ70" s="1796"/>
    </row>
    <row r="71" s="613" customFormat="true" ht="15" customHeight="true" x14ac:dyDescent="0.2">
      <c r="A71" s="2278"/>
      <c r="B71" s="1623" t="s">
        <v>331</v>
      </c>
      <c r="C71" s="1515">
        <v>44.075664708741158</v>
      </c>
      <c r="D71" s="1516">
        <v>73.460378798266788</v>
      </c>
      <c r="E71" s="1516">
        <v>78.020936212048682</v>
      </c>
      <c r="F71" s="1516">
        <v>82.026609636314404</v>
      </c>
      <c r="G71" s="1517">
        <v>88.965751183391134</v>
      </c>
      <c r="H71" s="1518">
        <v>72.260951670687291</v>
      </c>
      <c r="I71" s="1516">
        <v>77.696778109120771</v>
      </c>
      <c r="J71" s="1516">
        <v>82.506465745546194</v>
      </c>
      <c r="K71" s="1516">
        <v>84.376190148957136</v>
      </c>
      <c r="L71" s="1519">
        <v>88.216162554277986</v>
      </c>
      <c r="M71" s="1520">
        <v>17.34256934450416</v>
      </c>
      <c r="N71" s="1516">
        <v>32.849127691092946</v>
      </c>
      <c r="O71" s="1516">
        <v>48.945805490038261</v>
      </c>
      <c r="P71" s="1516">
        <v>68.071942813865007</v>
      </c>
      <c r="Q71" s="1517">
        <v>71.947987733213409</v>
      </c>
      <c r="R71" s="1518">
        <v>69.119650199051776</v>
      </c>
      <c r="S71" s="1516">
        <v>72.441553960019462</v>
      </c>
      <c r="T71" s="1516">
        <v>67.985018313615967</v>
      </c>
      <c r="U71" s="1516">
        <v>84.147392184086186</v>
      </c>
      <c r="V71" s="1700">
        <v>72.467849886815117</v>
      </c>
      <c r="W71" s="1234"/>
      <c r="X71" s="1234"/>
      <c r="Y71" s="1234"/>
      <c r="Z71" s="1234"/>
      <c r="AA71" s="1234"/>
      <c r="AB71" s="1234"/>
      <c r="AC71" s="1234"/>
      <c r="AD71" s="1234"/>
      <c r="AE71" s="1234"/>
      <c r="AF71" s="1234"/>
      <c r="AG71" s="1234"/>
      <c r="AH71" s="1234"/>
      <c r="AI71" s="1234"/>
      <c r="AJ71" s="1234"/>
      <c r="AK71" s="1234"/>
      <c r="AL71" s="1234"/>
      <c r="AM71" s="1234"/>
      <c r="AN71" s="1234"/>
      <c r="AO71" s="1234"/>
      <c r="AP71" s="1234"/>
      <c r="AQ71" s="1234"/>
      <c r="AR71" s="1234"/>
      <c r="AS71" s="1234"/>
      <c r="AT71" s="1234"/>
      <c r="AU71" s="1234"/>
      <c r="AV71" s="1234"/>
      <c r="AW71" s="1234"/>
      <c r="AX71" s="1234"/>
      <c r="AY71" s="1234"/>
      <c r="AZ71" s="617"/>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1741"/>
      <c r="BW71" s="1795"/>
      <c r="BX71" s="1795"/>
      <c r="BY71" s="1796"/>
      <c r="BZ71" s="1796"/>
      <c r="CA71" s="1796"/>
      <c r="CB71" s="1796"/>
      <c r="CC71" s="1796"/>
      <c r="CD71" s="1796"/>
      <c r="CE71" s="1796"/>
      <c r="CF71" s="1796"/>
      <c r="CG71" s="1796"/>
      <c r="CH71" s="1796"/>
      <c r="CI71" s="1796"/>
      <c r="CJ71" s="1796"/>
      <c r="CK71" s="1796"/>
      <c r="CL71" s="1796"/>
      <c r="CM71" s="1796"/>
      <c r="CN71" s="1796"/>
      <c r="CO71" s="1796"/>
      <c r="CP71" s="1796"/>
      <c r="CQ71" s="1796"/>
      <c r="CR71" s="1796"/>
      <c r="CS71" s="1796"/>
      <c r="CT71" s="1796"/>
      <c r="CU71" s="1796"/>
      <c r="CV71" s="1796"/>
      <c r="CW71" s="1796"/>
      <c r="CX71" s="1796"/>
      <c r="CY71" s="1796"/>
      <c r="CZ71" s="1796"/>
    </row>
    <row r="72" s="613" customFormat="true" ht="15" customHeight="true" x14ac:dyDescent="0.2">
      <c r="A72" s="2278"/>
      <c r="B72" s="1623" t="s">
        <v>332</v>
      </c>
      <c r="C72" s="1515">
        <v>7.6499599546577438E-2</v>
      </c>
      <c r="D72" s="1516">
        <v>0</v>
      </c>
      <c r="E72" s="1516">
        <v>0</v>
      </c>
      <c r="F72" s="1516">
        <v>0</v>
      </c>
      <c r="G72" s="1517">
        <v>0.16000645755769241</v>
      </c>
      <c r="H72" s="1518">
        <v>2.3408058101364173E-2</v>
      </c>
      <c r="I72" s="1516">
        <v>0</v>
      </c>
      <c r="J72" s="1516">
        <v>0</v>
      </c>
      <c r="K72" s="1516">
        <v>0</v>
      </c>
      <c r="L72" s="1519">
        <v>0.2084328818060443</v>
      </c>
      <c r="M72" s="1520">
        <v>0.21685258277844172</v>
      </c>
      <c r="N72" s="1516">
        <v>3.6071927040664926E-2</v>
      </c>
      <c r="O72" s="1516">
        <v>0</v>
      </c>
      <c r="P72" s="1516">
        <v>0</v>
      </c>
      <c r="Q72" s="1517">
        <v>0</v>
      </c>
      <c r="R72" s="1518">
        <v>6.5191896964579055E-2</v>
      </c>
      <c r="S72" s="1516">
        <v>0.14613520043485762</v>
      </c>
      <c r="T72" s="1516">
        <v>7.7449903305293584E-3</v>
      </c>
      <c r="U72" s="1516">
        <v>0</v>
      </c>
      <c r="V72" s="1700">
        <v>1.7145186147328153E-2</v>
      </c>
      <c r="W72" s="1234"/>
      <c r="X72" s="1234"/>
      <c r="Y72" s="1234"/>
      <c r="Z72" s="1234"/>
      <c r="AA72" s="1234"/>
      <c r="AB72" s="1234"/>
      <c r="AC72" s="1234"/>
      <c r="AD72" s="1234"/>
      <c r="AE72" s="1234"/>
      <c r="AF72" s="1234"/>
      <c r="AG72" s="1234"/>
      <c r="AH72" s="1234"/>
      <c r="AI72" s="1234"/>
      <c r="AJ72" s="1234"/>
      <c r="AK72" s="1234"/>
      <c r="AL72" s="1234"/>
      <c r="AM72" s="1234"/>
      <c r="AN72" s="1234"/>
      <c r="AO72" s="1234"/>
      <c r="AP72" s="1234"/>
      <c r="AQ72" s="1234"/>
      <c r="AR72" s="1234"/>
      <c r="AS72" s="1234"/>
      <c r="AT72" s="1234"/>
      <c r="AU72" s="1234"/>
      <c r="AV72" s="1234"/>
      <c r="AW72" s="1234"/>
      <c r="AX72" s="1234"/>
      <c r="AY72" s="1234"/>
      <c r="AZ72" s="617"/>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1741"/>
      <c r="BW72" s="1795"/>
      <c r="BX72" s="1795"/>
      <c r="BY72" s="1796"/>
      <c r="BZ72" s="1796"/>
      <c r="CA72" s="1796"/>
      <c r="CB72" s="1796"/>
      <c r="CC72" s="1796"/>
      <c r="CD72" s="1796"/>
      <c r="CE72" s="1796"/>
      <c r="CF72" s="1796"/>
      <c r="CG72" s="1796"/>
      <c r="CH72" s="1796"/>
      <c r="CI72" s="1796"/>
      <c r="CJ72" s="1796"/>
      <c r="CK72" s="1796"/>
      <c r="CL72" s="1796"/>
      <c r="CM72" s="1796"/>
      <c r="CN72" s="1796"/>
      <c r="CO72" s="1796"/>
      <c r="CP72" s="1796"/>
      <c r="CQ72" s="1796"/>
      <c r="CR72" s="1796"/>
      <c r="CS72" s="1796"/>
      <c r="CT72" s="1796"/>
      <c r="CU72" s="1796"/>
      <c r="CV72" s="1796"/>
      <c r="CW72" s="1796"/>
      <c r="CX72" s="1796"/>
      <c r="CY72" s="1796"/>
      <c r="CZ72" s="1796"/>
    </row>
    <row r="73" s="613" customFormat="true" ht="15" customHeight="true" x14ac:dyDescent="0.2">
      <c r="A73" s="2278"/>
      <c r="B73" s="1623" t="s">
        <v>333</v>
      </c>
      <c r="C73" s="1515">
        <v>0</v>
      </c>
      <c r="D73" s="1516">
        <v>0</v>
      </c>
      <c r="E73" s="1516">
        <v>0</v>
      </c>
      <c r="F73" s="1516">
        <v>4.0265475899940763E-2</v>
      </c>
      <c r="G73" s="1517">
        <v>0</v>
      </c>
      <c r="H73" s="1518">
        <v>0</v>
      </c>
      <c r="I73" s="1516">
        <v>0</v>
      </c>
      <c r="J73" s="1516">
        <v>0</v>
      </c>
      <c r="K73" s="1516">
        <v>5.2469117063850962E-2</v>
      </c>
      <c r="L73" s="1519">
        <v>0</v>
      </c>
      <c r="M73" s="1520">
        <v>0</v>
      </c>
      <c r="N73" s="1516">
        <v>0</v>
      </c>
      <c r="O73" s="1516">
        <v>0</v>
      </c>
      <c r="P73" s="1516">
        <v>0</v>
      </c>
      <c r="Q73" s="1517">
        <v>0</v>
      </c>
      <c r="R73" s="1518">
        <v>0</v>
      </c>
      <c r="S73" s="1516">
        <v>3.674676706026659E-2</v>
      </c>
      <c r="T73" s="1516">
        <v>0</v>
      </c>
      <c r="U73" s="1516">
        <v>0</v>
      </c>
      <c r="V73" s="1700">
        <v>0</v>
      </c>
      <c r="W73" s="1234"/>
      <c r="X73" s="1234"/>
      <c r="Y73" s="1234"/>
      <c r="Z73" s="1234"/>
      <c r="AA73" s="1234"/>
      <c r="AB73" s="1234"/>
      <c r="AC73" s="1234"/>
      <c r="AD73" s="1234"/>
      <c r="AE73" s="1234"/>
      <c r="AF73" s="1234"/>
      <c r="AG73" s="1234"/>
      <c r="AH73" s="1234"/>
      <c r="AI73" s="1234"/>
      <c r="AJ73" s="1234"/>
      <c r="AK73" s="1234"/>
      <c r="AL73" s="1234"/>
      <c r="AM73" s="1234"/>
      <c r="AN73" s="1234"/>
      <c r="AO73" s="1234"/>
      <c r="AP73" s="1234"/>
      <c r="AQ73" s="1234"/>
      <c r="AR73" s="1234"/>
      <c r="AS73" s="1234"/>
      <c r="AT73" s="1234"/>
      <c r="AU73" s="1234"/>
      <c r="AV73" s="1234"/>
      <c r="AW73" s="1234"/>
      <c r="AX73" s="1234"/>
      <c r="AY73" s="1234"/>
      <c r="AZ73" s="617"/>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1741"/>
      <c r="BW73" s="1795"/>
      <c r="BX73" s="1795"/>
      <c r="BY73" s="1796"/>
      <c r="BZ73" s="1796"/>
      <c r="CA73" s="1796"/>
      <c r="CB73" s="1796"/>
      <c r="CC73" s="1796"/>
      <c r="CD73" s="1796"/>
      <c r="CE73" s="1796"/>
      <c r="CF73" s="1796"/>
      <c r="CG73" s="1796"/>
      <c r="CH73" s="1796"/>
      <c r="CI73" s="1796"/>
      <c r="CJ73" s="1796"/>
      <c r="CK73" s="1796"/>
      <c r="CL73" s="1796"/>
      <c r="CM73" s="1796"/>
      <c r="CN73" s="1796"/>
      <c r="CO73" s="1796"/>
      <c r="CP73" s="1796"/>
      <c r="CQ73" s="1796"/>
      <c r="CR73" s="1796"/>
      <c r="CS73" s="1796"/>
      <c r="CT73" s="1796"/>
      <c r="CU73" s="1796"/>
      <c r="CV73" s="1796"/>
      <c r="CW73" s="1796"/>
      <c r="CX73" s="1796"/>
      <c r="CY73" s="1796"/>
      <c r="CZ73" s="1796"/>
    </row>
    <row r="74" s="613" customFormat="true" ht="15" customHeight="true" x14ac:dyDescent="0.2">
      <c r="A74" s="1458"/>
      <c r="B74" s="1624"/>
      <c r="C74" s="1515"/>
      <c r="D74" s="1516"/>
      <c r="E74" s="1516"/>
      <c r="F74" s="1516"/>
      <c r="G74" s="1517"/>
      <c r="H74" s="1518"/>
      <c r="I74" s="1516"/>
      <c r="J74" s="1516"/>
      <c r="K74" s="1516"/>
      <c r="L74" s="1519"/>
      <c r="M74" s="1520"/>
      <c r="N74" s="1516"/>
      <c r="O74" s="1516"/>
      <c r="P74" s="1516"/>
      <c r="Q74" s="1517"/>
      <c r="R74" s="1518"/>
      <c r="S74" s="1516"/>
      <c r="T74" s="1516"/>
      <c r="U74" s="1516"/>
      <c r="V74" s="1700"/>
      <c r="W74" s="1234"/>
      <c r="X74" s="1234"/>
      <c r="Y74" s="1234"/>
      <c r="Z74" s="1234"/>
      <c r="AA74" s="1234"/>
      <c r="AB74" s="1234"/>
      <c r="AC74" s="1234"/>
      <c r="AD74" s="1234"/>
      <c r="AE74" s="1234"/>
      <c r="AF74" s="1234"/>
      <c r="AG74" s="1234"/>
      <c r="AH74" s="1234"/>
      <c r="AI74" s="1234"/>
      <c r="AJ74" s="1234"/>
      <c r="AK74" s="1234"/>
      <c r="AL74" s="1234"/>
      <c r="AM74" s="1234"/>
      <c r="AN74" s="1234"/>
      <c r="AO74" s="1234"/>
      <c r="AP74" s="1234"/>
      <c r="AQ74" s="1234"/>
      <c r="AR74" s="1234"/>
      <c r="AS74" s="1234"/>
      <c r="AT74" s="1234"/>
      <c r="AU74" s="1234"/>
      <c r="AV74" s="1234"/>
      <c r="AW74" s="1234"/>
      <c r="AX74" s="1234"/>
      <c r="AY74" s="1234"/>
      <c r="AZ74" s="617"/>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1741"/>
      <c r="BW74" s="1795"/>
      <c r="BX74" s="1795"/>
      <c r="BY74" s="1796"/>
      <c r="BZ74" s="1796"/>
      <c r="CA74" s="1796"/>
      <c r="CB74" s="1796"/>
      <c r="CC74" s="1796"/>
      <c r="CD74" s="1796"/>
      <c r="CE74" s="1796"/>
      <c r="CF74" s="1796"/>
      <c r="CG74" s="1796"/>
      <c r="CH74" s="1796"/>
      <c r="CI74" s="1796"/>
      <c r="CJ74" s="1796"/>
      <c r="CK74" s="1796"/>
      <c r="CL74" s="1796"/>
      <c r="CM74" s="1796"/>
      <c r="CN74" s="1796"/>
      <c r="CO74" s="1796"/>
      <c r="CP74" s="1796"/>
      <c r="CQ74" s="1796"/>
      <c r="CR74" s="1796"/>
      <c r="CS74" s="1796"/>
      <c r="CT74" s="1796"/>
      <c r="CU74" s="1796"/>
      <c r="CV74" s="1796"/>
      <c r="CW74" s="1796"/>
      <c r="CX74" s="1796"/>
      <c r="CY74" s="1796"/>
      <c r="CZ74" s="1796"/>
    </row>
    <row r="75" s="613" customFormat="true" ht="15" customHeight="true" x14ac:dyDescent="0.2">
      <c r="A75" s="1458"/>
      <c r="B75" s="1624"/>
      <c r="C75" s="1515"/>
      <c r="D75" s="1516"/>
      <c r="E75" s="1516"/>
      <c r="F75" s="1516"/>
      <c r="G75" s="1517"/>
      <c r="H75" s="1518"/>
      <c r="I75" s="1516"/>
      <c r="J75" s="1516"/>
      <c r="K75" s="1516"/>
      <c r="L75" s="1519"/>
      <c r="M75" s="1520"/>
      <c r="N75" s="1516"/>
      <c r="O75" s="1516"/>
      <c r="P75" s="1516"/>
      <c r="Q75" s="1517"/>
      <c r="R75" s="1518"/>
      <c r="S75" s="1516"/>
      <c r="T75" s="1516"/>
      <c r="U75" s="1516"/>
      <c r="V75" s="1700"/>
      <c r="W75" s="1234"/>
      <c r="X75" s="1234"/>
      <c r="Y75" s="1234"/>
      <c r="Z75" s="1234"/>
      <c r="AA75" s="1234"/>
      <c r="AB75" s="1234"/>
      <c r="AC75" s="1234"/>
      <c r="AD75" s="1234"/>
      <c r="AE75" s="1234"/>
      <c r="AF75" s="1234"/>
      <c r="AG75" s="1234"/>
      <c r="AH75" s="1234"/>
      <c r="AI75" s="1234"/>
      <c r="AJ75" s="1234"/>
      <c r="AK75" s="1234"/>
      <c r="AL75" s="1234"/>
      <c r="AM75" s="1234"/>
      <c r="AN75" s="1234"/>
      <c r="AO75" s="1234"/>
      <c r="AP75" s="1234"/>
      <c r="AQ75" s="1234"/>
      <c r="AR75" s="1234"/>
      <c r="AS75" s="1234"/>
      <c r="AT75" s="1234"/>
      <c r="AU75" s="1234"/>
      <c r="AV75" s="1234"/>
      <c r="AW75" s="1234"/>
      <c r="AX75" s="1234"/>
      <c r="AY75" s="1234"/>
      <c r="AZ75" s="617"/>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1741"/>
      <c r="BW75" s="1795"/>
      <c r="BX75" s="1795"/>
      <c r="BY75" s="1796"/>
      <c r="BZ75" s="1796"/>
      <c r="CA75" s="1796"/>
      <c r="CB75" s="1796"/>
      <c r="CC75" s="1796"/>
      <c r="CD75" s="1796"/>
      <c r="CE75" s="1796"/>
      <c r="CF75" s="1796"/>
      <c r="CG75" s="1796"/>
      <c r="CH75" s="1796"/>
      <c r="CI75" s="1796"/>
      <c r="CJ75" s="1796"/>
      <c r="CK75" s="1796"/>
      <c r="CL75" s="1796"/>
      <c r="CM75" s="1796"/>
      <c r="CN75" s="1796"/>
      <c r="CO75" s="1796"/>
      <c r="CP75" s="1796"/>
      <c r="CQ75" s="1796"/>
      <c r="CR75" s="1796"/>
      <c r="CS75" s="1796"/>
      <c r="CT75" s="1796"/>
      <c r="CU75" s="1796"/>
      <c r="CV75" s="1796"/>
      <c r="CW75" s="1796"/>
      <c r="CX75" s="1796"/>
      <c r="CY75" s="1796"/>
      <c r="CZ75" s="1796"/>
    </row>
    <row r="76" s="613" customFormat="true" ht="15" customHeight="true" x14ac:dyDescent="0.2">
      <c r="A76" s="1458"/>
      <c r="B76" s="1624"/>
      <c r="C76" s="1515"/>
      <c r="D76" s="1516"/>
      <c r="E76" s="1516"/>
      <c r="F76" s="1516"/>
      <c r="G76" s="1517"/>
      <c r="H76" s="1518"/>
      <c r="I76" s="1516"/>
      <c r="J76" s="1516"/>
      <c r="K76" s="1516"/>
      <c r="L76" s="1519"/>
      <c r="M76" s="1520"/>
      <c r="N76" s="1516"/>
      <c r="O76" s="1516"/>
      <c r="P76" s="1516"/>
      <c r="Q76" s="1517"/>
      <c r="R76" s="1518"/>
      <c r="S76" s="1516"/>
      <c r="T76" s="1516"/>
      <c r="U76" s="1516"/>
      <c r="V76" s="1700"/>
      <c r="W76" s="1234"/>
      <c r="X76" s="1234"/>
      <c r="Y76" s="1234"/>
      <c r="Z76" s="1234"/>
      <c r="AA76" s="1234"/>
      <c r="AB76" s="1234"/>
      <c r="AC76" s="1234"/>
      <c r="AD76" s="1234"/>
      <c r="AE76" s="1234"/>
      <c r="AF76" s="1234"/>
      <c r="AG76" s="1234"/>
      <c r="AH76" s="1234"/>
      <c r="AI76" s="1234"/>
      <c r="AJ76" s="1234"/>
      <c r="AK76" s="1234"/>
      <c r="AL76" s="1234"/>
      <c r="AM76" s="1234"/>
      <c r="AN76" s="1234"/>
      <c r="AO76" s="1234"/>
      <c r="AP76" s="1234"/>
      <c r="AQ76" s="1234"/>
      <c r="AR76" s="1234"/>
      <c r="AS76" s="1234"/>
      <c r="AT76" s="1234"/>
      <c r="AU76" s="1234"/>
      <c r="AV76" s="1234"/>
      <c r="AW76" s="1234"/>
      <c r="AX76" s="1234"/>
      <c r="AY76" s="1234"/>
      <c r="AZ76" s="617"/>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1741"/>
      <c r="BW76" s="1795"/>
      <c r="BX76" s="1795"/>
      <c r="BY76" s="1796"/>
      <c r="BZ76" s="1796"/>
      <c r="CA76" s="1796"/>
      <c r="CB76" s="1796"/>
      <c r="CC76" s="1796"/>
      <c r="CD76" s="1796"/>
      <c r="CE76" s="1796"/>
      <c r="CF76" s="1796"/>
      <c r="CG76" s="1796"/>
      <c r="CH76" s="1796"/>
      <c r="CI76" s="1796"/>
      <c r="CJ76" s="1796"/>
      <c r="CK76" s="1796"/>
      <c r="CL76" s="1796"/>
      <c r="CM76" s="1796"/>
      <c r="CN76" s="1796"/>
      <c r="CO76" s="1796"/>
      <c r="CP76" s="1796"/>
      <c r="CQ76" s="1796"/>
      <c r="CR76" s="1796"/>
      <c r="CS76" s="1796"/>
      <c r="CT76" s="1796"/>
      <c r="CU76" s="1796"/>
      <c r="CV76" s="1796"/>
      <c r="CW76" s="1796"/>
      <c r="CX76" s="1796"/>
      <c r="CY76" s="1796"/>
      <c r="CZ76" s="1796"/>
    </row>
    <row r="77" s="613" customFormat="true" ht="15" customHeight="true" x14ac:dyDescent="0.2">
      <c r="A77" s="1458"/>
      <c r="B77" s="1624"/>
      <c r="C77" s="1515"/>
      <c r="D77" s="1516"/>
      <c r="E77" s="1516"/>
      <c r="F77" s="1516"/>
      <c r="G77" s="1517"/>
      <c r="H77" s="1518"/>
      <c r="I77" s="1516"/>
      <c r="J77" s="1516"/>
      <c r="K77" s="1516"/>
      <c r="L77" s="1519"/>
      <c r="M77" s="1520"/>
      <c r="N77" s="1516"/>
      <c r="O77" s="1516"/>
      <c r="P77" s="1516"/>
      <c r="Q77" s="1517"/>
      <c r="R77" s="1518"/>
      <c r="S77" s="1516"/>
      <c r="T77" s="1516"/>
      <c r="U77" s="1516"/>
      <c r="V77" s="1700"/>
      <c r="W77" s="1234"/>
      <c r="X77" s="1234"/>
      <c r="Y77" s="1234"/>
      <c r="Z77" s="1234"/>
      <c r="AA77" s="1234"/>
      <c r="AB77" s="1234"/>
      <c r="AC77" s="1234"/>
      <c r="AD77" s="1234"/>
      <c r="AE77" s="1234"/>
      <c r="AF77" s="1234"/>
      <c r="AG77" s="1234"/>
      <c r="AH77" s="1234"/>
      <c r="AI77" s="1234"/>
      <c r="AJ77" s="1234"/>
      <c r="AK77" s="1234"/>
      <c r="AL77" s="1234"/>
      <c r="AM77" s="1234"/>
      <c r="AN77" s="1234"/>
      <c r="AO77" s="1234"/>
      <c r="AP77" s="1234"/>
      <c r="AQ77" s="1234"/>
      <c r="AR77" s="1234"/>
      <c r="AS77" s="1234"/>
      <c r="AT77" s="1234"/>
      <c r="AU77" s="1234"/>
      <c r="AV77" s="1234"/>
      <c r="AW77" s="1234"/>
      <c r="AX77" s="1234"/>
      <c r="AY77" s="1234"/>
      <c r="AZ77" s="617"/>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1741"/>
      <c r="BW77" s="1795"/>
      <c r="BX77" s="1795"/>
      <c r="BY77" s="1796"/>
      <c r="BZ77" s="1796"/>
      <c r="CA77" s="1796"/>
      <c r="CB77" s="1796"/>
      <c r="CC77" s="1796"/>
      <c r="CD77" s="1796"/>
      <c r="CE77" s="1796"/>
      <c r="CF77" s="1796"/>
      <c r="CG77" s="1796"/>
      <c r="CH77" s="1796"/>
      <c r="CI77" s="1796"/>
      <c r="CJ77" s="1796"/>
      <c r="CK77" s="1796"/>
      <c r="CL77" s="1796"/>
      <c r="CM77" s="1796"/>
      <c r="CN77" s="1796"/>
      <c r="CO77" s="1796"/>
      <c r="CP77" s="1796"/>
      <c r="CQ77" s="1796"/>
      <c r="CR77" s="1796"/>
      <c r="CS77" s="1796"/>
      <c r="CT77" s="1796"/>
      <c r="CU77" s="1796"/>
      <c r="CV77" s="1796"/>
      <c r="CW77" s="1796"/>
      <c r="CX77" s="1796"/>
      <c r="CY77" s="1796"/>
      <c r="CZ77" s="1796"/>
    </row>
    <row r="78" s="613" customFormat="true" ht="15" customHeight="true" x14ac:dyDescent="0.2">
      <c r="A78" s="1458"/>
      <c r="B78" s="1624"/>
      <c r="C78" s="1515"/>
      <c r="D78" s="1516"/>
      <c r="E78" s="1516"/>
      <c r="F78" s="1516"/>
      <c r="G78" s="1517"/>
      <c r="H78" s="1518"/>
      <c r="I78" s="1516"/>
      <c r="J78" s="1516"/>
      <c r="K78" s="1516"/>
      <c r="L78" s="1519"/>
      <c r="M78" s="1520"/>
      <c r="N78" s="1516"/>
      <c r="O78" s="1516"/>
      <c r="P78" s="1516"/>
      <c r="Q78" s="1517"/>
      <c r="R78" s="1518"/>
      <c r="S78" s="1516"/>
      <c r="T78" s="1516"/>
      <c r="U78" s="1516"/>
      <c r="V78" s="1700"/>
      <c r="W78" s="1234"/>
      <c r="X78" s="1234"/>
      <c r="Y78" s="1234"/>
      <c r="Z78" s="1234"/>
      <c r="AA78" s="1234"/>
      <c r="AB78" s="1234"/>
      <c r="AC78" s="1234"/>
      <c r="AD78" s="1234"/>
      <c r="AE78" s="1234"/>
      <c r="AF78" s="1234"/>
      <c r="AG78" s="1234"/>
      <c r="AH78" s="1234"/>
      <c r="AI78" s="1234"/>
      <c r="AJ78" s="1234"/>
      <c r="AK78" s="1234"/>
      <c r="AL78" s="1234"/>
      <c r="AM78" s="1234"/>
      <c r="AN78" s="1234"/>
      <c r="AO78" s="1234"/>
      <c r="AP78" s="1234"/>
      <c r="AQ78" s="1234"/>
      <c r="AR78" s="1234"/>
      <c r="AS78" s="1234"/>
      <c r="AT78" s="1234"/>
      <c r="AU78" s="1234"/>
      <c r="AV78" s="1234"/>
      <c r="AW78" s="1234"/>
      <c r="AX78" s="1234"/>
      <c r="AY78" s="1234"/>
      <c r="AZ78" s="617"/>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1741"/>
      <c r="BW78" s="1795"/>
      <c r="BX78" s="1795"/>
      <c r="BY78" s="1796"/>
      <c r="BZ78" s="1796"/>
      <c r="CA78" s="1796"/>
      <c r="CB78" s="1796"/>
      <c r="CC78" s="1796"/>
      <c r="CD78" s="1796"/>
      <c r="CE78" s="1796"/>
      <c r="CF78" s="1796"/>
      <c r="CG78" s="1796"/>
      <c r="CH78" s="1796"/>
      <c r="CI78" s="1796"/>
      <c r="CJ78" s="1796"/>
      <c r="CK78" s="1796"/>
      <c r="CL78" s="1796"/>
      <c r="CM78" s="1796"/>
      <c r="CN78" s="1796"/>
      <c r="CO78" s="1796"/>
      <c r="CP78" s="1796"/>
      <c r="CQ78" s="1796"/>
      <c r="CR78" s="1796"/>
      <c r="CS78" s="1796"/>
      <c r="CT78" s="1796"/>
      <c r="CU78" s="1796"/>
      <c r="CV78" s="1796"/>
      <c r="CW78" s="1796"/>
      <c r="CX78" s="1796"/>
      <c r="CY78" s="1796"/>
      <c r="CZ78" s="1796"/>
    </row>
    <row r="79" s="613" customFormat="true" ht="15" customHeight="true" x14ac:dyDescent="0.2">
      <c r="A79" s="1458"/>
      <c r="B79" s="1624"/>
      <c r="C79" s="1515"/>
      <c r="D79" s="1516"/>
      <c r="E79" s="1516"/>
      <c r="F79" s="1516"/>
      <c r="G79" s="1517"/>
      <c r="H79" s="1518"/>
      <c r="I79" s="1516"/>
      <c r="J79" s="1516"/>
      <c r="K79" s="1516"/>
      <c r="L79" s="1519"/>
      <c r="M79" s="1520"/>
      <c r="N79" s="1516"/>
      <c r="O79" s="1516"/>
      <c r="P79" s="1516"/>
      <c r="Q79" s="1517"/>
      <c r="R79" s="1518"/>
      <c r="S79" s="1516"/>
      <c r="T79" s="1516"/>
      <c r="U79" s="1516"/>
      <c r="V79" s="1700"/>
      <c r="W79" s="1234"/>
      <c r="X79" s="1234"/>
      <c r="Y79" s="1234"/>
      <c r="Z79" s="1234"/>
      <c r="AA79" s="1234"/>
      <c r="AB79" s="1234"/>
      <c r="AC79" s="1234"/>
      <c r="AD79" s="1234"/>
      <c r="AE79" s="1234"/>
      <c r="AF79" s="1234"/>
      <c r="AG79" s="1234"/>
      <c r="AH79" s="1234"/>
      <c r="AI79" s="1234"/>
      <c r="AJ79" s="1234"/>
      <c r="AK79" s="1234"/>
      <c r="AL79" s="1234"/>
      <c r="AM79" s="1234"/>
      <c r="AN79" s="1234"/>
      <c r="AO79" s="1234"/>
      <c r="AP79" s="1234"/>
      <c r="AQ79" s="1234"/>
      <c r="AR79" s="1234"/>
      <c r="AS79" s="1234"/>
      <c r="AT79" s="1234"/>
      <c r="AU79" s="1234"/>
      <c r="AV79" s="1234"/>
      <c r="AW79" s="1234"/>
      <c r="AX79" s="1234"/>
      <c r="AY79" s="1234"/>
      <c r="AZ79" s="617"/>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1741"/>
      <c r="BW79" s="1795"/>
      <c r="BX79" s="1795"/>
      <c r="BY79" s="1796"/>
      <c r="BZ79" s="1796"/>
      <c r="CA79" s="1796"/>
      <c r="CB79" s="1796"/>
      <c r="CC79" s="1796"/>
      <c r="CD79" s="1796"/>
      <c r="CE79" s="1796"/>
      <c r="CF79" s="1796"/>
      <c r="CG79" s="1796"/>
      <c r="CH79" s="1796"/>
      <c r="CI79" s="1796"/>
      <c r="CJ79" s="1796"/>
      <c r="CK79" s="1796"/>
      <c r="CL79" s="1796"/>
      <c r="CM79" s="1796"/>
      <c r="CN79" s="1796"/>
      <c r="CO79" s="1796"/>
      <c r="CP79" s="1796"/>
      <c r="CQ79" s="1796"/>
      <c r="CR79" s="1796"/>
      <c r="CS79" s="1796"/>
      <c r="CT79" s="1796"/>
      <c r="CU79" s="1796"/>
      <c r="CV79" s="1796"/>
      <c r="CW79" s="1796"/>
      <c r="CX79" s="1796"/>
      <c r="CY79" s="1796"/>
      <c r="CZ79" s="1796"/>
    </row>
    <row r="80" s="613" customFormat="true" ht="15" customHeight="true" x14ac:dyDescent="0.2">
      <c r="A80" s="1458"/>
      <c r="B80" s="1624"/>
      <c r="C80" s="1515"/>
      <c r="D80" s="1516"/>
      <c r="E80" s="1516"/>
      <c r="F80" s="1516"/>
      <c r="G80" s="1517"/>
      <c r="H80" s="1518"/>
      <c r="I80" s="1516"/>
      <c r="J80" s="1516"/>
      <c r="K80" s="1516"/>
      <c r="L80" s="1519"/>
      <c r="M80" s="1520"/>
      <c r="N80" s="1516"/>
      <c r="O80" s="1516"/>
      <c r="P80" s="1516"/>
      <c r="Q80" s="1517"/>
      <c r="R80" s="1518"/>
      <c r="S80" s="1516"/>
      <c r="T80" s="1516"/>
      <c r="U80" s="1516"/>
      <c r="V80" s="1700"/>
      <c r="W80" s="1234"/>
      <c r="X80" s="1234"/>
      <c r="Y80" s="1234"/>
      <c r="Z80" s="1234"/>
      <c r="AA80" s="1234"/>
      <c r="AB80" s="1234"/>
      <c r="AC80" s="1234"/>
      <c r="AD80" s="1234"/>
      <c r="AE80" s="1234"/>
      <c r="AF80" s="1234"/>
      <c r="AG80" s="1234"/>
      <c r="AH80" s="1234"/>
      <c r="AI80" s="1234"/>
      <c r="AJ80" s="1234"/>
      <c r="AK80" s="1234"/>
      <c r="AL80" s="1234"/>
      <c r="AM80" s="1234"/>
      <c r="AN80" s="1234"/>
      <c r="AO80" s="1234"/>
      <c r="AP80" s="1234"/>
      <c r="AQ80" s="1234"/>
      <c r="AR80" s="1234"/>
      <c r="AS80" s="1234"/>
      <c r="AT80" s="1234"/>
      <c r="AU80" s="1234"/>
      <c r="AV80" s="1234"/>
      <c r="AW80" s="1234"/>
      <c r="AX80" s="1234"/>
      <c r="AY80" s="1234"/>
      <c r="AZ80" s="617"/>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1741"/>
      <c r="BW80" s="1795"/>
      <c r="BX80" s="1795"/>
      <c r="BY80" s="1796"/>
      <c r="BZ80" s="1796"/>
      <c r="CA80" s="1796"/>
      <c r="CB80" s="1796"/>
      <c r="CC80" s="1796"/>
      <c r="CD80" s="1796"/>
      <c r="CE80" s="1796"/>
      <c r="CF80" s="1796"/>
      <c r="CG80" s="1796"/>
      <c r="CH80" s="1796"/>
      <c r="CI80" s="1796"/>
      <c r="CJ80" s="1796"/>
      <c r="CK80" s="1796"/>
      <c r="CL80" s="1796"/>
      <c r="CM80" s="1796"/>
      <c r="CN80" s="1796"/>
      <c r="CO80" s="1796"/>
      <c r="CP80" s="1796"/>
      <c r="CQ80" s="1796"/>
      <c r="CR80" s="1796"/>
      <c r="CS80" s="1796"/>
      <c r="CT80" s="1796"/>
      <c r="CU80" s="1796"/>
      <c r="CV80" s="1796"/>
      <c r="CW80" s="1796"/>
      <c r="CX80" s="1796"/>
      <c r="CY80" s="1796"/>
      <c r="CZ80" s="1796"/>
    </row>
    <row r="81" s="613" customFormat="true" ht="15" customHeight="true" x14ac:dyDescent="0.2">
      <c r="A81" s="1458"/>
      <c r="B81" s="1624"/>
      <c r="C81" s="1515"/>
      <c r="D81" s="1516"/>
      <c r="E81" s="1516"/>
      <c r="F81" s="1516"/>
      <c r="G81" s="1517"/>
      <c r="H81" s="1518"/>
      <c r="I81" s="1516"/>
      <c r="J81" s="1516"/>
      <c r="K81" s="1516"/>
      <c r="L81" s="1519"/>
      <c r="M81" s="1520"/>
      <c r="N81" s="1516"/>
      <c r="O81" s="1516"/>
      <c r="P81" s="1516"/>
      <c r="Q81" s="1517"/>
      <c r="R81" s="1518"/>
      <c r="S81" s="1516"/>
      <c r="T81" s="1516"/>
      <c r="U81" s="1516"/>
      <c r="V81" s="1700"/>
      <c r="W81" s="1234"/>
      <c r="X81" s="1234"/>
      <c r="Y81" s="1234"/>
      <c r="Z81" s="1234"/>
      <c r="AA81" s="1234"/>
      <c r="AB81" s="1234"/>
      <c r="AC81" s="1234"/>
      <c r="AD81" s="1234"/>
      <c r="AE81" s="1234"/>
      <c r="AF81" s="1234"/>
      <c r="AG81" s="1234"/>
      <c r="AH81" s="1234"/>
      <c r="AI81" s="1234"/>
      <c r="AJ81" s="1234"/>
      <c r="AK81" s="1234"/>
      <c r="AL81" s="1234"/>
      <c r="AM81" s="1234"/>
      <c r="AN81" s="1234"/>
      <c r="AO81" s="1234"/>
      <c r="AP81" s="1234"/>
      <c r="AQ81" s="1234"/>
      <c r="AR81" s="1234"/>
      <c r="AS81" s="1234"/>
      <c r="AT81" s="1234"/>
      <c r="AU81" s="1234"/>
      <c r="AV81" s="1234"/>
      <c r="AW81" s="1234"/>
      <c r="AX81" s="1234"/>
      <c r="AY81" s="1234"/>
      <c r="AZ81" s="617"/>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1741"/>
      <c r="BW81" s="1795"/>
      <c r="BX81" s="1795"/>
      <c r="BY81" s="1796"/>
      <c r="BZ81" s="1796"/>
      <c r="CA81" s="1796"/>
      <c r="CB81" s="1796"/>
      <c r="CC81" s="1796"/>
      <c r="CD81" s="1796"/>
      <c r="CE81" s="1796"/>
      <c r="CF81" s="1796"/>
      <c r="CG81" s="1796"/>
      <c r="CH81" s="1796"/>
      <c r="CI81" s="1796"/>
      <c r="CJ81" s="1796"/>
      <c r="CK81" s="1796"/>
      <c r="CL81" s="1796"/>
      <c r="CM81" s="1796"/>
      <c r="CN81" s="1796"/>
      <c r="CO81" s="1796"/>
      <c r="CP81" s="1796"/>
      <c r="CQ81" s="1796"/>
      <c r="CR81" s="1796"/>
      <c r="CS81" s="1796"/>
      <c r="CT81" s="1796"/>
      <c r="CU81" s="1796"/>
      <c r="CV81" s="1796"/>
      <c r="CW81" s="1796"/>
      <c r="CX81" s="1796"/>
      <c r="CY81" s="1796"/>
      <c r="CZ81" s="1796"/>
    </row>
    <row r="82" s="613" customFormat="true" ht="15" customHeight="true" x14ac:dyDescent="0.2">
      <c r="A82" s="1458"/>
      <c r="B82" s="1624"/>
      <c r="C82" s="1515"/>
      <c r="D82" s="1516"/>
      <c r="E82" s="1516"/>
      <c r="F82" s="1516"/>
      <c r="G82" s="1517"/>
      <c r="H82" s="1518"/>
      <c r="I82" s="1516"/>
      <c r="J82" s="1516"/>
      <c r="K82" s="1516"/>
      <c r="L82" s="1519"/>
      <c r="M82" s="1520"/>
      <c r="N82" s="1516"/>
      <c r="O82" s="1516"/>
      <c r="P82" s="1516"/>
      <c r="Q82" s="1517"/>
      <c r="R82" s="1518"/>
      <c r="S82" s="1516"/>
      <c r="T82" s="1516"/>
      <c r="U82" s="1516"/>
      <c r="V82" s="1700"/>
      <c r="W82" s="1234"/>
      <c r="X82" s="1234"/>
      <c r="Y82" s="1234"/>
      <c r="Z82" s="1234"/>
      <c r="AA82" s="1234"/>
      <c r="AB82" s="1234"/>
      <c r="AC82" s="1234"/>
      <c r="AD82" s="1234"/>
      <c r="AE82" s="1234"/>
      <c r="AF82" s="1234"/>
      <c r="AG82" s="1234"/>
      <c r="AH82" s="1234"/>
      <c r="AI82" s="1234"/>
      <c r="AJ82" s="1234"/>
      <c r="AK82" s="1234"/>
      <c r="AL82" s="1234"/>
      <c r="AM82" s="1234"/>
      <c r="AN82" s="1234"/>
      <c r="AO82" s="1234"/>
      <c r="AP82" s="1234"/>
      <c r="AQ82" s="1234"/>
      <c r="AR82" s="1234"/>
      <c r="AS82" s="1234"/>
      <c r="AT82" s="1234"/>
      <c r="AU82" s="1234"/>
      <c r="AV82" s="1234"/>
      <c r="AW82" s="1234"/>
      <c r="AX82" s="1234"/>
      <c r="AY82" s="1234"/>
      <c r="AZ82" s="617"/>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1741"/>
      <c r="BW82" s="1795"/>
      <c r="BX82" s="1795"/>
      <c r="BY82" s="1796"/>
      <c r="BZ82" s="1796"/>
      <c r="CA82" s="1796"/>
      <c r="CB82" s="1796"/>
      <c r="CC82" s="1796"/>
      <c r="CD82" s="1796"/>
      <c r="CE82" s="1796"/>
      <c r="CF82" s="1796"/>
      <c r="CG82" s="1796"/>
      <c r="CH82" s="1796"/>
      <c r="CI82" s="1796"/>
      <c r="CJ82" s="1796"/>
      <c r="CK82" s="1796"/>
      <c r="CL82" s="1796"/>
      <c r="CM82" s="1796"/>
      <c r="CN82" s="1796"/>
      <c r="CO82" s="1796"/>
      <c r="CP82" s="1796"/>
      <c r="CQ82" s="1796"/>
      <c r="CR82" s="1796"/>
      <c r="CS82" s="1796"/>
      <c r="CT82" s="1796"/>
      <c r="CU82" s="1796"/>
      <c r="CV82" s="1796"/>
      <c r="CW82" s="1796"/>
      <c r="CX82" s="1796"/>
      <c r="CY82" s="1796"/>
      <c r="CZ82" s="1796"/>
    </row>
    <row r="83" s="613" customFormat="true" ht="15" customHeight="true" x14ac:dyDescent="0.2">
      <c r="A83" s="1458"/>
      <c r="B83" s="1624"/>
      <c r="C83" s="1515"/>
      <c r="D83" s="1516"/>
      <c r="E83" s="1516"/>
      <c r="F83" s="1516"/>
      <c r="G83" s="1517"/>
      <c r="H83" s="1518"/>
      <c r="I83" s="1516"/>
      <c r="J83" s="1516"/>
      <c r="K83" s="1516"/>
      <c r="L83" s="1519"/>
      <c r="M83" s="1520"/>
      <c r="N83" s="1516"/>
      <c r="O83" s="1516"/>
      <c r="P83" s="1516"/>
      <c r="Q83" s="1517"/>
      <c r="R83" s="1518"/>
      <c r="S83" s="1516"/>
      <c r="T83" s="1516"/>
      <c r="U83" s="1516"/>
      <c r="V83" s="1700"/>
      <c r="W83" s="1234"/>
      <c r="X83" s="1234"/>
      <c r="Y83" s="1234"/>
      <c r="Z83" s="1234"/>
      <c r="AA83" s="1234"/>
      <c r="AB83" s="1234"/>
      <c r="AC83" s="1234"/>
      <c r="AD83" s="1234"/>
      <c r="AE83" s="1234"/>
      <c r="AF83" s="1234"/>
      <c r="AG83" s="1234"/>
      <c r="AH83" s="1234"/>
      <c r="AI83" s="1234"/>
      <c r="AJ83" s="1234"/>
      <c r="AK83" s="1234"/>
      <c r="AL83" s="1234"/>
      <c r="AM83" s="1234"/>
      <c r="AN83" s="1234"/>
      <c r="AO83" s="1234"/>
      <c r="AP83" s="1234"/>
      <c r="AQ83" s="1234"/>
      <c r="AR83" s="1234"/>
      <c r="AS83" s="1234"/>
      <c r="AT83" s="1234"/>
      <c r="AU83" s="1234"/>
      <c r="AV83" s="1234"/>
      <c r="AW83" s="1234"/>
      <c r="AX83" s="1234"/>
      <c r="AY83" s="1234"/>
      <c r="AZ83" s="617"/>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1741"/>
      <c r="BW83" s="1795"/>
      <c r="BX83" s="1795"/>
      <c r="BY83" s="1796"/>
      <c r="BZ83" s="1796"/>
      <c r="CA83" s="1796"/>
      <c r="CB83" s="1796"/>
      <c r="CC83" s="1796"/>
      <c r="CD83" s="1796"/>
      <c r="CE83" s="1796"/>
      <c r="CF83" s="1796"/>
      <c r="CG83" s="1796"/>
      <c r="CH83" s="1796"/>
      <c r="CI83" s="1796"/>
      <c r="CJ83" s="1796"/>
      <c r="CK83" s="1796"/>
      <c r="CL83" s="1796"/>
      <c r="CM83" s="1796"/>
      <c r="CN83" s="1796"/>
      <c r="CO83" s="1796"/>
      <c r="CP83" s="1796"/>
      <c r="CQ83" s="1796"/>
      <c r="CR83" s="1796"/>
      <c r="CS83" s="1796"/>
      <c r="CT83" s="1796"/>
      <c r="CU83" s="1796"/>
      <c r="CV83" s="1796"/>
      <c r="CW83" s="1796"/>
      <c r="CX83" s="1796"/>
      <c r="CY83" s="1796"/>
      <c r="CZ83" s="1796"/>
    </row>
    <row r="84" s="613" customFormat="true" ht="15" customHeight="true" x14ac:dyDescent="0.2">
      <c r="A84" s="1458"/>
      <c r="B84" s="1624"/>
      <c r="C84" s="1515"/>
      <c r="D84" s="1516"/>
      <c r="E84" s="1516"/>
      <c r="F84" s="1516"/>
      <c r="G84" s="1517"/>
      <c r="H84" s="1518"/>
      <c r="I84" s="1516"/>
      <c r="J84" s="1516"/>
      <c r="K84" s="1516"/>
      <c r="L84" s="1519"/>
      <c r="M84" s="1520"/>
      <c r="N84" s="1516"/>
      <c r="O84" s="1516"/>
      <c r="P84" s="1516"/>
      <c r="Q84" s="1517"/>
      <c r="R84" s="1518"/>
      <c r="S84" s="1516"/>
      <c r="T84" s="1516"/>
      <c r="U84" s="1516"/>
      <c r="V84" s="1700"/>
      <c r="W84" s="1234"/>
      <c r="X84" s="1234"/>
      <c r="Y84" s="1234"/>
      <c r="Z84" s="1234"/>
      <c r="AA84" s="1234"/>
      <c r="AB84" s="1234"/>
      <c r="AC84" s="1234"/>
      <c r="AD84" s="1234"/>
      <c r="AE84" s="1234"/>
      <c r="AF84" s="1234"/>
      <c r="AG84" s="1234"/>
      <c r="AH84" s="1234"/>
      <c r="AI84" s="1234"/>
      <c r="AJ84" s="1234"/>
      <c r="AK84" s="1234"/>
      <c r="AL84" s="1234"/>
      <c r="AM84" s="1234"/>
      <c r="AN84" s="1234"/>
      <c r="AO84" s="1234"/>
      <c r="AP84" s="1234"/>
      <c r="AQ84" s="1234"/>
      <c r="AR84" s="1234"/>
      <c r="AS84" s="1234"/>
      <c r="AT84" s="1234"/>
      <c r="AU84" s="1234"/>
      <c r="AV84" s="1234"/>
      <c r="AW84" s="1234"/>
      <c r="AX84" s="1234"/>
      <c r="AY84" s="1234"/>
      <c r="AZ84" s="617"/>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1741"/>
      <c r="BW84" s="1795"/>
      <c r="BX84" s="1795"/>
      <c r="BY84" s="1796"/>
      <c r="BZ84" s="1796"/>
      <c r="CA84" s="1796"/>
      <c r="CB84" s="1796"/>
      <c r="CC84" s="1796"/>
      <c r="CD84" s="1796"/>
      <c r="CE84" s="1796"/>
      <c r="CF84" s="1796"/>
      <c r="CG84" s="1796"/>
      <c r="CH84" s="1796"/>
      <c r="CI84" s="1796"/>
      <c r="CJ84" s="1796"/>
      <c r="CK84" s="1796"/>
      <c r="CL84" s="1796"/>
      <c r="CM84" s="1796"/>
      <c r="CN84" s="1796"/>
      <c r="CO84" s="1796"/>
      <c r="CP84" s="1796"/>
      <c r="CQ84" s="1796"/>
      <c r="CR84" s="1796"/>
      <c r="CS84" s="1796"/>
      <c r="CT84" s="1796"/>
      <c r="CU84" s="1796"/>
      <c r="CV84" s="1796"/>
      <c r="CW84" s="1796"/>
      <c r="CX84" s="1796"/>
      <c r="CY84" s="1796"/>
      <c r="CZ84" s="1796"/>
    </row>
    <row r="85" s="613" customFormat="true" ht="15" customHeight="true" x14ac:dyDescent="0.2">
      <c r="A85" s="1458"/>
      <c r="B85" s="1624"/>
      <c r="C85" s="1515"/>
      <c r="D85" s="1516"/>
      <c r="E85" s="1516"/>
      <c r="F85" s="1516"/>
      <c r="G85" s="1517"/>
      <c r="H85" s="1518"/>
      <c r="I85" s="1516"/>
      <c r="J85" s="1516"/>
      <c r="K85" s="1516"/>
      <c r="L85" s="1519"/>
      <c r="M85" s="1520"/>
      <c r="N85" s="1516"/>
      <c r="O85" s="1516"/>
      <c r="P85" s="1516"/>
      <c r="Q85" s="1517"/>
      <c r="R85" s="1518"/>
      <c r="S85" s="1516"/>
      <c r="T85" s="1516"/>
      <c r="U85" s="1516"/>
      <c r="V85" s="1700"/>
      <c r="W85" s="1234"/>
      <c r="X85" s="1234"/>
      <c r="Y85" s="1234"/>
      <c r="Z85" s="1234"/>
      <c r="AA85" s="1234"/>
      <c r="AB85" s="1234"/>
      <c r="AC85" s="1234"/>
      <c r="AD85" s="1234"/>
      <c r="AE85" s="1234"/>
      <c r="AF85" s="1234"/>
      <c r="AG85" s="1234"/>
      <c r="AH85" s="1234"/>
      <c r="AI85" s="1234"/>
      <c r="AJ85" s="1234"/>
      <c r="AK85" s="1234"/>
      <c r="AL85" s="1234"/>
      <c r="AM85" s="1234"/>
      <c r="AN85" s="1234"/>
      <c r="AO85" s="1234"/>
      <c r="AP85" s="1234"/>
      <c r="AQ85" s="1234"/>
      <c r="AR85" s="1234"/>
      <c r="AS85" s="1234"/>
      <c r="AT85" s="1234"/>
      <c r="AU85" s="1234"/>
      <c r="AV85" s="1234"/>
      <c r="AW85" s="1234"/>
      <c r="AX85" s="1234"/>
      <c r="AY85" s="1234"/>
      <c r="AZ85" s="617"/>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1741"/>
      <c r="BW85" s="1795"/>
      <c r="BX85" s="1795"/>
      <c r="BY85" s="1796"/>
      <c r="BZ85" s="1796"/>
      <c r="CA85" s="1796"/>
      <c r="CB85" s="1796"/>
      <c r="CC85" s="1796"/>
      <c r="CD85" s="1796"/>
      <c r="CE85" s="1796"/>
      <c r="CF85" s="1796"/>
      <c r="CG85" s="1796"/>
      <c r="CH85" s="1796"/>
      <c r="CI85" s="1796"/>
      <c r="CJ85" s="1796"/>
      <c r="CK85" s="1796"/>
      <c r="CL85" s="1796"/>
      <c r="CM85" s="1796"/>
      <c r="CN85" s="1796"/>
      <c r="CO85" s="1796"/>
      <c r="CP85" s="1796"/>
      <c r="CQ85" s="1796"/>
      <c r="CR85" s="1796"/>
      <c r="CS85" s="1796"/>
      <c r="CT85" s="1796"/>
      <c r="CU85" s="1796"/>
      <c r="CV85" s="1796"/>
      <c r="CW85" s="1796"/>
      <c r="CX85" s="1796"/>
      <c r="CY85" s="1796"/>
      <c r="CZ85" s="1796"/>
    </row>
    <row r="86" s="613" customFormat="true" ht="15" customHeight="true" x14ac:dyDescent="0.2">
      <c r="A86" s="1458"/>
      <c r="B86" s="1624"/>
      <c r="C86" s="1515"/>
      <c r="D86" s="1516"/>
      <c r="E86" s="1516"/>
      <c r="F86" s="1516"/>
      <c r="G86" s="1517"/>
      <c r="H86" s="1518"/>
      <c r="I86" s="1516"/>
      <c r="J86" s="1516"/>
      <c r="K86" s="1516"/>
      <c r="L86" s="1519"/>
      <c r="M86" s="1520"/>
      <c r="N86" s="1516"/>
      <c r="O86" s="1516"/>
      <c r="P86" s="1516"/>
      <c r="Q86" s="1517"/>
      <c r="R86" s="1518"/>
      <c r="S86" s="1516"/>
      <c r="T86" s="1516"/>
      <c r="U86" s="1516"/>
      <c r="V86" s="1700"/>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617"/>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1741"/>
      <c r="BW86" s="1795"/>
      <c r="BX86" s="1795"/>
      <c r="BY86" s="1796"/>
      <c r="BZ86" s="1796"/>
      <c r="CA86" s="1796"/>
      <c r="CB86" s="1796"/>
      <c r="CC86" s="1796"/>
      <c r="CD86" s="1796"/>
      <c r="CE86" s="1796"/>
      <c r="CF86" s="1796"/>
      <c r="CG86" s="1796"/>
      <c r="CH86" s="1796"/>
      <c r="CI86" s="1796"/>
      <c r="CJ86" s="1796"/>
      <c r="CK86" s="1796"/>
      <c r="CL86" s="1796"/>
      <c r="CM86" s="1796"/>
      <c r="CN86" s="1796"/>
      <c r="CO86" s="1796"/>
      <c r="CP86" s="1796"/>
      <c r="CQ86" s="1796"/>
      <c r="CR86" s="1796"/>
      <c r="CS86" s="1796"/>
      <c r="CT86" s="1796"/>
      <c r="CU86" s="1796"/>
      <c r="CV86" s="1796"/>
      <c r="CW86" s="1796"/>
      <c r="CX86" s="1796"/>
      <c r="CY86" s="1796"/>
      <c r="CZ86" s="1796"/>
    </row>
    <row r="87" s="613" customFormat="true" ht="15" customHeight="true" x14ac:dyDescent="0.2">
      <c r="A87" s="1458"/>
      <c r="B87" s="1624"/>
      <c r="C87" s="1515"/>
      <c r="D87" s="1516"/>
      <c r="E87" s="1516"/>
      <c r="F87" s="1516"/>
      <c r="G87" s="1517"/>
      <c r="H87" s="1518"/>
      <c r="I87" s="1516"/>
      <c r="J87" s="1516"/>
      <c r="K87" s="1516"/>
      <c r="L87" s="1519"/>
      <c r="M87" s="1520"/>
      <c r="N87" s="1516"/>
      <c r="O87" s="1516"/>
      <c r="P87" s="1516"/>
      <c r="Q87" s="1517"/>
      <c r="R87" s="1518"/>
      <c r="S87" s="1516"/>
      <c r="T87" s="1516"/>
      <c r="U87" s="1516"/>
      <c r="V87" s="1700"/>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617"/>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1741"/>
      <c r="BW87" s="1795"/>
      <c r="BX87" s="1795"/>
      <c r="BY87" s="1796"/>
      <c r="BZ87" s="1796"/>
      <c r="CA87" s="1796"/>
      <c r="CB87" s="1796"/>
      <c r="CC87" s="1796"/>
      <c r="CD87" s="1796"/>
      <c r="CE87" s="1796"/>
      <c r="CF87" s="1796"/>
      <c r="CG87" s="1796"/>
      <c r="CH87" s="1796"/>
      <c r="CI87" s="1796"/>
      <c r="CJ87" s="1796"/>
      <c r="CK87" s="1796"/>
      <c r="CL87" s="1796"/>
      <c r="CM87" s="1796"/>
      <c r="CN87" s="1796"/>
      <c r="CO87" s="1796"/>
      <c r="CP87" s="1796"/>
      <c r="CQ87" s="1796"/>
      <c r="CR87" s="1796"/>
      <c r="CS87" s="1796"/>
      <c r="CT87" s="1796"/>
      <c r="CU87" s="1796"/>
      <c r="CV87" s="1796"/>
      <c r="CW87" s="1796"/>
      <c r="CX87" s="1796"/>
      <c r="CY87" s="1796"/>
      <c r="CZ87" s="1796"/>
    </row>
    <row r="88" s="613" customFormat="true" ht="15" customHeight="true" x14ac:dyDescent="0.2">
      <c r="A88" s="1458"/>
      <c r="B88" s="1624"/>
      <c r="C88" s="1515"/>
      <c r="D88" s="1516"/>
      <c r="E88" s="1516"/>
      <c r="F88" s="1516"/>
      <c r="G88" s="1517"/>
      <c r="H88" s="1518"/>
      <c r="I88" s="1516"/>
      <c r="J88" s="1516"/>
      <c r="K88" s="1516"/>
      <c r="L88" s="1519"/>
      <c r="M88" s="1520"/>
      <c r="N88" s="1516"/>
      <c r="O88" s="1516"/>
      <c r="P88" s="1516"/>
      <c r="Q88" s="1517"/>
      <c r="R88" s="1518"/>
      <c r="S88" s="1516"/>
      <c r="T88" s="1516"/>
      <c r="U88" s="1516"/>
      <c r="V88" s="1700"/>
      <c r="W88" s="1234"/>
      <c r="X88" s="1234"/>
      <c r="Y88" s="1234"/>
      <c r="Z88" s="1234"/>
      <c r="AA88" s="1234"/>
      <c r="AB88" s="1234"/>
      <c r="AC88" s="1234"/>
      <c r="AD88" s="1234"/>
      <c r="AE88" s="1234"/>
      <c r="AF88" s="1234"/>
      <c r="AG88" s="1234"/>
      <c r="AH88" s="1234"/>
      <c r="AI88" s="1234"/>
      <c r="AJ88" s="1234"/>
      <c r="AK88" s="1234"/>
      <c r="AL88" s="1234"/>
      <c r="AM88" s="1234"/>
      <c r="AN88" s="1234"/>
      <c r="AO88" s="1234"/>
      <c r="AP88" s="1234"/>
      <c r="AQ88" s="1234"/>
      <c r="AR88" s="1234"/>
      <c r="AS88" s="1234"/>
      <c r="AT88" s="1234"/>
      <c r="AU88" s="1234"/>
      <c r="AV88" s="1234"/>
      <c r="AW88" s="1234"/>
      <c r="AX88" s="1234"/>
      <c r="AY88" s="1234"/>
      <c r="AZ88" s="617"/>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1741"/>
      <c r="BW88" s="1795"/>
      <c r="BX88" s="1795"/>
      <c r="BY88" s="1796"/>
      <c r="BZ88" s="1796"/>
      <c r="CA88" s="1796"/>
      <c r="CB88" s="1796"/>
      <c r="CC88" s="1796"/>
      <c r="CD88" s="1796"/>
      <c r="CE88" s="1796"/>
      <c r="CF88" s="1796"/>
      <c r="CG88" s="1796"/>
      <c r="CH88" s="1796"/>
      <c r="CI88" s="1796"/>
      <c r="CJ88" s="1796"/>
      <c r="CK88" s="1796"/>
      <c r="CL88" s="1796"/>
      <c r="CM88" s="1796"/>
      <c r="CN88" s="1796"/>
      <c r="CO88" s="1796"/>
      <c r="CP88" s="1796"/>
      <c r="CQ88" s="1796"/>
      <c r="CR88" s="1796"/>
      <c r="CS88" s="1796"/>
      <c r="CT88" s="1796"/>
      <c r="CU88" s="1796"/>
      <c r="CV88" s="1796"/>
      <c r="CW88" s="1796"/>
      <c r="CX88" s="1796"/>
      <c r="CY88" s="1796"/>
      <c r="CZ88" s="1796"/>
    </row>
    <row r="89" s="613" customFormat="true" ht="15" customHeight="true" x14ac:dyDescent="0.2">
      <c r="A89" s="1458"/>
      <c r="B89" s="1624"/>
      <c r="C89" s="1515"/>
      <c r="D89" s="1516"/>
      <c r="E89" s="1516"/>
      <c r="F89" s="1516"/>
      <c r="G89" s="1517"/>
      <c r="H89" s="1518"/>
      <c r="I89" s="1516"/>
      <c r="J89" s="1516"/>
      <c r="K89" s="1516"/>
      <c r="L89" s="1519"/>
      <c r="M89" s="1520"/>
      <c r="N89" s="1516"/>
      <c r="O89" s="1516"/>
      <c r="P89" s="1516"/>
      <c r="Q89" s="1517"/>
      <c r="R89" s="1518"/>
      <c r="S89" s="1516"/>
      <c r="T89" s="1516"/>
      <c r="U89" s="1516"/>
      <c r="V89" s="1700"/>
      <c r="W89" s="1234"/>
      <c r="X89" s="1234"/>
      <c r="Y89" s="1234"/>
      <c r="Z89" s="1234"/>
      <c r="AA89" s="1234"/>
      <c r="AB89" s="1234"/>
      <c r="AC89" s="1234"/>
      <c r="AD89" s="1234"/>
      <c r="AE89" s="1234"/>
      <c r="AF89" s="1234"/>
      <c r="AG89" s="1234"/>
      <c r="AH89" s="1234"/>
      <c r="AI89" s="1234"/>
      <c r="AJ89" s="1234"/>
      <c r="AK89" s="1234"/>
      <c r="AL89" s="1234"/>
      <c r="AM89" s="1234"/>
      <c r="AN89" s="1234"/>
      <c r="AO89" s="1234"/>
      <c r="AP89" s="1234"/>
      <c r="AQ89" s="1234"/>
      <c r="AR89" s="1234"/>
      <c r="AS89" s="1234"/>
      <c r="AT89" s="1234"/>
      <c r="AU89" s="1234"/>
      <c r="AV89" s="1234"/>
      <c r="AW89" s="1234"/>
      <c r="AX89" s="1234"/>
      <c r="AY89" s="1234"/>
      <c r="AZ89" s="617"/>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1741"/>
      <c r="BW89" s="1795"/>
      <c r="BX89" s="1795"/>
      <c r="BY89" s="1796"/>
      <c r="BZ89" s="1796"/>
      <c r="CA89" s="1796"/>
      <c r="CB89" s="1796"/>
      <c r="CC89" s="1796"/>
      <c r="CD89" s="1796"/>
      <c r="CE89" s="1796"/>
      <c r="CF89" s="1796"/>
      <c r="CG89" s="1796"/>
      <c r="CH89" s="1796"/>
      <c r="CI89" s="1796"/>
      <c r="CJ89" s="1796"/>
      <c r="CK89" s="1796"/>
      <c r="CL89" s="1796"/>
      <c r="CM89" s="1796"/>
      <c r="CN89" s="1796"/>
      <c r="CO89" s="1796"/>
      <c r="CP89" s="1796"/>
      <c r="CQ89" s="1796"/>
      <c r="CR89" s="1796"/>
      <c r="CS89" s="1796"/>
      <c r="CT89" s="1796"/>
      <c r="CU89" s="1796"/>
      <c r="CV89" s="1796"/>
      <c r="CW89" s="1796"/>
      <c r="CX89" s="1796"/>
      <c r="CY89" s="1796"/>
      <c r="CZ89" s="1796"/>
    </row>
    <row r="90" s="613" customFormat="true" ht="15" customHeight="true" x14ac:dyDescent="0.2">
      <c r="A90" s="1458"/>
      <c r="B90" s="1624"/>
      <c r="C90" s="1515"/>
      <c r="D90" s="1516"/>
      <c r="E90" s="1516"/>
      <c r="F90" s="1516"/>
      <c r="G90" s="1517"/>
      <c r="H90" s="1518"/>
      <c r="I90" s="1516"/>
      <c r="J90" s="1516"/>
      <c r="K90" s="1516"/>
      <c r="L90" s="1519"/>
      <c r="M90" s="1520"/>
      <c r="N90" s="1516"/>
      <c r="O90" s="1516"/>
      <c r="P90" s="1516"/>
      <c r="Q90" s="1517"/>
      <c r="R90" s="1518"/>
      <c r="S90" s="1516"/>
      <c r="T90" s="1516"/>
      <c r="U90" s="1516"/>
      <c r="V90" s="1700"/>
      <c r="W90" s="1234"/>
      <c r="X90" s="1234"/>
      <c r="Y90" s="1234"/>
      <c r="Z90" s="1234"/>
      <c r="AA90" s="1234"/>
      <c r="AB90" s="1234"/>
      <c r="AC90" s="1234"/>
      <c r="AD90" s="1234"/>
      <c r="AE90" s="1234"/>
      <c r="AF90" s="1234"/>
      <c r="AG90" s="1234"/>
      <c r="AH90" s="1234"/>
      <c r="AI90" s="1234"/>
      <c r="AJ90" s="1234"/>
      <c r="AK90" s="1234"/>
      <c r="AL90" s="1234"/>
      <c r="AM90" s="1234"/>
      <c r="AN90" s="1234"/>
      <c r="AO90" s="1234"/>
      <c r="AP90" s="1234"/>
      <c r="AQ90" s="1234"/>
      <c r="AR90" s="1234"/>
      <c r="AS90" s="1234"/>
      <c r="AT90" s="1234"/>
      <c r="AU90" s="1234"/>
      <c r="AV90" s="1234"/>
      <c r="AW90" s="1234"/>
      <c r="AX90" s="1234"/>
      <c r="AY90" s="1234"/>
      <c r="AZ90" s="617"/>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1741"/>
      <c r="BW90" s="1795"/>
      <c r="BX90" s="1795"/>
      <c r="BY90" s="1796"/>
      <c r="BZ90" s="1796"/>
      <c r="CA90" s="1796"/>
      <c r="CB90" s="1796"/>
      <c r="CC90" s="1796"/>
      <c r="CD90" s="1796"/>
      <c r="CE90" s="1796"/>
      <c r="CF90" s="1796"/>
      <c r="CG90" s="1796"/>
      <c r="CH90" s="1796"/>
      <c r="CI90" s="1796"/>
      <c r="CJ90" s="1796"/>
      <c r="CK90" s="1796"/>
      <c r="CL90" s="1796"/>
      <c r="CM90" s="1796"/>
      <c r="CN90" s="1796"/>
      <c r="CO90" s="1796"/>
      <c r="CP90" s="1796"/>
      <c r="CQ90" s="1796"/>
      <c r="CR90" s="1796"/>
      <c r="CS90" s="1796"/>
      <c r="CT90" s="1796"/>
      <c r="CU90" s="1796"/>
      <c r="CV90" s="1796"/>
      <c r="CW90" s="1796"/>
      <c r="CX90" s="1796"/>
      <c r="CY90" s="1796"/>
      <c r="CZ90" s="1796"/>
    </row>
    <row r="91" s="613" customFormat="true" ht="15" customHeight="true" x14ac:dyDescent="0.2">
      <c r="A91" s="1458"/>
      <c r="B91" s="1624"/>
      <c r="C91" s="1515"/>
      <c r="D91" s="1516"/>
      <c r="E91" s="1516"/>
      <c r="F91" s="1516"/>
      <c r="G91" s="1517"/>
      <c r="H91" s="1518"/>
      <c r="I91" s="1516"/>
      <c r="J91" s="1516"/>
      <c r="K91" s="1516"/>
      <c r="L91" s="1519"/>
      <c r="M91" s="1520"/>
      <c r="N91" s="1516"/>
      <c r="O91" s="1516"/>
      <c r="P91" s="1516"/>
      <c r="Q91" s="1517"/>
      <c r="R91" s="1518"/>
      <c r="S91" s="1516"/>
      <c r="T91" s="1516"/>
      <c r="U91" s="1516"/>
      <c r="V91" s="1700"/>
      <c r="W91" s="1234"/>
      <c r="X91" s="1234"/>
      <c r="Y91" s="1234"/>
      <c r="Z91" s="1234"/>
      <c r="AA91" s="1234"/>
      <c r="AB91" s="1234"/>
      <c r="AC91" s="1234"/>
      <c r="AD91" s="1234"/>
      <c r="AE91" s="1234"/>
      <c r="AF91" s="1234"/>
      <c r="AG91" s="1234"/>
      <c r="AH91" s="1234"/>
      <c r="AI91" s="1234"/>
      <c r="AJ91" s="1234"/>
      <c r="AK91" s="1234"/>
      <c r="AL91" s="1234"/>
      <c r="AM91" s="1234"/>
      <c r="AN91" s="1234"/>
      <c r="AO91" s="1234"/>
      <c r="AP91" s="1234"/>
      <c r="AQ91" s="1234"/>
      <c r="AR91" s="1234"/>
      <c r="AS91" s="1234"/>
      <c r="AT91" s="1234"/>
      <c r="AU91" s="1234"/>
      <c r="AV91" s="1234"/>
      <c r="AW91" s="1234"/>
      <c r="AX91" s="1234"/>
      <c r="AY91" s="1234"/>
      <c r="AZ91" s="617"/>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1741"/>
      <c r="BW91" s="1795"/>
      <c r="BX91" s="1795"/>
      <c r="BY91" s="1796"/>
      <c r="BZ91" s="1796"/>
      <c r="CA91" s="1796"/>
      <c r="CB91" s="1796"/>
      <c r="CC91" s="1796"/>
      <c r="CD91" s="1796"/>
      <c r="CE91" s="1796"/>
      <c r="CF91" s="1796"/>
      <c r="CG91" s="1796"/>
      <c r="CH91" s="1796"/>
      <c r="CI91" s="1796"/>
      <c r="CJ91" s="1796"/>
      <c r="CK91" s="1796"/>
      <c r="CL91" s="1796"/>
      <c r="CM91" s="1796"/>
      <c r="CN91" s="1796"/>
      <c r="CO91" s="1796"/>
      <c r="CP91" s="1796"/>
      <c r="CQ91" s="1796"/>
      <c r="CR91" s="1796"/>
      <c r="CS91" s="1796"/>
      <c r="CT91" s="1796"/>
      <c r="CU91" s="1796"/>
      <c r="CV91" s="1796"/>
      <c r="CW91" s="1796"/>
      <c r="CX91" s="1796"/>
      <c r="CY91" s="1796"/>
      <c r="CZ91" s="1796"/>
    </row>
    <row r="92" s="613" customFormat="true" ht="15" customHeight="true" x14ac:dyDescent="0.2">
      <c r="A92" s="1459"/>
      <c r="B92" s="1625"/>
      <c r="C92" s="1521"/>
      <c r="D92" s="1522"/>
      <c r="E92" s="1522"/>
      <c r="F92" s="1522"/>
      <c r="G92" s="1523"/>
      <c r="H92" s="1524"/>
      <c r="I92" s="1522"/>
      <c r="J92" s="1522"/>
      <c r="K92" s="1522"/>
      <c r="L92" s="1525"/>
      <c r="M92" s="1526"/>
      <c r="N92" s="1522"/>
      <c r="O92" s="1522"/>
      <c r="P92" s="1522"/>
      <c r="Q92" s="1523"/>
      <c r="R92" s="1524"/>
      <c r="S92" s="1522"/>
      <c r="T92" s="1522"/>
      <c r="U92" s="1522"/>
      <c r="V92" s="1701"/>
      <c r="W92" s="1234"/>
      <c r="X92" s="1234"/>
      <c r="Y92" s="1234"/>
      <c r="Z92" s="1234"/>
      <c r="AA92" s="1234"/>
      <c r="AB92" s="1234"/>
      <c r="AC92" s="1234"/>
      <c r="AD92" s="1234"/>
      <c r="AE92" s="1234"/>
      <c r="AF92" s="1234"/>
      <c r="AG92" s="1234"/>
      <c r="AH92" s="1234"/>
      <c r="AI92" s="1234"/>
      <c r="AJ92" s="1234"/>
      <c r="AK92" s="1234"/>
      <c r="AL92" s="1234"/>
      <c r="AM92" s="1234"/>
      <c r="AN92" s="1234"/>
      <c r="AO92" s="1234"/>
      <c r="AP92" s="1234"/>
      <c r="AQ92" s="1234"/>
      <c r="AR92" s="1234"/>
      <c r="AS92" s="1234"/>
      <c r="AT92" s="1234"/>
      <c r="AU92" s="1234"/>
      <c r="AV92" s="1234"/>
      <c r="AW92" s="1234"/>
      <c r="AX92" s="1234"/>
      <c r="AY92" s="1234"/>
      <c r="AZ92" s="617"/>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1741"/>
      <c r="BW92" s="1795"/>
      <c r="BX92" s="1795"/>
      <c r="BY92" s="1796"/>
      <c r="BZ92" s="1796"/>
      <c r="CA92" s="1796"/>
      <c r="CB92" s="1796"/>
      <c r="CC92" s="1796"/>
      <c r="CD92" s="1796"/>
      <c r="CE92" s="1796"/>
      <c r="CF92" s="1796"/>
      <c r="CG92" s="1796"/>
      <c r="CH92" s="1796"/>
      <c r="CI92" s="1796"/>
      <c r="CJ92" s="1796"/>
      <c r="CK92" s="1796"/>
      <c r="CL92" s="1796"/>
      <c r="CM92" s="1796"/>
      <c r="CN92" s="1796"/>
      <c r="CO92" s="1796"/>
      <c r="CP92" s="1796"/>
      <c r="CQ92" s="1796"/>
      <c r="CR92" s="1796"/>
      <c r="CS92" s="1796"/>
      <c r="CT92" s="1796"/>
      <c r="CU92" s="1796"/>
      <c r="CV92" s="1796"/>
      <c r="CW92" s="1796"/>
      <c r="CX92" s="1796"/>
      <c r="CY92" s="1796"/>
      <c r="CZ92" s="1796"/>
    </row>
    <row r="93" s="614" customFormat="true" ht="15" customHeight="true" x14ac:dyDescent="0.2">
      <c r="A93" s="763"/>
      <c r="B93" s="781"/>
      <c r="C93" s="703"/>
      <c r="D93" s="704"/>
      <c r="E93" s="704"/>
      <c r="F93" s="704"/>
      <c r="G93" s="751"/>
      <c r="H93" s="741"/>
      <c r="I93" s="704"/>
      <c r="J93" s="704"/>
      <c r="K93" s="704"/>
      <c r="L93" s="718"/>
      <c r="M93" s="703"/>
      <c r="N93" s="704"/>
      <c r="O93" s="704"/>
      <c r="P93" s="704"/>
      <c r="Q93" s="751"/>
      <c r="R93" s="741"/>
      <c r="S93" s="704"/>
      <c r="T93" s="704"/>
      <c r="U93" s="704"/>
      <c r="V93" s="718"/>
      <c r="W93" s="582"/>
      <c r="X93" s="582"/>
      <c r="Y93" s="582"/>
      <c r="Z93" s="582"/>
      <c r="AA93" s="582"/>
      <c r="AB93" s="582"/>
      <c r="AC93" s="582"/>
      <c r="AD93" s="582"/>
      <c r="AE93" s="582"/>
      <c r="AF93" s="582"/>
      <c r="AG93" s="582"/>
      <c r="AH93" s="582"/>
      <c r="AI93" s="582"/>
      <c r="AJ93" s="582"/>
      <c r="AK93" s="582"/>
      <c r="AL93" s="582"/>
      <c r="AM93" s="582"/>
      <c r="AN93" s="582"/>
      <c r="AO93" s="582"/>
      <c r="AP93" s="582"/>
      <c r="AQ93" s="582"/>
      <c r="AR93" s="582"/>
      <c r="AS93" s="582"/>
      <c r="AT93" s="582"/>
      <c r="AU93" s="582"/>
      <c r="AV93" s="582"/>
      <c r="AW93" s="582"/>
      <c r="AX93" s="582"/>
      <c r="AY93" s="582"/>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1741"/>
      <c r="BW93" s="1795"/>
      <c r="BX93" s="1795"/>
      <c r="BY93" s="1796"/>
      <c r="BZ93" s="1796"/>
      <c r="CA93" s="1796"/>
      <c r="CB93" s="1796"/>
      <c r="CC93" s="1796"/>
      <c r="CD93" s="1796"/>
      <c r="CE93" s="1796"/>
      <c r="CF93" s="1796"/>
      <c r="CG93" s="1796"/>
      <c r="CH93" s="1796"/>
      <c r="CI93" s="1796"/>
      <c r="CJ93" s="1796"/>
      <c r="CK93" s="1796"/>
      <c r="CL93" s="1796"/>
      <c r="CM93" s="1796"/>
      <c r="CN93" s="1796"/>
      <c r="CO93" s="1796"/>
      <c r="CP93" s="1796"/>
      <c r="CQ93" s="1796"/>
      <c r="CR93" s="1796"/>
      <c r="CS93" s="1796"/>
      <c r="CT93" s="1796"/>
      <c r="CU93" s="1796"/>
      <c r="CV93" s="1796"/>
      <c r="CW93" s="1796"/>
      <c r="CX93" s="1796"/>
      <c r="CY93" s="1796"/>
      <c r="CZ93" s="1796"/>
    </row>
    <row r="94" s="614" customFormat="true" ht="15" customHeight="true" x14ac:dyDescent="0.2">
      <c r="A94" s="770"/>
      <c r="B94" s="781"/>
      <c r="C94" s="703"/>
      <c r="D94" s="705"/>
      <c r="E94" s="705"/>
      <c r="F94" s="705"/>
      <c r="G94" s="752"/>
      <c r="H94" s="741"/>
      <c r="I94" s="705"/>
      <c r="J94" s="705"/>
      <c r="K94" s="705"/>
      <c r="L94" s="719"/>
      <c r="M94" s="703"/>
      <c r="N94" s="705"/>
      <c r="O94" s="705"/>
      <c r="P94" s="705"/>
      <c r="Q94" s="752"/>
      <c r="R94" s="741"/>
      <c r="S94" s="705"/>
      <c r="T94" s="705"/>
      <c r="U94" s="705"/>
      <c r="V94" s="719"/>
      <c r="W94" s="582"/>
      <c r="X94" s="582"/>
      <c r="Y94" s="582"/>
      <c r="Z94" s="582"/>
      <c r="AA94" s="582"/>
      <c r="AB94" s="582"/>
      <c r="AC94" s="582"/>
      <c r="AD94" s="582"/>
      <c r="AE94" s="582"/>
      <c r="AF94" s="582"/>
      <c r="AG94" s="582"/>
      <c r="AH94" s="582"/>
      <c r="AI94" s="582"/>
      <c r="AJ94" s="582"/>
      <c r="AK94" s="582"/>
      <c r="AL94" s="582"/>
      <c r="AM94" s="582"/>
      <c r="AN94" s="582"/>
      <c r="AO94" s="582"/>
      <c r="AP94" s="582"/>
      <c r="AQ94" s="582"/>
      <c r="AR94" s="582"/>
      <c r="AS94" s="582"/>
      <c r="AT94" s="582"/>
      <c r="AU94" s="582"/>
      <c r="AV94" s="582"/>
      <c r="AW94" s="582"/>
      <c r="AX94" s="582"/>
      <c r="AY94" s="582"/>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1741"/>
      <c r="BW94" s="1795"/>
      <c r="BX94" s="1795"/>
      <c r="BY94" s="1796"/>
      <c r="BZ94" s="1796"/>
      <c r="CA94" s="1796"/>
      <c r="CB94" s="1796"/>
      <c r="CC94" s="1796"/>
      <c r="CD94" s="1796"/>
      <c r="CE94" s="1796"/>
      <c r="CF94" s="1796"/>
      <c r="CG94" s="1796"/>
      <c r="CH94" s="1796"/>
      <c r="CI94" s="1796"/>
      <c r="CJ94" s="1796"/>
      <c r="CK94" s="1796"/>
      <c r="CL94" s="1796"/>
      <c r="CM94" s="1796"/>
      <c r="CN94" s="1796"/>
      <c r="CO94" s="1796"/>
      <c r="CP94" s="1796"/>
      <c r="CQ94" s="1796"/>
      <c r="CR94" s="1796"/>
      <c r="CS94" s="1796"/>
      <c r="CT94" s="1796"/>
      <c r="CU94" s="1796"/>
      <c r="CV94" s="1796"/>
      <c r="CW94" s="1796"/>
      <c r="CX94" s="1796"/>
      <c r="CY94" s="1796"/>
      <c r="CZ94" s="1796"/>
    </row>
    <row r="95" s="614" customFormat="true" ht="15" customHeight="true" x14ac:dyDescent="0.2">
      <c r="A95" s="763"/>
      <c r="B95" s="782"/>
      <c r="C95" s="859"/>
      <c r="D95" s="860"/>
      <c r="E95" s="860"/>
      <c r="F95" s="860"/>
      <c r="G95" s="861"/>
      <c r="H95" s="862"/>
      <c r="I95" s="860"/>
      <c r="J95" s="860"/>
      <c r="K95" s="860"/>
      <c r="L95" s="863"/>
      <c r="M95" s="859"/>
      <c r="N95" s="860"/>
      <c r="O95" s="860"/>
      <c r="P95" s="860"/>
      <c r="Q95" s="861"/>
      <c r="R95" s="862"/>
      <c r="S95" s="860"/>
      <c r="T95" s="860"/>
      <c r="U95" s="860"/>
      <c r="V95" s="863"/>
      <c r="W95" s="582"/>
      <c r="X95" s="582"/>
      <c r="Y95" s="582"/>
      <c r="Z95" s="582"/>
      <c r="AA95" s="582"/>
      <c r="AB95" s="582"/>
      <c r="AC95" s="582"/>
      <c r="AD95" s="582"/>
      <c r="AE95" s="582"/>
      <c r="AF95" s="582"/>
      <c r="AG95" s="582"/>
      <c r="AH95" s="582"/>
      <c r="AI95" s="582"/>
      <c r="AJ95" s="582"/>
      <c r="AK95" s="582"/>
      <c r="AL95" s="582"/>
      <c r="AM95" s="582"/>
      <c r="AN95" s="582"/>
      <c r="AO95" s="582"/>
      <c r="AP95" s="582"/>
      <c r="AQ95" s="582"/>
      <c r="AR95" s="582"/>
      <c r="AS95" s="582"/>
      <c r="AT95" s="582"/>
      <c r="AU95" s="582"/>
      <c r="AV95" s="582"/>
      <c r="AW95" s="582"/>
      <c r="AX95" s="582"/>
      <c r="AY95" s="582"/>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1741"/>
      <c r="BW95" s="1795"/>
      <c r="BX95" s="1795"/>
      <c r="BY95" s="1796"/>
      <c r="BZ95" s="1796"/>
      <c r="CA95" s="1796"/>
      <c r="CB95" s="1796"/>
      <c r="CC95" s="1796"/>
      <c r="CD95" s="1796"/>
      <c r="CE95" s="1796"/>
      <c r="CF95" s="1796"/>
      <c r="CG95" s="1796"/>
      <c r="CH95" s="1796"/>
      <c r="CI95" s="1796"/>
      <c r="CJ95" s="1796"/>
      <c r="CK95" s="1796"/>
      <c r="CL95" s="1796"/>
      <c r="CM95" s="1796"/>
      <c r="CN95" s="1796"/>
      <c r="CO95" s="1796"/>
      <c r="CP95" s="1796"/>
      <c r="CQ95" s="1796"/>
      <c r="CR95" s="1796"/>
      <c r="CS95" s="1796"/>
      <c r="CT95" s="1796"/>
      <c r="CU95" s="1796"/>
      <c r="CV95" s="1796"/>
      <c r="CW95" s="1796"/>
      <c r="CX95" s="1796"/>
      <c r="CY95" s="1796"/>
      <c r="CZ95" s="1796"/>
    </row>
    <row r="96" s="131" customFormat="true" ht="15" customHeight="true" x14ac:dyDescent="0.2">
      <c r="A96" s="770"/>
      <c r="B96" s="782"/>
      <c r="C96" s="859"/>
      <c r="D96" s="860"/>
      <c r="E96" s="860"/>
      <c r="F96" s="860"/>
      <c r="G96" s="861"/>
      <c r="H96" s="862"/>
      <c r="I96" s="860"/>
      <c r="J96" s="860"/>
      <c r="K96" s="860"/>
      <c r="L96" s="863"/>
      <c r="M96" s="859"/>
      <c r="N96" s="860"/>
      <c r="O96" s="860"/>
      <c r="P96" s="860"/>
      <c r="Q96" s="861"/>
      <c r="R96" s="862"/>
      <c r="S96" s="860"/>
      <c r="T96" s="860"/>
      <c r="U96" s="860"/>
      <c r="V96" s="863"/>
      <c r="W96" s="582"/>
      <c r="X96" s="582"/>
      <c r="Y96" s="582"/>
      <c r="Z96" s="582"/>
      <c r="AA96" s="582"/>
      <c r="AB96" s="582"/>
      <c r="AC96" s="582"/>
      <c r="AD96" s="582"/>
      <c r="AE96" s="582"/>
      <c r="AF96" s="582"/>
      <c r="AG96" s="582"/>
      <c r="AH96" s="582"/>
      <c r="AI96" s="582"/>
      <c r="AJ96" s="582"/>
      <c r="AK96" s="582"/>
      <c r="AL96" s="582"/>
      <c r="AM96" s="582"/>
      <c r="AN96" s="582"/>
      <c r="AO96" s="582"/>
      <c r="AP96" s="582"/>
      <c r="AQ96" s="582"/>
      <c r="AR96" s="582"/>
      <c r="AS96" s="582"/>
      <c r="AT96" s="582"/>
      <c r="AU96" s="582"/>
      <c r="AV96" s="582"/>
      <c r="AW96" s="582"/>
      <c r="AX96" s="582"/>
      <c r="AY96" s="582"/>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1741"/>
      <c r="BW96" s="1795"/>
      <c r="BX96" s="1795"/>
      <c r="BY96" s="1796"/>
      <c r="BZ96" s="1796"/>
      <c r="CA96" s="1796"/>
      <c r="CB96" s="1796"/>
      <c r="CC96" s="1796"/>
      <c r="CD96" s="1796"/>
      <c r="CE96" s="1796"/>
      <c r="CF96" s="1796"/>
      <c r="CG96" s="1796"/>
      <c r="CH96" s="1796"/>
      <c r="CI96" s="1796"/>
      <c r="CJ96" s="1796"/>
      <c r="CK96" s="1796"/>
      <c r="CL96" s="1796"/>
      <c r="CM96" s="1796"/>
      <c r="CN96" s="1796"/>
      <c r="CO96" s="1796"/>
      <c r="CP96" s="1796"/>
      <c r="CQ96" s="1796"/>
      <c r="CR96" s="1796"/>
      <c r="CS96" s="1796"/>
      <c r="CT96" s="1796"/>
      <c r="CU96" s="1796"/>
      <c r="CV96" s="1796"/>
      <c r="CW96" s="1796"/>
      <c r="CX96" s="1796"/>
      <c r="CY96" s="1796"/>
      <c r="CZ96" s="1796"/>
    </row>
    <row r="97" s="131" customFormat="true" ht="15" customHeight="true" x14ac:dyDescent="0.2">
      <c r="A97" s="763"/>
      <c r="B97" s="782"/>
      <c r="C97" s="859"/>
      <c r="D97" s="860"/>
      <c r="E97" s="860"/>
      <c r="F97" s="860"/>
      <c r="G97" s="861"/>
      <c r="H97" s="862"/>
      <c r="I97" s="860"/>
      <c r="J97" s="860"/>
      <c r="K97" s="860"/>
      <c r="L97" s="863"/>
      <c r="M97" s="859"/>
      <c r="N97" s="860"/>
      <c r="O97" s="860"/>
      <c r="P97" s="860"/>
      <c r="Q97" s="861"/>
      <c r="R97" s="862"/>
      <c r="S97" s="860"/>
      <c r="T97" s="860"/>
      <c r="U97" s="860"/>
      <c r="V97" s="863"/>
      <c r="W97" s="582"/>
      <c r="X97" s="582"/>
      <c r="Y97" s="582"/>
      <c r="Z97" s="582"/>
      <c r="AA97" s="582"/>
      <c r="AB97" s="582"/>
      <c r="AC97" s="582"/>
      <c r="AD97" s="582"/>
      <c r="AE97" s="582"/>
      <c r="AF97" s="582"/>
      <c r="AG97" s="582"/>
      <c r="AH97" s="582"/>
      <c r="AI97" s="582"/>
      <c r="AJ97" s="582"/>
      <c r="AK97" s="582"/>
      <c r="AL97" s="582"/>
      <c r="AM97" s="582"/>
      <c r="AN97" s="582"/>
      <c r="AO97" s="582"/>
      <c r="AP97" s="582"/>
      <c r="AQ97" s="582"/>
      <c r="AR97" s="582"/>
      <c r="AS97" s="582"/>
      <c r="AT97" s="582"/>
      <c r="AU97" s="582"/>
      <c r="AV97" s="582"/>
      <c r="AW97" s="582"/>
      <c r="AX97" s="582"/>
      <c r="AY97" s="582"/>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1741"/>
      <c r="BW97" s="1795"/>
      <c r="BX97" s="1795"/>
      <c r="BY97" s="1796"/>
      <c r="BZ97" s="1796"/>
      <c r="CA97" s="1796"/>
      <c r="CB97" s="1796"/>
      <c r="CC97" s="1796"/>
      <c r="CD97" s="1796"/>
      <c r="CE97" s="1796"/>
      <c r="CF97" s="1796"/>
      <c r="CG97" s="1796"/>
      <c r="CH97" s="1796"/>
      <c r="CI97" s="1796"/>
      <c r="CJ97" s="1796"/>
      <c r="CK97" s="1796"/>
      <c r="CL97" s="1796"/>
      <c r="CM97" s="1796"/>
      <c r="CN97" s="1796"/>
      <c r="CO97" s="1796"/>
      <c r="CP97" s="1796"/>
      <c r="CQ97" s="1796"/>
      <c r="CR97" s="1796"/>
      <c r="CS97" s="1796"/>
      <c r="CT97" s="1796"/>
      <c r="CU97" s="1796"/>
      <c r="CV97" s="1796"/>
      <c r="CW97" s="1796"/>
      <c r="CX97" s="1796"/>
      <c r="CY97" s="1796"/>
      <c r="CZ97" s="1796"/>
    </row>
    <row r="98" s="131" customFormat="true" ht="15" customHeight="true" x14ac:dyDescent="0.2">
      <c r="A98" s="770"/>
      <c r="B98" s="782"/>
      <c r="C98" s="859"/>
      <c r="D98" s="860"/>
      <c r="E98" s="860"/>
      <c r="F98" s="860"/>
      <c r="G98" s="861"/>
      <c r="H98" s="862"/>
      <c r="I98" s="860"/>
      <c r="J98" s="860"/>
      <c r="K98" s="860"/>
      <c r="L98" s="863"/>
      <c r="M98" s="859"/>
      <c r="N98" s="860"/>
      <c r="O98" s="860"/>
      <c r="P98" s="860"/>
      <c r="Q98" s="861"/>
      <c r="R98" s="862"/>
      <c r="S98" s="860"/>
      <c r="T98" s="860"/>
      <c r="U98" s="860"/>
      <c r="V98" s="863"/>
      <c r="W98" s="582"/>
      <c r="X98" s="582"/>
      <c r="Y98" s="582"/>
      <c r="Z98" s="582"/>
      <c r="AA98" s="582"/>
      <c r="AB98" s="582"/>
      <c r="AC98" s="582"/>
      <c r="AD98" s="582"/>
      <c r="AE98" s="582"/>
      <c r="AF98" s="582"/>
      <c r="AG98" s="582"/>
      <c r="AH98" s="582"/>
      <c r="AI98" s="582"/>
      <c r="AJ98" s="582"/>
      <c r="AK98" s="582"/>
      <c r="AL98" s="582"/>
      <c r="AM98" s="582"/>
      <c r="AN98" s="582"/>
      <c r="AO98" s="582"/>
      <c r="AP98" s="582"/>
      <c r="AQ98" s="582"/>
      <c r="AR98" s="582"/>
      <c r="AS98" s="582"/>
      <c r="AT98" s="582"/>
      <c r="AU98" s="582"/>
      <c r="AV98" s="582"/>
      <c r="AW98" s="582"/>
      <c r="AX98" s="582"/>
      <c r="AY98" s="582"/>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1741"/>
      <c r="BW98" s="1795"/>
      <c r="BX98" s="1795"/>
      <c r="BY98" s="1796"/>
      <c r="BZ98" s="1796"/>
      <c r="CA98" s="1796"/>
      <c r="CB98" s="1796"/>
      <c r="CC98" s="1796"/>
      <c r="CD98" s="1796"/>
      <c r="CE98" s="1796"/>
      <c r="CF98" s="1796"/>
      <c r="CG98" s="1796"/>
      <c r="CH98" s="1796"/>
      <c r="CI98" s="1796"/>
      <c r="CJ98" s="1796"/>
      <c r="CK98" s="1796"/>
      <c r="CL98" s="1796"/>
      <c r="CM98" s="1796"/>
      <c r="CN98" s="1796"/>
      <c r="CO98" s="1796"/>
      <c r="CP98" s="1796"/>
      <c r="CQ98" s="1796"/>
      <c r="CR98" s="1796"/>
      <c r="CS98" s="1796"/>
      <c r="CT98" s="1796"/>
      <c r="CU98" s="1796"/>
      <c r="CV98" s="1796"/>
      <c r="CW98" s="1796"/>
      <c r="CX98" s="1796"/>
      <c r="CY98" s="1796"/>
      <c r="CZ98" s="1796"/>
    </row>
    <row r="99" s="131" customFormat="true" ht="15" customHeight="true" x14ac:dyDescent="0.2">
      <c r="A99" s="770"/>
      <c r="B99" s="782"/>
      <c r="C99" s="859"/>
      <c r="D99" s="860"/>
      <c r="E99" s="860"/>
      <c r="F99" s="860"/>
      <c r="G99" s="861"/>
      <c r="H99" s="862"/>
      <c r="I99" s="860"/>
      <c r="J99" s="860"/>
      <c r="K99" s="860"/>
      <c r="L99" s="863"/>
      <c r="M99" s="859"/>
      <c r="N99" s="860"/>
      <c r="O99" s="860"/>
      <c r="P99" s="860"/>
      <c r="Q99" s="861"/>
      <c r="R99" s="862"/>
      <c r="S99" s="860"/>
      <c r="T99" s="860"/>
      <c r="U99" s="860"/>
      <c r="V99" s="863"/>
      <c r="W99" s="582"/>
      <c r="X99" s="582"/>
      <c r="Y99" s="582"/>
      <c r="Z99" s="582"/>
      <c r="AA99" s="582"/>
      <c r="AB99" s="582"/>
      <c r="AC99" s="582"/>
      <c r="AD99" s="582"/>
      <c r="AE99" s="582"/>
      <c r="AF99" s="582"/>
      <c r="AG99" s="582"/>
      <c r="AH99" s="582"/>
      <c r="AI99" s="582"/>
      <c r="AJ99" s="582"/>
      <c r="AK99" s="582"/>
      <c r="AL99" s="582"/>
      <c r="AM99" s="582"/>
      <c r="AN99" s="582"/>
      <c r="AO99" s="582"/>
      <c r="AP99" s="582"/>
      <c r="AQ99" s="582"/>
      <c r="AR99" s="582"/>
      <c r="AS99" s="582"/>
      <c r="AT99" s="582"/>
      <c r="AU99" s="582"/>
      <c r="AV99" s="582"/>
      <c r="AW99" s="582"/>
      <c r="AX99" s="582"/>
      <c r="AY99" s="582"/>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1741"/>
      <c r="BW99" s="1795"/>
      <c r="BX99" s="1795"/>
      <c r="BY99" s="1796"/>
      <c r="BZ99" s="1796"/>
      <c r="CA99" s="1796"/>
      <c r="CB99" s="1796"/>
      <c r="CC99" s="1796"/>
      <c r="CD99" s="1796"/>
      <c r="CE99" s="1796"/>
      <c r="CF99" s="1796"/>
      <c r="CG99" s="1796"/>
      <c r="CH99" s="1796"/>
      <c r="CI99" s="1796"/>
      <c r="CJ99" s="1796"/>
      <c r="CK99" s="1796"/>
      <c r="CL99" s="1796"/>
      <c r="CM99" s="1796"/>
      <c r="CN99" s="1796"/>
      <c r="CO99" s="1796"/>
      <c r="CP99" s="1796"/>
      <c r="CQ99" s="1796"/>
      <c r="CR99" s="1796"/>
      <c r="CS99" s="1796"/>
      <c r="CT99" s="1796"/>
      <c r="CU99" s="1796"/>
      <c r="CV99" s="1796"/>
      <c r="CW99" s="1796"/>
      <c r="CX99" s="1796"/>
      <c r="CY99" s="1796"/>
      <c r="CZ99" s="1796"/>
    </row>
    <row r="100" s="131" customFormat="true" ht="15" customHeight="true" x14ac:dyDescent="0.2">
      <c r="A100" s="770"/>
      <c r="B100" s="782"/>
      <c r="C100" s="859"/>
      <c r="D100" s="860"/>
      <c r="E100" s="860"/>
      <c r="F100" s="860"/>
      <c r="G100" s="861"/>
      <c r="H100" s="862"/>
      <c r="I100" s="860"/>
      <c r="J100" s="860"/>
      <c r="K100" s="860"/>
      <c r="L100" s="863"/>
      <c r="M100" s="859"/>
      <c r="N100" s="860"/>
      <c r="O100" s="860"/>
      <c r="P100" s="860"/>
      <c r="Q100" s="861"/>
      <c r="R100" s="862"/>
      <c r="S100" s="860"/>
      <c r="T100" s="860"/>
      <c r="U100" s="860"/>
      <c r="V100" s="863"/>
      <c r="W100" s="582"/>
      <c r="X100" s="582"/>
      <c r="Y100" s="582"/>
      <c r="Z100" s="582"/>
      <c r="AA100" s="582"/>
      <c r="AB100" s="582"/>
      <c r="AC100" s="582"/>
      <c r="AD100" s="582"/>
      <c r="AE100" s="582"/>
      <c r="AF100" s="582"/>
      <c r="AG100" s="582"/>
      <c r="AH100" s="582"/>
      <c r="AI100" s="582"/>
      <c r="AJ100" s="582"/>
      <c r="AK100" s="582"/>
      <c r="AL100" s="582"/>
      <c r="AM100" s="582"/>
      <c r="AN100" s="582"/>
      <c r="AO100" s="582"/>
      <c r="AP100" s="582"/>
      <c r="AQ100" s="582"/>
      <c r="AR100" s="582"/>
      <c r="AS100" s="582"/>
      <c r="AT100" s="582"/>
      <c r="AU100" s="582"/>
      <c r="AV100" s="582"/>
      <c r="AW100" s="582"/>
      <c r="AX100" s="582"/>
      <c r="AY100" s="582"/>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1741"/>
      <c r="BW100" s="1795"/>
      <c r="BX100" s="1795"/>
      <c r="BY100" s="1796"/>
      <c r="BZ100" s="1796"/>
      <c r="CA100" s="1796"/>
      <c r="CB100" s="1796"/>
      <c r="CC100" s="1796"/>
      <c r="CD100" s="1796"/>
      <c r="CE100" s="1796"/>
      <c r="CF100" s="1796"/>
      <c r="CG100" s="1796"/>
      <c r="CH100" s="1796"/>
      <c r="CI100" s="1796"/>
      <c r="CJ100" s="1796"/>
      <c r="CK100" s="1796"/>
      <c r="CL100" s="1796"/>
      <c r="CM100" s="1796"/>
      <c r="CN100" s="1796"/>
      <c r="CO100" s="1796"/>
      <c r="CP100" s="1796"/>
      <c r="CQ100" s="1796"/>
      <c r="CR100" s="1796"/>
      <c r="CS100" s="1796"/>
      <c r="CT100" s="1796"/>
      <c r="CU100" s="1796"/>
      <c r="CV100" s="1796"/>
      <c r="CW100" s="1796"/>
      <c r="CX100" s="1796"/>
      <c r="CY100" s="1796"/>
      <c r="CZ100" s="1796"/>
    </row>
    <row r="101" s="131" customFormat="true" ht="15" customHeight="true" x14ac:dyDescent="0.2">
      <c r="A101" s="763"/>
      <c r="B101" s="782"/>
      <c r="C101" s="859"/>
      <c r="D101" s="860"/>
      <c r="E101" s="860"/>
      <c r="F101" s="860"/>
      <c r="G101" s="861"/>
      <c r="H101" s="862"/>
      <c r="I101" s="860"/>
      <c r="J101" s="860"/>
      <c r="K101" s="860"/>
      <c r="L101" s="863"/>
      <c r="M101" s="859"/>
      <c r="N101" s="860"/>
      <c r="O101" s="860"/>
      <c r="P101" s="860"/>
      <c r="Q101" s="861"/>
      <c r="R101" s="862"/>
      <c r="S101" s="860"/>
      <c r="T101" s="860"/>
      <c r="U101" s="860"/>
      <c r="V101" s="863"/>
      <c r="W101" s="582"/>
      <c r="X101" s="582"/>
      <c r="Y101" s="582"/>
      <c r="Z101" s="582"/>
      <c r="AA101" s="582"/>
      <c r="AB101" s="582"/>
      <c r="AC101" s="582"/>
      <c r="AD101" s="582"/>
      <c r="AE101" s="582"/>
      <c r="AF101" s="582"/>
      <c r="AG101" s="582"/>
      <c r="AH101" s="582"/>
      <c r="AI101" s="582"/>
      <c r="AJ101" s="582"/>
      <c r="AK101" s="582"/>
      <c r="AL101" s="582"/>
      <c r="AM101" s="582"/>
      <c r="AN101" s="582"/>
      <c r="AO101" s="582"/>
      <c r="AP101" s="582"/>
      <c r="AQ101" s="582"/>
      <c r="AR101" s="582"/>
      <c r="AS101" s="582"/>
      <c r="AT101" s="582"/>
      <c r="AU101" s="582"/>
      <c r="AV101" s="582"/>
      <c r="AW101" s="582"/>
      <c r="AX101" s="582"/>
      <c r="AY101" s="582"/>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1741"/>
      <c r="BW101" s="1795"/>
      <c r="BX101" s="1795"/>
      <c r="BY101" s="1796"/>
      <c r="BZ101" s="1796"/>
      <c r="CA101" s="1796"/>
      <c r="CB101" s="1796"/>
      <c r="CC101" s="1796"/>
      <c r="CD101" s="1796"/>
      <c r="CE101" s="1796"/>
      <c r="CF101" s="1796"/>
      <c r="CG101" s="1796"/>
      <c r="CH101" s="1796"/>
      <c r="CI101" s="1796"/>
      <c r="CJ101" s="1796"/>
      <c r="CK101" s="1796"/>
      <c r="CL101" s="1796"/>
      <c r="CM101" s="1796"/>
      <c r="CN101" s="1796"/>
      <c r="CO101" s="1796"/>
      <c r="CP101" s="1796"/>
      <c r="CQ101" s="1796"/>
      <c r="CR101" s="1796"/>
      <c r="CS101" s="1796"/>
      <c r="CT101" s="1796"/>
      <c r="CU101" s="1796"/>
      <c r="CV101" s="1796"/>
      <c r="CW101" s="1796"/>
      <c r="CX101" s="1796"/>
      <c r="CY101" s="1796"/>
      <c r="CZ101" s="1796"/>
    </row>
    <row r="102" s="131" customFormat="true" ht="15" customHeight="true" x14ac:dyDescent="0.2">
      <c r="A102" s="770"/>
      <c r="B102" s="782"/>
      <c r="C102" s="859"/>
      <c r="D102" s="860"/>
      <c r="E102" s="860"/>
      <c r="F102" s="860"/>
      <c r="G102" s="861"/>
      <c r="H102" s="862"/>
      <c r="I102" s="860"/>
      <c r="J102" s="860"/>
      <c r="K102" s="860"/>
      <c r="L102" s="863"/>
      <c r="M102" s="859"/>
      <c r="N102" s="860"/>
      <c r="O102" s="860"/>
      <c r="P102" s="860"/>
      <c r="Q102" s="861"/>
      <c r="R102" s="862"/>
      <c r="S102" s="860"/>
      <c r="T102" s="860"/>
      <c r="U102" s="860"/>
      <c r="V102" s="863"/>
      <c r="W102" s="582"/>
      <c r="X102" s="582"/>
      <c r="Y102" s="582"/>
      <c r="Z102" s="582"/>
      <c r="AA102" s="582"/>
      <c r="AB102" s="582"/>
      <c r="AC102" s="582"/>
      <c r="AD102" s="582"/>
      <c r="AE102" s="582"/>
      <c r="AF102" s="582"/>
      <c r="AG102" s="582"/>
      <c r="AH102" s="582"/>
      <c r="AI102" s="582"/>
      <c r="AJ102" s="582"/>
      <c r="AK102" s="582"/>
      <c r="AL102" s="582"/>
      <c r="AM102" s="582"/>
      <c r="AN102" s="582"/>
      <c r="AO102" s="582"/>
      <c r="AP102" s="582"/>
      <c r="AQ102" s="582"/>
      <c r="AR102" s="582"/>
      <c r="AS102" s="582"/>
      <c r="AT102" s="582"/>
      <c r="AU102" s="582"/>
      <c r="AV102" s="582"/>
      <c r="AW102" s="582"/>
      <c r="AX102" s="582"/>
      <c r="AY102" s="582"/>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1741"/>
      <c r="BW102" s="1795"/>
      <c r="BX102" s="1795"/>
      <c r="BY102" s="1796"/>
      <c r="BZ102" s="1796"/>
      <c r="CA102" s="1796"/>
      <c r="CB102" s="1796"/>
      <c r="CC102" s="1796"/>
      <c r="CD102" s="1796"/>
      <c r="CE102" s="1796"/>
      <c r="CF102" s="1796"/>
      <c r="CG102" s="1796"/>
      <c r="CH102" s="1796"/>
      <c r="CI102" s="1796"/>
      <c r="CJ102" s="1796"/>
      <c r="CK102" s="1796"/>
      <c r="CL102" s="1796"/>
      <c r="CM102" s="1796"/>
      <c r="CN102" s="1796"/>
      <c r="CO102" s="1796"/>
      <c r="CP102" s="1796"/>
      <c r="CQ102" s="1796"/>
      <c r="CR102" s="1796"/>
      <c r="CS102" s="1796"/>
      <c r="CT102" s="1796"/>
      <c r="CU102" s="1796"/>
      <c r="CV102" s="1796"/>
      <c r="CW102" s="1796"/>
      <c r="CX102" s="1796"/>
      <c r="CY102" s="1796"/>
      <c r="CZ102" s="1796"/>
    </row>
    <row r="103" s="131" customFormat="true" ht="15" customHeight="true" x14ac:dyDescent="0.2">
      <c r="A103" s="770"/>
      <c r="B103" s="782"/>
      <c r="C103" s="859"/>
      <c r="D103" s="860"/>
      <c r="E103" s="860"/>
      <c r="F103" s="860"/>
      <c r="G103" s="861"/>
      <c r="H103" s="862"/>
      <c r="I103" s="860"/>
      <c r="J103" s="860"/>
      <c r="K103" s="860"/>
      <c r="L103" s="863"/>
      <c r="M103" s="859"/>
      <c r="N103" s="860"/>
      <c r="O103" s="860"/>
      <c r="P103" s="860"/>
      <c r="Q103" s="861"/>
      <c r="R103" s="862"/>
      <c r="S103" s="860"/>
      <c r="T103" s="860"/>
      <c r="U103" s="860"/>
      <c r="V103" s="863"/>
      <c r="W103" s="582"/>
      <c r="X103" s="582"/>
      <c r="Y103" s="582"/>
      <c r="Z103" s="582"/>
      <c r="AA103" s="582"/>
      <c r="AB103" s="582"/>
      <c r="AC103" s="582"/>
      <c r="AD103" s="582"/>
      <c r="AE103" s="582"/>
      <c r="AF103" s="582"/>
      <c r="AG103" s="582"/>
      <c r="AH103" s="582"/>
      <c r="AI103" s="582"/>
      <c r="AJ103" s="582"/>
      <c r="AK103" s="582"/>
      <c r="AL103" s="582"/>
      <c r="AM103" s="582"/>
      <c r="AN103" s="582"/>
      <c r="AO103" s="582"/>
      <c r="AP103" s="582"/>
      <c r="AQ103" s="582"/>
      <c r="AR103" s="582"/>
      <c r="AS103" s="582"/>
      <c r="AT103" s="582"/>
      <c r="AU103" s="582"/>
      <c r="AV103" s="582"/>
      <c r="AW103" s="582"/>
      <c r="AX103" s="582"/>
      <c r="AY103" s="582"/>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1741"/>
      <c r="BW103" s="1795"/>
      <c r="BX103" s="1795"/>
      <c r="BY103" s="1796"/>
      <c r="BZ103" s="1796"/>
      <c r="CA103" s="1796"/>
      <c r="CB103" s="1796"/>
      <c r="CC103" s="1796"/>
      <c r="CD103" s="1796"/>
      <c r="CE103" s="1796"/>
      <c r="CF103" s="1796"/>
      <c r="CG103" s="1796"/>
      <c r="CH103" s="1796"/>
      <c r="CI103" s="1796"/>
      <c r="CJ103" s="1796"/>
      <c r="CK103" s="1796"/>
      <c r="CL103" s="1796"/>
      <c r="CM103" s="1796"/>
      <c r="CN103" s="1796"/>
      <c r="CO103" s="1796"/>
      <c r="CP103" s="1796"/>
      <c r="CQ103" s="1796"/>
      <c r="CR103" s="1796"/>
      <c r="CS103" s="1796"/>
      <c r="CT103" s="1796"/>
      <c r="CU103" s="1796"/>
      <c r="CV103" s="1796"/>
      <c r="CW103" s="1796"/>
      <c r="CX103" s="1796"/>
      <c r="CY103" s="1796"/>
      <c r="CZ103" s="1796"/>
    </row>
    <row r="104" s="131" customFormat="true" ht="15" customHeight="true" x14ac:dyDescent="0.2">
      <c r="A104" s="770"/>
      <c r="B104" s="782"/>
      <c r="C104" s="859"/>
      <c r="D104" s="860"/>
      <c r="E104" s="860"/>
      <c r="F104" s="860"/>
      <c r="G104" s="861"/>
      <c r="H104" s="862"/>
      <c r="I104" s="860"/>
      <c r="J104" s="860"/>
      <c r="K104" s="860"/>
      <c r="L104" s="863"/>
      <c r="M104" s="859"/>
      <c r="N104" s="860"/>
      <c r="O104" s="860"/>
      <c r="P104" s="860"/>
      <c r="Q104" s="861"/>
      <c r="R104" s="862"/>
      <c r="S104" s="860"/>
      <c r="T104" s="860"/>
      <c r="U104" s="860"/>
      <c r="V104" s="863"/>
      <c r="W104" s="582"/>
      <c r="X104" s="582"/>
      <c r="Y104" s="582"/>
      <c r="Z104" s="582"/>
      <c r="AA104" s="582"/>
      <c r="AB104" s="582"/>
      <c r="AC104" s="582"/>
      <c r="AD104" s="582"/>
      <c r="AE104" s="582"/>
      <c r="AF104" s="582"/>
      <c r="AG104" s="582"/>
      <c r="AH104" s="582"/>
      <c r="AI104" s="582"/>
      <c r="AJ104" s="582"/>
      <c r="AK104" s="582"/>
      <c r="AL104" s="582"/>
      <c r="AM104" s="582"/>
      <c r="AN104" s="582"/>
      <c r="AO104" s="582"/>
      <c r="AP104" s="582"/>
      <c r="AQ104" s="582"/>
      <c r="AR104" s="582"/>
      <c r="AS104" s="582"/>
      <c r="AT104" s="582"/>
      <c r="AU104" s="582"/>
      <c r="AV104" s="582"/>
      <c r="AW104" s="582"/>
      <c r="AX104" s="582"/>
      <c r="AY104" s="582"/>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1741"/>
      <c r="BW104" s="1795"/>
      <c r="BX104" s="1795"/>
      <c r="BY104" s="1796"/>
      <c r="BZ104" s="1796"/>
      <c r="CA104" s="1796"/>
      <c r="CB104" s="1796"/>
      <c r="CC104" s="1796"/>
      <c r="CD104" s="1796"/>
      <c r="CE104" s="1796"/>
      <c r="CF104" s="1796"/>
      <c r="CG104" s="1796"/>
      <c r="CH104" s="1796"/>
      <c r="CI104" s="1796"/>
      <c r="CJ104" s="1796"/>
      <c r="CK104" s="1796"/>
      <c r="CL104" s="1796"/>
      <c r="CM104" s="1796"/>
      <c r="CN104" s="1796"/>
      <c r="CO104" s="1796"/>
      <c r="CP104" s="1796"/>
      <c r="CQ104" s="1796"/>
      <c r="CR104" s="1796"/>
      <c r="CS104" s="1796"/>
      <c r="CT104" s="1796"/>
      <c r="CU104" s="1796"/>
      <c r="CV104" s="1796"/>
      <c r="CW104" s="1796"/>
      <c r="CX104" s="1796"/>
      <c r="CY104" s="1796"/>
      <c r="CZ104" s="1796"/>
    </row>
    <row r="105" s="131" customFormat="true" ht="15" customHeight="true" x14ac:dyDescent="0.2">
      <c r="A105" s="777"/>
      <c r="B105" s="783"/>
      <c r="C105" s="864"/>
      <c r="D105" s="865"/>
      <c r="E105" s="865"/>
      <c r="F105" s="865"/>
      <c r="G105" s="866"/>
      <c r="H105" s="867"/>
      <c r="I105" s="865"/>
      <c r="J105" s="865"/>
      <c r="K105" s="865"/>
      <c r="L105" s="868"/>
      <c r="M105" s="864"/>
      <c r="N105" s="865"/>
      <c r="O105" s="865"/>
      <c r="P105" s="865"/>
      <c r="Q105" s="866"/>
      <c r="R105" s="867"/>
      <c r="S105" s="865"/>
      <c r="T105" s="865"/>
      <c r="U105" s="865"/>
      <c r="V105" s="868"/>
      <c r="W105" s="582"/>
      <c r="X105" s="582"/>
      <c r="Y105" s="582"/>
      <c r="Z105" s="582"/>
      <c r="AA105" s="582"/>
      <c r="AB105" s="582"/>
      <c r="AC105" s="582"/>
      <c r="AD105" s="582"/>
      <c r="AE105" s="582"/>
      <c r="AF105" s="582"/>
      <c r="AG105" s="582"/>
      <c r="AH105" s="582"/>
      <c r="AI105" s="582"/>
      <c r="AJ105" s="582"/>
      <c r="AK105" s="582"/>
      <c r="AL105" s="582"/>
      <c r="AM105" s="582"/>
      <c r="AN105" s="582"/>
      <c r="AO105" s="582"/>
      <c r="AP105" s="582"/>
      <c r="AQ105" s="582"/>
      <c r="AR105" s="582"/>
      <c r="AS105" s="582"/>
      <c r="AT105" s="582"/>
      <c r="AU105" s="582"/>
      <c r="AV105" s="582"/>
      <c r="AW105" s="582"/>
      <c r="AX105" s="582"/>
      <c r="AY105" s="582"/>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1742"/>
      <c r="BW105" s="1795"/>
      <c r="BX105" s="1795"/>
      <c r="BY105" s="1796"/>
      <c r="BZ105" s="1796"/>
      <c r="CA105" s="1796"/>
      <c r="CB105" s="1796"/>
      <c r="CC105" s="1796"/>
      <c r="CD105" s="1796"/>
      <c r="CE105" s="1796"/>
      <c r="CF105" s="1796"/>
      <c r="CG105" s="1796"/>
      <c r="CH105" s="1796"/>
      <c r="CI105" s="1796"/>
      <c r="CJ105" s="1796"/>
      <c r="CK105" s="1796"/>
      <c r="CL105" s="1796"/>
      <c r="CM105" s="1796"/>
      <c r="CN105" s="1796"/>
      <c r="CO105" s="1796"/>
      <c r="CP105" s="1796"/>
      <c r="CQ105" s="1796"/>
      <c r="CR105" s="1796"/>
      <c r="CS105" s="1796"/>
      <c r="CT105" s="1796"/>
      <c r="CU105" s="1796"/>
      <c r="CV105" s="1796"/>
      <c r="CW105" s="1796"/>
      <c r="CX105" s="1796"/>
      <c r="CY105" s="1796"/>
      <c r="CZ105" s="1796"/>
    </row>
    <row r="106" s="131" customFormat="true" ht="250.15" customHeight="true" x14ac:dyDescent="0.2">
      <c r="A106" s="372"/>
      <c r="B106" s="616"/>
      <c r="C106" s="639"/>
      <c r="D106" s="639"/>
      <c r="E106" s="639"/>
      <c r="F106" s="639"/>
      <c r="G106" s="639"/>
      <c r="H106" s="639"/>
      <c r="I106" s="639"/>
      <c r="J106" s="639"/>
      <c r="K106" s="639"/>
      <c r="L106" s="639"/>
      <c r="M106" s="639"/>
      <c r="N106" s="639"/>
      <c r="O106" s="639"/>
      <c r="P106" s="639"/>
      <c r="Q106" s="639"/>
      <c r="R106" s="639"/>
      <c r="S106" s="639"/>
      <c r="T106" s="639"/>
      <c r="U106" s="639"/>
      <c r="V106" s="639"/>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0"/>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2"/>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990" t="str">
        <f>A1026</f>
        <v>Mexico</v>
      </c>
      <c r="B108" s="1991"/>
      <c r="C108" s="113"/>
      <c r="D108" s="113"/>
      <c r="E108" s="113"/>
      <c r="F108" s="113"/>
      <c r="G108" s="113"/>
      <c r="H108" s="113"/>
      <c r="I108" s="113"/>
      <c r="J108" s="113"/>
      <c r="K108" s="113"/>
      <c r="L108" s="113"/>
      <c r="M108" s="113"/>
      <c r="N108" s="113"/>
      <c r="O108" s="113"/>
      <c r="P108" s="113"/>
      <c r="Q108" s="113"/>
      <c r="R108" s="113"/>
      <c r="S108" s="113"/>
      <c r="T108" s="113"/>
      <c r="U108" s="11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2015</v>
      </c>
      <c r="B109" s="139"/>
      <c r="C109" s="113"/>
      <c r="D109" s="113"/>
      <c r="E109" s="113"/>
      <c r="F109" s="113"/>
      <c r="G109" s="113"/>
      <c r="H109" s="113"/>
      <c r="I109" s="113"/>
      <c r="J109" s="113"/>
      <c r="K109" s="113"/>
      <c r="L109" s="113"/>
      <c r="M109" s="113"/>
      <c r="N109" s="113"/>
      <c r="O109" s="113"/>
      <c r="P109" s="113"/>
      <c r="Q109" s="113"/>
      <c r="R109" s="113"/>
      <c r="S109" s="113"/>
      <c r="T109" s="113"/>
      <c r="U109" s="11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436" t="s">
        <v>96</v>
      </c>
      <c r="B112" s="214"/>
      <c r="C112" s="113"/>
      <c r="D112" s="113"/>
      <c r="E112" s="113"/>
      <c r="F112" s="113"/>
      <c r="G112" s="113"/>
      <c r="H112" s="113"/>
      <c r="I112" s="113"/>
      <c r="J112" s="113"/>
      <c r="K112" s="113"/>
      <c r="L112" s="113"/>
      <c r="M112" s="113"/>
      <c r="N112" s="113"/>
      <c r="O112" s="113"/>
      <c r="P112" s="113"/>
      <c r="Q112" s="113"/>
      <c r="R112" s="113"/>
      <c r="S112" s="113"/>
      <c r="T112" s="113"/>
      <c r="U112" s="11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132</v>
      </c>
      <c r="B115" s="213" t="str">
        <f>A1025</f>
        <v>MICS15</v>
      </c>
      <c r="C115" s="113"/>
      <c r="D115" s="113"/>
      <c r="E115" s="113"/>
      <c r="F115" s="113"/>
      <c r="G115" s="113"/>
      <c r="H115" s="113"/>
      <c r="I115" s="113"/>
      <c r="J115" s="113"/>
      <c r="K115" s="113"/>
      <c r="L115" s="113"/>
      <c r="M115" s="113"/>
      <c r="N115" s="113"/>
      <c r="O115" s="113"/>
      <c r="P115" s="113"/>
      <c r="Q115" s="113"/>
      <c r="R115" s="113"/>
      <c r="S115" s="113"/>
      <c r="T115" s="113"/>
      <c r="U115" s="11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33" t="str">
        <f>B1030</f>
        <v/>
      </c>
      <c r="B116" s="634"/>
      <c r="C116" s="113"/>
      <c r="D116" s="113"/>
      <c r="E116" s="113"/>
      <c r="F116" s="113"/>
      <c r="G116" s="113"/>
      <c r="H116" s="113"/>
      <c r="I116" s="113"/>
      <c r="J116" s="113"/>
      <c r="K116" s="113"/>
      <c r="L116" s="113"/>
      <c r="M116" s="113"/>
      <c r="N116" s="113"/>
      <c r="O116" s="113"/>
      <c r="P116" s="113"/>
      <c r="Q116" s="113"/>
      <c r="R116" s="113"/>
      <c r="S116" s="113"/>
      <c r="T116" s="113"/>
      <c r="U116" s="11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33" t="str">
        <f>B1029</f>
        <v/>
      </c>
      <c r="B117" s="635"/>
      <c r="C117" s="113"/>
      <c r="D117" s="113"/>
      <c r="E117" s="113"/>
      <c r="F117" s="113"/>
      <c r="G117" s="113"/>
      <c r="H117" s="113"/>
      <c r="I117" s="113"/>
      <c r="J117" s="113"/>
      <c r="K117" s="113"/>
      <c r="L117" s="113"/>
      <c r="M117" s="113"/>
      <c r="N117" s="113"/>
      <c r="O117" s="113"/>
      <c r="P117" s="113"/>
      <c r="Q117" s="113"/>
      <c r="R117" s="113"/>
      <c r="S117" s="113"/>
      <c r="T117" s="113"/>
      <c r="U117" s="11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36"/>
      <c r="B118" s="634"/>
      <c r="C118" s="113"/>
      <c r="D118" s="113"/>
      <c r="E118" s="113"/>
      <c r="F118" s="113"/>
      <c r="G118" s="113"/>
      <c r="H118" s="113"/>
      <c r="I118" s="113"/>
      <c r="J118" s="113"/>
      <c r="K118" s="113"/>
      <c r="L118" s="113"/>
      <c r="M118" s="113"/>
      <c r="N118" s="113"/>
      <c r="O118" s="113"/>
      <c r="P118" s="113"/>
      <c r="Q118" s="113"/>
      <c r="R118" s="113"/>
      <c r="S118" s="113"/>
      <c r="T118" s="113"/>
      <c r="U118" s="11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37"/>
      <c r="B119" s="638"/>
      <c r="C119" s="113"/>
      <c r="D119" s="113"/>
      <c r="E119" s="113"/>
      <c r="F119" s="113"/>
      <c r="G119" s="113"/>
      <c r="H119" s="113"/>
      <c r="I119" s="113"/>
      <c r="J119" s="113"/>
      <c r="K119" s="113"/>
      <c r="L119" s="113"/>
      <c r="M119" s="113"/>
      <c r="N119" s="113"/>
      <c r="O119" s="113"/>
      <c r="P119" s="113"/>
      <c r="Q119" s="113"/>
      <c r="R119" s="113"/>
      <c r="S119" s="113"/>
      <c r="T119" s="113"/>
      <c r="U119" s="11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613" customFormat="true" ht="15" customHeight="true" x14ac:dyDescent="0.2">
      <c r="A120" s="116" t="s">
        <v>97</v>
      </c>
      <c r="B120" s="199"/>
      <c r="C120" s="2013" t="s">
        <v>113</v>
      </c>
      <c r="D120" s="2014"/>
      <c r="E120" s="2014"/>
      <c r="F120" s="2014"/>
      <c r="G120" s="2015"/>
      <c r="H120" s="2249" t="s">
        <v>38</v>
      </c>
      <c r="I120" s="2250"/>
      <c r="J120" s="2250"/>
      <c r="K120" s="2250"/>
      <c r="L120" s="2251"/>
      <c r="M120" s="2252" t="s">
        <v>37</v>
      </c>
      <c r="N120" s="2253"/>
      <c r="O120" s="2253"/>
      <c r="P120" s="2253"/>
      <c r="Q120" s="2254"/>
      <c r="R120" s="1673" t="s">
        <v>136</v>
      </c>
      <c r="S120" s="1684"/>
      <c r="T120" s="1684"/>
      <c r="U120" s="1684"/>
      <c r="V120" s="1685"/>
      <c r="W120" s="1234"/>
      <c r="X120" s="1234"/>
      <c r="Y120" s="1234"/>
      <c r="Z120" s="1234"/>
      <c r="AA120" s="1234"/>
      <c r="AB120" s="1234"/>
      <c r="AC120" s="1234"/>
      <c r="AD120" s="1234"/>
      <c r="AE120" s="1234"/>
      <c r="AF120" s="1234"/>
      <c r="AG120" s="1234"/>
      <c r="AH120" s="1234"/>
      <c r="AI120" s="1234"/>
      <c r="AJ120" s="1234"/>
      <c r="AK120" s="1234"/>
      <c r="AL120" s="1234"/>
      <c r="AM120" s="1234"/>
      <c r="AN120" s="1234"/>
      <c r="AO120" s="1234"/>
      <c r="AP120" s="1234"/>
      <c r="AQ120" s="1234"/>
      <c r="AR120" s="1234"/>
      <c r="AS120" s="1234"/>
      <c r="AT120" s="1234"/>
      <c r="AU120" s="1234"/>
      <c r="AV120" s="1234"/>
      <c r="AW120" s="1234"/>
      <c r="AX120" s="1234"/>
      <c r="AY120" s="1234"/>
      <c r="AZ120" s="617"/>
      <c r="BA120" s="209" t="s">
        <v>127</v>
      </c>
      <c r="BB120" s="116" t="s">
        <v>97</v>
      </c>
      <c r="BC120" s="2094" t="s">
        <v>113</v>
      </c>
      <c r="BD120" s="2095"/>
      <c r="BE120" s="2095"/>
      <c r="BF120" s="2095"/>
      <c r="BG120" s="2096"/>
      <c r="BH120" s="2097" t="s">
        <v>38</v>
      </c>
      <c r="BI120" s="2095"/>
      <c r="BJ120" s="2095"/>
      <c r="BK120" s="2095"/>
      <c r="BL120" s="2096"/>
      <c r="BM120" s="2097" t="s">
        <v>37</v>
      </c>
      <c r="BN120" s="2095"/>
      <c r="BO120" s="2095"/>
      <c r="BP120" s="2095"/>
      <c r="BQ120" s="2098"/>
      <c r="BR120" s="1660" t="s">
        <v>136</v>
      </c>
      <c r="BS120" s="1661"/>
      <c r="BT120" s="1661"/>
      <c r="BU120" s="1661"/>
      <c r="BV120" s="1661"/>
      <c r="BW120" s="1797"/>
      <c r="BX120" s="1797"/>
      <c r="BY120" s="1798"/>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613" customFormat="true" ht="24" x14ac:dyDescent="0.2">
      <c r="A121" s="179" t="s">
        <v>86</v>
      </c>
      <c r="B121" s="237"/>
      <c r="C121" s="271" t="s">
        <v>0</v>
      </c>
      <c r="D121" s="272" t="s">
        <v>1</v>
      </c>
      <c r="E121" s="272" t="s">
        <v>2</v>
      </c>
      <c r="F121" s="272" t="s">
        <v>3</v>
      </c>
      <c r="G121" s="273" t="s">
        <v>4</v>
      </c>
      <c r="H121" s="1441" t="s">
        <v>0</v>
      </c>
      <c r="I121" s="1407" t="s">
        <v>1</v>
      </c>
      <c r="J121" s="1407" t="s">
        <v>2</v>
      </c>
      <c r="K121" s="1407" t="s">
        <v>3</v>
      </c>
      <c r="L121" s="1408" t="s">
        <v>4</v>
      </c>
      <c r="M121" s="1431" t="s">
        <v>0</v>
      </c>
      <c r="N121" s="1407" t="s">
        <v>1</v>
      </c>
      <c r="O121" s="1407" t="s">
        <v>2</v>
      </c>
      <c r="P121" s="1407" t="s">
        <v>3</v>
      </c>
      <c r="Q121" s="1453" t="s">
        <v>4</v>
      </c>
      <c r="R121" s="1441" t="s">
        <v>312</v>
      </c>
      <c r="S121" s="1407" t="s">
        <v>313</v>
      </c>
      <c r="T121" s="1407" t="s">
        <v>314</v>
      </c>
      <c r="U121" s="1407" t="s">
        <v>315</v>
      </c>
      <c r="V121" s="1409" t="s">
        <v>316</v>
      </c>
      <c r="W121" s="1234"/>
      <c r="X121" s="1234"/>
      <c r="Y121" s="1234"/>
      <c r="Z121" s="1234"/>
      <c r="AA121" s="1234"/>
      <c r="AB121" s="1234"/>
      <c r="AC121" s="1234"/>
      <c r="AD121" s="1234"/>
      <c r="AE121" s="1234"/>
      <c r="AF121" s="1234"/>
      <c r="AG121" s="1234"/>
      <c r="AH121" s="1234"/>
      <c r="AI121" s="1234"/>
      <c r="AJ121" s="1234"/>
      <c r="AK121" s="1234"/>
      <c r="AL121" s="1234"/>
      <c r="AM121" s="1234"/>
      <c r="AN121" s="1234"/>
      <c r="AO121" s="1234"/>
      <c r="AP121" s="1234"/>
      <c r="AQ121" s="1234"/>
      <c r="AR121" s="1234"/>
      <c r="AS121" s="1234"/>
      <c r="AT121" s="1234"/>
      <c r="AU121" s="1234"/>
      <c r="AV121" s="1234"/>
      <c r="AW121" s="1234"/>
      <c r="AX121" s="1234"/>
      <c r="AY121" s="1234"/>
      <c r="AZ121" s="617"/>
      <c r="BA121" s="190" t="s">
        <v>115</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312</v>
      </c>
      <c r="BS121" s="169" t="s">
        <v>313</v>
      </c>
      <c r="BT121" s="169" t="s">
        <v>314</v>
      </c>
      <c r="BU121" s="169" t="s">
        <v>315</v>
      </c>
      <c r="BV121" s="1743" t="s">
        <v>316</v>
      </c>
      <c r="BW121" s="1799"/>
      <c r="BX121" s="1799"/>
      <c r="BY121" s="1800"/>
      <c r="BZ121" s="1800"/>
      <c r="CA121" s="1800"/>
      <c r="CB121" s="1800"/>
      <c r="CC121" s="1800"/>
      <c r="CD121" s="1800"/>
      <c r="CE121" s="1800"/>
      <c r="CF121" s="1800"/>
      <c r="CG121" s="1800"/>
      <c r="CH121" s="1800"/>
      <c r="CI121" s="1800"/>
      <c r="CJ121" s="1800"/>
      <c r="CK121" s="1800"/>
      <c r="CL121" s="1800"/>
      <c r="CM121" s="1800"/>
      <c r="CN121" s="1800"/>
      <c r="CO121" s="1800"/>
      <c r="CP121" s="1800"/>
      <c r="CQ121" s="1800"/>
      <c r="CR121" s="1800"/>
      <c r="CS121" s="1800"/>
      <c r="CT121" s="1800"/>
      <c r="CU121" s="1800"/>
      <c r="CV121" s="1800"/>
      <c r="CW121" s="1800"/>
      <c r="CX121" s="1800"/>
      <c r="CY121" s="1800"/>
      <c r="CZ121" s="1800"/>
    </row>
    <row r="122" s="613" customFormat="true" ht="15" customHeight="true" x14ac:dyDescent="0.2">
      <c r="A122" s="2255" t="s">
        <v>18</v>
      </c>
      <c r="B122" s="1626" t="s">
        <v>14</v>
      </c>
      <c r="C122" s="1527">
        <v>91.812138494226517</v>
      </c>
      <c r="D122" s="1528">
        <v>97.972723052938989</v>
      </c>
      <c r="E122" s="1528">
        <v>99.761038685329964</v>
      </c>
      <c r="F122" s="1528">
        <v>99.973585666736994</v>
      </c>
      <c r="G122" s="1529">
        <v>99.704305209426451</v>
      </c>
      <c r="H122" s="1530">
        <v>96.9377052543894</v>
      </c>
      <c r="I122" s="1528">
        <v>99.033889538645852</v>
      </c>
      <c r="J122" s="1528">
        <v>100</v>
      </c>
      <c r="K122" s="1528">
        <v>99.967977481534405</v>
      </c>
      <c r="L122" s="1531">
        <v>99.665632652831789</v>
      </c>
      <c r="M122" s="1532">
        <v>83.970875053173373</v>
      </c>
      <c r="N122" s="1528">
        <v>93.539719516407061</v>
      </c>
      <c r="O122" s="1528">
        <v>93.435059598947703</v>
      </c>
      <c r="P122" s="1528">
        <v>97.530053869744975</v>
      </c>
      <c r="Q122" s="1529">
        <v>99.599321485169796</v>
      </c>
      <c r="R122" s="1530">
        <v>96.376022729012789</v>
      </c>
      <c r="S122" s="1528">
        <v>98.538336342854663</v>
      </c>
      <c r="T122" s="1528">
        <v>98.414876053173074</v>
      </c>
      <c r="U122" s="1528">
        <v>99.214234631890491</v>
      </c>
      <c r="V122" s="1702">
        <v>96.29864142402802</v>
      </c>
      <c r="W122" s="1234"/>
      <c r="X122" s="1234"/>
      <c r="Y122" s="1234"/>
      <c r="Z122" s="1234"/>
      <c r="AA122" s="1234"/>
      <c r="AB122" s="1234"/>
      <c r="AC122" s="1234"/>
      <c r="AD122" s="1234"/>
      <c r="AE122" s="1234"/>
      <c r="AF122" s="1234"/>
      <c r="AG122" s="1234"/>
      <c r="AH122" s="1234"/>
      <c r="AI122" s="1234"/>
      <c r="AJ122" s="1234"/>
      <c r="AK122" s="1234"/>
      <c r="AL122" s="1234"/>
      <c r="AM122" s="1234"/>
      <c r="AN122" s="1234"/>
      <c r="AO122" s="1234"/>
      <c r="AP122" s="1234"/>
      <c r="AQ122" s="1234"/>
      <c r="AR122" s="1234"/>
      <c r="AS122" s="1234"/>
      <c r="AT122" s="1234"/>
      <c r="AU122" s="1234"/>
      <c r="AV122" s="1234"/>
      <c r="AW122" s="1234"/>
      <c r="AX122" s="1234"/>
      <c r="AY122" s="1234"/>
      <c r="AZ122" s="617"/>
      <c r="BA122" s="2099" t="s">
        <v>18</v>
      </c>
      <c r="BB122" s="155" t="s">
        <v>14</v>
      </c>
      <c r="BC122" s="350">
        <v>7413.3303749894676</v>
      </c>
      <c r="BD122" s="354">
        <v>7916.5922446481236</v>
      </c>
      <c r="BE122" s="354">
        <v>8054.4025142052797</v>
      </c>
      <c r="BF122" s="354">
        <v>8070.8328685933484</v>
      </c>
      <c r="BG122" s="358">
        <v>8055.2314953767254</v>
      </c>
      <c r="BH122" s="362">
        <v>6012.1856168933209</v>
      </c>
      <c r="BI122" s="354">
        <v>6124.3026317918011</v>
      </c>
      <c r="BJ122" s="354">
        <v>6220.0481023687307</v>
      </c>
      <c r="BK122" s="354">
        <v>6193.3136000779514</v>
      </c>
      <c r="BL122" s="358">
        <v>6181.3141986901628</v>
      </c>
      <c r="BM122" s="362">
        <v>1566.4399732681291</v>
      </c>
      <c r="BN122" s="354">
        <v>1762.9284025049396</v>
      </c>
      <c r="BO122" s="354">
        <v>1754.1476525674293</v>
      </c>
      <c r="BP122" s="354">
        <v>1829.3728932230817</v>
      </c>
      <c r="BQ122" s="358">
        <v>1866.3364264274051</v>
      </c>
      <c r="BR122" s="362">
        <v>5980.3287503495376</v>
      </c>
      <c r="BS122" s="354">
        <v>8716.6982255830389</v>
      </c>
      <c r="BT122" s="354">
        <v>8638.6887204103441</v>
      </c>
      <c r="BU122" s="354">
        <v>8020.4432247031427</v>
      </c>
      <c r="BV122" s="1744">
        <v>8154.2305767669095</v>
      </c>
      <c r="BW122" s="1801"/>
      <c r="BX122" s="1801"/>
      <c r="BY122" s="1802"/>
      <c r="BZ122" s="1802"/>
      <c r="CA122" s="1802"/>
      <c r="CB122" s="1802"/>
      <c r="CC122" s="1802"/>
      <c r="CD122" s="1802"/>
      <c r="CE122" s="1802"/>
      <c r="CF122" s="1802"/>
      <c r="CG122" s="1802"/>
      <c r="CH122" s="1802"/>
      <c r="CI122" s="1802"/>
      <c r="CJ122" s="1802"/>
      <c r="CK122" s="1802"/>
      <c r="CL122" s="1802"/>
      <c r="CM122" s="1802"/>
      <c r="CN122" s="1802"/>
      <c r="CO122" s="1802"/>
      <c r="CP122" s="1802"/>
      <c r="CQ122" s="1802"/>
      <c r="CR122" s="1802"/>
      <c r="CS122" s="1802"/>
      <c r="CT122" s="1802"/>
      <c r="CU122" s="1802"/>
      <c r="CV122" s="1802"/>
      <c r="CW122" s="1802"/>
      <c r="CX122" s="1802"/>
      <c r="CY122" s="1802"/>
      <c r="CZ122" s="1803"/>
    </row>
    <row r="123" s="613" customFormat="true" ht="15" customHeight="true" x14ac:dyDescent="0.2">
      <c r="A123" s="2243"/>
      <c r="B123" s="1627" t="s">
        <v>51</v>
      </c>
      <c r="C123" s="1533">
        <v>8.1878615057734727</v>
      </c>
      <c r="D123" s="1534">
        <v>2.0272769470609764</v>
      </c>
      <c r="E123" s="1534">
        <v>0.23896131467000511</v>
      </c>
      <c r="F123" s="1534">
        <v>2.6414333263022935E-2</v>
      </c>
      <c r="G123" s="1535">
        <v>0.29569479057352582</v>
      </c>
      <c r="H123" s="1536">
        <v>3.0622947456106808</v>
      </c>
      <c r="I123" s="1534">
        <v>0.96611046135412182</v>
      </c>
      <c r="J123" s="1534">
        <v>0</v>
      </c>
      <c r="K123" s="1534">
        <v>3.2022518465594223E-2</v>
      </c>
      <c r="L123" s="1537">
        <v>0.33436734716820576</v>
      </c>
      <c r="M123" s="1538">
        <v>16.029124946826737</v>
      </c>
      <c r="N123" s="1534">
        <v>6.4602804835929808</v>
      </c>
      <c r="O123" s="1534">
        <v>6.5649404010523078</v>
      </c>
      <c r="P123" s="1534">
        <v>2.4699461302550905</v>
      </c>
      <c r="Q123" s="1535">
        <v>0.40067851483021344</v>
      </c>
      <c r="R123" s="1536">
        <v>3.62397727098719</v>
      </c>
      <c r="S123" s="1534">
        <v>1.4616636571453758</v>
      </c>
      <c r="T123" s="1534">
        <v>1.5851239468270908</v>
      </c>
      <c r="U123" s="1534">
        <v>0.78576536810950026</v>
      </c>
      <c r="V123" s="1703">
        <v>3.7013585759720939</v>
      </c>
      <c r="W123" s="1234"/>
      <c r="X123" s="1234"/>
      <c r="Y123" s="1234"/>
      <c r="Z123" s="1234"/>
      <c r="AA123" s="1234"/>
      <c r="AB123" s="1234"/>
      <c r="AC123" s="1234"/>
      <c r="AD123" s="1234"/>
      <c r="AE123" s="1234"/>
      <c r="AF123" s="1234"/>
      <c r="AG123" s="1234"/>
      <c r="AH123" s="1234"/>
      <c r="AI123" s="1234"/>
      <c r="AJ123" s="1234"/>
      <c r="AK123" s="1234"/>
      <c r="AL123" s="1234"/>
      <c r="AM123" s="1234"/>
      <c r="AN123" s="1234"/>
      <c r="AO123" s="1234"/>
      <c r="AP123" s="1234"/>
      <c r="AQ123" s="1234"/>
      <c r="AR123" s="1234"/>
      <c r="AS123" s="1234"/>
      <c r="AT123" s="1234"/>
      <c r="AU123" s="1234"/>
      <c r="AV123" s="1234"/>
      <c r="AW123" s="1234"/>
      <c r="AX123" s="1234"/>
      <c r="AY123" s="1234"/>
      <c r="AZ123" s="617"/>
      <c r="BA123" s="2100"/>
      <c r="BB123" s="156" t="s">
        <v>51</v>
      </c>
      <c r="BC123" s="351">
        <v>661.12524337699062</v>
      </c>
      <c r="BD123" s="355">
        <v>163.81217605011139</v>
      </c>
      <c r="BE123" s="355">
        <v>19.293008964620146</v>
      </c>
      <c r="BF123" s="355">
        <v>2.1324199555254602</v>
      </c>
      <c r="BG123" s="359">
        <v>23.889540025815219</v>
      </c>
      <c r="BH123" s="363">
        <v>189.92696779785658</v>
      </c>
      <c r="BI123" s="355">
        <v>59.74472848270544</v>
      </c>
      <c r="BJ123" s="355">
        <v>0</v>
      </c>
      <c r="BK123" s="355">
        <v>1.9838902828492828</v>
      </c>
      <c r="BL123" s="359">
        <v>20.737636190286789</v>
      </c>
      <c r="BM123" s="363">
        <v>299.01632009097278</v>
      </c>
      <c r="BN123" s="355">
        <v>121.75589163143425</v>
      </c>
      <c r="BO123" s="355">
        <v>123.25003958022498</v>
      </c>
      <c r="BP123" s="355">
        <v>46.328821928515204</v>
      </c>
      <c r="BQ123" s="359">
        <v>7.508092388217797</v>
      </c>
      <c r="BR123" s="363">
        <v>224.87518005631182</v>
      </c>
      <c r="BS123" s="355">
        <v>129.29872250235323</v>
      </c>
      <c r="BT123" s="355">
        <v>139.13945644263214</v>
      </c>
      <c r="BU123" s="355">
        <v>63.520991178764753</v>
      </c>
      <c r="BV123" s="1745">
        <v>313.41803819300054</v>
      </c>
      <c r="BW123" s="1804"/>
      <c r="BX123" s="1804"/>
      <c r="BY123" s="1805"/>
      <c r="BZ123" s="1805"/>
      <c r="CA123" s="1805"/>
      <c r="CB123" s="1805"/>
      <c r="CC123" s="1805"/>
      <c r="CD123" s="1805"/>
      <c r="CE123" s="1805"/>
      <c r="CF123" s="1805"/>
      <c r="CG123" s="1805"/>
      <c r="CH123" s="1805"/>
      <c r="CI123" s="1805"/>
      <c r="CJ123" s="1805"/>
      <c r="CK123" s="1805"/>
      <c r="CL123" s="1805"/>
      <c r="CM123" s="1805"/>
      <c r="CN123" s="1805"/>
      <c r="CO123" s="1805"/>
      <c r="CP123" s="1805"/>
      <c r="CQ123" s="1805"/>
      <c r="CR123" s="1805"/>
      <c r="CS123" s="1805"/>
      <c r="CT123" s="1805"/>
      <c r="CU123" s="1805"/>
      <c r="CV123" s="1805"/>
      <c r="CW123" s="1805"/>
      <c r="CX123" s="1805"/>
      <c r="CY123" s="1805"/>
      <c r="CZ123" s="1806"/>
    </row>
    <row r="124" s="613" customFormat="true" ht="15" customHeight="true" x14ac:dyDescent="0.2">
      <c r="A124" s="2243" t="s">
        <v>50</v>
      </c>
      <c r="B124" s="1627" t="s">
        <v>15</v>
      </c>
      <c r="C124" s="1533">
        <v>80.725986384509511</v>
      </c>
      <c r="D124" s="1534">
        <v>91.451588640776919</v>
      </c>
      <c r="E124" s="1534">
        <v>97.000751198572729</v>
      </c>
      <c r="F124" s="1534">
        <v>98.384427134077796</v>
      </c>
      <c r="G124" s="1535">
        <v>99.383926002916184</v>
      </c>
      <c r="H124" s="1536">
        <v>84.496223078043471</v>
      </c>
      <c r="I124" s="1534">
        <v>95.148917933952433</v>
      </c>
      <c r="J124" s="1534">
        <v>97.393530475677537</v>
      </c>
      <c r="K124" s="1534">
        <v>98.555835908326955</v>
      </c>
      <c r="L124" s="1537">
        <v>99.471387339065998</v>
      </c>
      <c r="M124" s="1538">
        <v>75.805654302578546</v>
      </c>
      <c r="N124" s="1534">
        <v>85.087835746099273</v>
      </c>
      <c r="O124" s="1534">
        <v>86.600994265204321</v>
      </c>
      <c r="P124" s="1534">
        <v>94.051681480944666</v>
      </c>
      <c r="Q124" s="1535">
        <v>98.509997963088992</v>
      </c>
      <c r="R124" s="1536">
        <v>91.171845011709323</v>
      </c>
      <c r="S124" s="1534">
        <v>90.882142725583989</v>
      </c>
      <c r="T124" s="1534">
        <v>95.595078646942639</v>
      </c>
      <c r="U124" s="1534">
        <v>97.356120011839465</v>
      </c>
      <c r="V124" s="1703">
        <v>91.554871852770958</v>
      </c>
      <c r="W124" s="1234"/>
      <c r="X124" s="1234"/>
      <c r="Y124" s="1234"/>
      <c r="Z124" s="1234"/>
      <c r="AA124" s="1234"/>
      <c r="AB124" s="1234"/>
      <c r="AC124" s="1234"/>
      <c r="AD124" s="1234"/>
      <c r="AE124" s="1234"/>
      <c r="AF124" s="1234"/>
      <c r="AG124" s="1234"/>
      <c r="AH124" s="1234"/>
      <c r="AI124" s="1234"/>
      <c r="AJ124" s="1234"/>
      <c r="AK124" s="1234"/>
      <c r="AL124" s="1234"/>
      <c r="AM124" s="1234"/>
      <c r="AN124" s="1234"/>
      <c r="AO124" s="1234"/>
      <c r="AP124" s="1234"/>
      <c r="AQ124" s="1234"/>
      <c r="AR124" s="1234"/>
      <c r="AS124" s="1234"/>
      <c r="AT124" s="1234"/>
      <c r="AU124" s="1234"/>
      <c r="AV124" s="1234"/>
      <c r="AW124" s="1234"/>
      <c r="AX124" s="1234"/>
      <c r="AY124" s="1234"/>
      <c r="AZ124" s="617"/>
      <c r="BA124" s="2100" t="s">
        <v>50</v>
      </c>
      <c r="BB124" s="156" t="s">
        <v>15</v>
      </c>
      <c r="BC124" s="351">
        <v>6515.6600825496216</v>
      </c>
      <c r="BD124" s="355">
        <v>7389.6582113281047</v>
      </c>
      <c r="BE124" s="355">
        <v>7822.4434783200504</v>
      </c>
      <c r="BF124" s="355">
        <v>7940.0689204605796</v>
      </c>
      <c r="BG124" s="359">
        <v>8021.6058814138078</v>
      </c>
      <c r="BH124" s="363">
        <v>5239.5482319330622</v>
      </c>
      <c r="BI124" s="355">
        <v>5878.9388533623896</v>
      </c>
      <c r="BJ124" s="355">
        <v>6054.0217269807035</v>
      </c>
      <c r="BK124" s="355">
        <v>6103.3511908849905</v>
      </c>
      <c r="BL124" s="359">
        <v>6161.5184005004248</v>
      </c>
      <c r="BM124" s="363">
        <v>1413.696384679276</v>
      </c>
      <c r="BN124" s="355">
        <v>1602.4635180357461</v>
      </c>
      <c r="BO124" s="355">
        <v>1625.8450677118683</v>
      </c>
      <c r="BP124" s="355">
        <v>1764.1290026669949</v>
      </c>
      <c r="BQ124" s="359">
        <v>1845.9241973167248</v>
      </c>
      <c r="BR124" s="363">
        <v>5651.3276323282898</v>
      </c>
      <c r="BS124" s="355">
        <v>8037.6893765627347</v>
      </c>
      <c r="BT124" s="355">
        <v>8386.005326234721</v>
      </c>
      <c r="BU124" s="355">
        <v>7865.5496382457104</v>
      </c>
      <c r="BV124" s="1745">
        <v>7748.8646007007064</v>
      </c>
      <c r="BW124" s="1804"/>
      <c r="BX124" s="1804"/>
      <c r="BY124" s="1805"/>
      <c r="BZ124" s="1805"/>
      <c r="CA124" s="1805"/>
      <c r="CB124" s="1805"/>
      <c r="CC124" s="1805"/>
      <c r="CD124" s="1805"/>
      <c r="CE124" s="1805"/>
      <c r="CF124" s="1805"/>
      <c r="CG124" s="1805"/>
      <c r="CH124" s="1805"/>
      <c r="CI124" s="1805"/>
      <c r="CJ124" s="1805"/>
      <c r="CK124" s="1805"/>
      <c r="CL124" s="1805"/>
      <c r="CM124" s="1805"/>
      <c r="CN124" s="1805"/>
      <c r="CO124" s="1805"/>
      <c r="CP124" s="1805"/>
      <c r="CQ124" s="1805"/>
      <c r="CR124" s="1805"/>
      <c r="CS124" s="1805"/>
      <c r="CT124" s="1805"/>
      <c r="CU124" s="1805"/>
      <c r="CV124" s="1805"/>
      <c r="CW124" s="1805"/>
      <c r="CX124" s="1805"/>
      <c r="CY124" s="1805"/>
      <c r="CZ124" s="1806"/>
    </row>
    <row r="125" s="613" customFormat="true" ht="15" customHeight="true" x14ac:dyDescent="0.2">
      <c r="A125" s="2243"/>
      <c r="B125" s="1627" t="s">
        <v>16</v>
      </c>
      <c r="C125" s="1533">
        <v>11.082980516903415</v>
      </c>
      <c r="D125" s="1534">
        <v>6.5211344121621408</v>
      </c>
      <c r="E125" s="1534">
        <v>2.7600094425701891</v>
      </c>
      <c r="F125" s="1534">
        <v>1.5891503099172719</v>
      </c>
      <c r="G125" s="1535">
        <v>0.32009382637131634</v>
      </c>
      <c r="H125" s="1536">
        <v>12.440896167891468</v>
      </c>
      <c r="I125" s="1534">
        <v>3.8841309870895633</v>
      </c>
      <c r="J125" s="1534">
        <v>2.6064695243224572</v>
      </c>
      <c r="K125" s="1534">
        <v>1.4121285821535454</v>
      </c>
      <c r="L125" s="1537">
        <v>0.19382482003213281</v>
      </c>
      <c r="M125" s="1538">
        <v>8.1604023151670813</v>
      </c>
      <c r="N125" s="1534">
        <v>8.4471526067375127</v>
      </c>
      <c r="O125" s="1534">
        <v>6.8340653337434079</v>
      </c>
      <c r="P125" s="1534">
        <v>3.4783723888003228</v>
      </c>
      <c r="Q125" s="1535">
        <v>1.0893235220807953</v>
      </c>
      <c r="R125" s="1536">
        <v>5.2002844422986882</v>
      </c>
      <c r="S125" s="1534">
        <v>7.6558767969220582</v>
      </c>
      <c r="T125" s="1534">
        <v>2.8188208482179289</v>
      </c>
      <c r="U125" s="1534">
        <v>1.8576466637402798</v>
      </c>
      <c r="V125" s="1703">
        <v>4.7420116518767905</v>
      </c>
      <c r="W125" s="1234"/>
      <c r="X125" s="1234"/>
      <c r="Y125" s="1234"/>
      <c r="Z125" s="1234"/>
      <c r="AA125" s="1234"/>
      <c r="AB125" s="1234"/>
      <c r="AC125" s="1234"/>
      <c r="AD125" s="1234"/>
      <c r="AE125" s="1234"/>
      <c r="AF125" s="1234"/>
      <c r="AG125" s="1234"/>
      <c r="AH125" s="1234"/>
      <c r="AI125" s="1234"/>
      <c r="AJ125" s="1234"/>
      <c r="AK125" s="1234"/>
      <c r="AL125" s="1234"/>
      <c r="AM125" s="1234"/>
      <c r="AN125" s="1234"/>
      <c r="AO125" s="1234"/>
      <c r="AP125" s="1234"/>
      <c r="AQ125" s="1234"/>
      <c r="AR125" s="1234"/>
      <c r="AS125" s="1234"/>
      <c r="AT125" s="1234"/>
      <c r="AU125" s="1234"/>
      <c r="AV125" s="1234"/>
      <c r="AW125" s="1234"/>
      <c r="AX125" s="1234"/>
      <c r="AY125" s="1234"/>
      <c r="AZ125" s="617"/>
      <c r="BA125" s="2100"/>
      <c r="BB125" s="156" t="s">
        <v>16</v>
      </c>
      <c r="BC125" s="351">
        <v>894.54383877952444</v>
      </c>
      <c r="BD125" s="355">
        <v>526.93403332002367</v>
      </c>
      <c r="BE125" s="355">
        <v>222.57578005697556</v>
      </c>
      <c r="BF125" s="355">
        <v>128.25162836511447</v>
      </c>
      <c r="BG125" s="359">
        <v>25.835833051604936</v>
      </c>
      <c r="BH125" s="363">
        <v>771.45076011186745</v>
      </c>
      <c r="BI125" s="355">
        <v>239.98768527667596</v>
      </c>
      <c r="BJ125" s="355">
        <v>162.01921271251092</v>
      </c>
      <c r="BK125" s="355">
        <v>87.450089425312086</v>
      </c>
      <c r="BL125" s="359">
        <v>12.006017278424371</v>
      </c>
      <c r="BM125" s="363">
        <v>152.18299158045374</v>
      </c>
      <c r="BN125" s="355">
        <v>159.0856526656687</v>
      </c>
      <c r="BO125" s="355">
        <v>128.30258485556163</v>
      </c>
      <c r="BP125" s="355">
        <v>65.243890556087194</v>
      </c>
      <c r="BQ125" s="359">
        <v>20.412229110680276</v>
      </c>
      <c r="BR125" s="363">
        <v>322.34195941691297</v>
      </c>
      <c r="BS125" s="355">
        <v>677.0918659422282</v>
      </c>
      <c r="BT125" s="355">
        <v>247.27890788353935</v>
      </c>
      <c r="BU125" s="355">
        <v>150.08211134743061</v>
      </c>
      <c r="BV125" s="1745">
        <v>401.34626898313138</v>
      </c>
      <c r="BW125" s="1804"/>
      <c r="BX125" s="1804"/>
      <c r="BY125" s="1805"/>
      <c r="BZ125" s="1805"/>
      <c r="CA125" s="1805"/>
      <c r="CB125" s="1805"/>
      <c r="CC125" s="1805"/>
      <c r="CD125" s="1805"/>
      <c r="CE125" s="1805"/>
      <c r="CF125" s="1805"/>
      <c r="CG125" s="1805"/>
      <c r="CH125" s="1805"/>
      <c r="CI125" s="1805"/>
      <c r="CJ125" s="1805"/>
      <c r="CK125" s="1805"/>
      <c r="CL125" s="1805"/>
      <c r="CM125" s="1805"/>
      <c r="CN125" s="1805"/>
      <c r="CO125" s="1805"/>
      <c r="CP125" s="1805"/>
      <c r="CQ125" s="1805"/>
      <c r="CR125" s="1805"/>
      <c r="CS125" s="1805"/>
      <c r="CT125" s="1805"/>
      <c r="CU125" s="1805"/>
      <c r="CV125" s="1805"/>
      <c r="CW125" s="1805"/>
      <c r="CX125" s="1805"/>
      <c r="CY125" s="1805"/>
      <c r="CZ125" s="1806"/>
    </row>
    <row r="126" s="613" customFormat="true" ht="15" customHeight="true" x14ac:dyDescent="0.2">
      <c r="A126" s="2243"/>
      <c r="B126" s="1627" t="s">
        <v>22</v>
      </c>
      <c r="C126" s="1533">
        <v>4.5847955311510873</v>
      </c>
      <c r="D126" s="1534">
        <v>1.6835527036092928</v>
      </c>
      <c r="E126" s="1534">
        <v>0.23112776242065791</v>
      </c>
      <c r="F126" s="1534">
        <v>2.6422556004901572E-2</v>
      </c>
      <c r="G126" s="1535">
        <v>0.29598017071250887</v>
      </c>
      <c r="H126" s="1536">
        <v>2.0054230749198374</v>
      </c>
      <c r="I126" s="1534">
        <v>0.87435782738754553</v>
      </c>
      <c r="J126" s="1534">
        <v>0</v>
      </c>
      <c r="K126" s="1534">
        <v>3.2035509519527931E-2</v>
      </c>
      <c r="L126" s="1537">
        <v>0.33478784090186503</v>
      </c>
      <c r="M126" s="1538">
        <v>7.8719630506718801</v>
      </c>
      <c r="N126" s="1534">
        <v>3.5757682652953968</v>
      </c>
      <c r="O126" s="1534">
        <v>5.1370398052891693</v>
      </c>
      <c r="P126" s="1534">
        <v>1.7171956602954439</v>
      </c>
      <c r="Q126" s="1535">
        <v>0.36576929691323123</v>
      </c>
      <c r="R126" s="1536">
        <v>2.1846671165283249</v>
      </c>
      <c r="S126" s="1534">
        <v>0.89256235398913053</v>
      </c>
      <c r="T126" s="1534">
        <v>0.98546549244970583</v>
      </c>
      <c r="U126" s="1534">
        <v>0.32537863746015466</v>
      </c>
      <c r="V126" s="1703">
        <v>2.642590899999032</v>
      </c>
      <c r="W126" s="1234"/>
      <c r="X126" s="1234"/>
      <c r="Y126" s="1234"/>
      <c r="Z126" s="1234"/>
      <c r="AA126" s="1234"/>
      <c r="AB126" s="1234"/>
      <c r="AC126" s="1234"/>
      <c r="AD126" s="1234"/>
      <c r="AE126" s="1234"/>
      <c r="AF126" s="1234"/>
      <c r="AG126" s="1234"/>
      <c r="AH126" s="1234"/>
      <c r="AI126" s="1234"/>
      <c r="AJ126" s="1234"/>
      <c r="AK126" s="1234"/>
      <c r="AL126" s="1234"/>
      <c r="AM126" s="1234"/>
      <c r="AN126" s="1234"/>
      <c r="AO126" s="1234"/>
      <c r="AP126" s="1234"/>
      <c r="AQ126" s="1234"/>
      <c r="AR126" s="1234"/>
      <c r="AS126" s="1234"/>
      <c r="AT126" s="1234"/>
      <c r="AU126" s="1234"/>
      <c r="AV126" s="1234"/>
      <c r="AW126" s="1234"/>
      <c r="AX126" s="1234"/>
      <c r="AY126" s="1234"/>
      <c r="AZ126" s="617"/>
      <c r="BA126" s="2100"/>
      <c r="BB126" s="156" t="s">
        <v>22</v>
      </c>
      <c r="BC126" s="351">
        <v>370.05393884794137</v>
      </c>
      <c r="BD126" s="355">
        <v>136.03786708722998</v>
      </c>
      <c r="BE126" s="355">
        <v>18.638864498121372</v>
      </c>
      <c r="BF126" s="355">
        <v>2.1324199555254602</v>
      </c>
      <c r="BG126" s="359">
        <v>23.889540025815219</v>
      </c>
      <c r="BH126" s="363">
        <v>124.35480005738147</v>
      </c>
      <c r="BI126" s="355">
        <v>54.023695852624428</v>
      </c>
      <c r="BJ126" s="355">
        <v>0</v>
      </c>
      <c r="BK126" s="355">
        <v>1.9838902828492828</v>
      </c>
      <c r="BL126" s="359">
        <v>20.737636190286789</v>
      </c>
      <c r="BM126" s="363">
        <v>146.80390015029712</v>
      </c>
      <c r="BN126" s="355">
        <v>67.342624757599665</v>
      </c>
      <c r="BO126" s="355">
        <v>96.442666749205202</v>
      </c>
      <c r="BP126" s="355">
        <v>32.209468452670414</v>
      </c>
      <c r="BQ126" s="359">
        <v>6.8539479217190244</v>
      </c>
      <c r="BR126" s="363">
        <v>135.41756933283344</v>
      </c>
      <c r="BS126" s="355">
        <v>78.938928324350442</v>
      </c>
      <c r="BT126" s="355">
        <v>86.44920832196064</v>
      </c>
      <c r="BU126" s="355">
        <v>26.287837106248357</v>
      </c>
      <c r="BV126" s="1745">
        <v>223.65908732924046</v>
      </c>
      <c r="BW126" s="1804"/>
      <c r="BX126" s="1804"/>
      <c r="BY126" s="1805"/>
      <c r="BZ126" s="1805"/>
      <c r="CA126" s="1805"/>
      <c r="CB126" s="1805"/>
      <c r="CC126" s="1805"/>
      <c r="CD126" s="1805"/>
      <c r="CE126" s="1805"/>
      <c r="CF126" s="1805"/>
      <c r="CG126" s="1805"/>
      <c r="CH126" s="1805"/>
      <c r="CI126" s="1805"/>
      <c r="CJ126" s="1805"/>
      <c r="CK126" s="1805"/>
      <c r="CL126" s="1805"/>
      <c r="CM126" s="1805"/>
      <c r="CN126" s="1805"/>
      <c r="CO126" s="1805"/>
      <c r="CP126" s="1805"/>
      <c r="CQ126" s="1805"/>
      <c r="CR126" s="1805"/>
      <c r="CS126" s="1805"/>
      <c r="CT126" s="1805"/>
      <c r="CU126" s="1805"/>
      <c r="CV126" s="1805"/>
      <c r="CW126" s="1805"/>
      <c r="CX126" s="1805"/>
      <c r="CY126" s="1805"/>
      <c r="CZ126" s="1806"/>
    </row>
    <row r="127" s="613" customFormat="true" ht="15" customHeight="true" x14ac:dyDescent="0.2">
      <c r="A127" s="2243"/>
      <c r="B127" s="1627" t="s">
        <v>19</v>
      </c>
      <c r="C127" s="1533">
        <v>3.6062375674359748</v>
      </c>
      <c r="D127" s="1534">
        <v>0.34372424345168434</v>
      </c>
      <c r="E127" s="1534">
        <v>8.1115964364114057E-3</v>
      </c>
      <c r="F127" s="1534">
        <v>0</v>
      </c>
      <c r="G127" s="1535">
        <v>0</v>
      </c>
      <c r="H127" s="1536">
        <v>1.0574576791453509</v>
      </c>
      <c r="I127" s="1534">
        <v>9.2593251570512167E-2</v>
      </c>
      <c r="J127" s="1534">
        <v>0</v>
      </c>
      <c r="K127" s="1534">
        <v>0</v>
      </c>
      <c r="L127" s="1537">
        <v>0</v>
      </c>
      <c r="M127" s="1538">
        <v>8.1619803315826491</v>
      </c>
      <c r="N127" s="1534">
        <v>2.8892433818678809</v>
      </c>
      <c r="O127" s="1534">
        <v>1.4279005957631403</v>
      </c>
      <c r="P127" s="1534">
        <v>0.75275046995964723</v>
      </c>
      <c r="Q127" s="1535">
        <v>3.4909217916982233E-2</v>
      </c>
      <c r="R127" s="1536">
        <v>1.4432034294636369</v>
      </c>
      <c r="S127" s="1534">
        <v>0.56941812350473353</v>
      </c>
      <c r="T127" s="1534">
        <v>0.60063501238963213</v>
      </c>
      <c r="U127" s="1534">
        <v>0.46085468696014587</v>
      </c>
      <c r="V127" s="1703">
        <v>1.0605255953533648</v>
      </c>
      <c r="W127" s="1234"/>
      <c r="X127" s="1234"/>
      <c r="Y127" s="1234"/>
      <c r="Z127" s="1234"/>
      <c r="AA127" s="1234"/>
      <c r="AB127" s="1234"/>
      <c r="AC127" s="1234"/>
      <c r="AD127" s="1234"/>
      <c r="AE127" s="1234"/>
      <c r="AF127" s="1234"/>
      <c r="AG127" s="1234"/>
      <c r="AH127" s="1234"/>
      <c r="AI127" s="1234"/>
      <c r="AJ127" s="1234"/>
      <c r="AK127" s="1234"/>
      <c r="AL127" s="1234"/>
      <c r="AM127" s="1234"/>
      <c r="AN127" s="1234"/>
      <c r="AO127" s="1234"/>
      <c r="AP127" s="1234"/>
      <c r="AQ127" s="1234"/>
      <c r="AR127" s="1234"/>
      <c r="AS127" s="1234"/>
      <c r="AT127" s="1234"/>
      <c r="AU127" s="1234"/>
      <c r="AV127" s="1234"/>
      <c r="AW127" s="1234"/>
      <c r="AX127" s="1234"/>
      <c r="AY127" s="1234"/>
      <c r="AZ127" s="617"/>
      <c r="BA127" s="2100"/>
      <c r="BB127" s="156" t="s">
        <v>19</v>
      </c>
      <c r="BC127" s="351">
        <v>291.07130452904903</v>
      </c>
      <c r="BD127" s="355">
        <v>27.77430896288147</v>
      </c>
      <c r="BE127" s="355">
        <v>0.65414446649877289</v>
      </c>
      <c r="BF127" s="355">
        <v>0</v>
      </c>
      <c r="BG127" s="359">
        <v>0</v>
      </c>
      <c r="BH127" s="363">
        <v>65.57216774047501</v>
      </c>
      <c r="BI127" s="355">
        <v>5.7210326300810106</v>
      </c>
      <c r="BJ127" s="355">
        <v>0</v>
      </c>
      <c r="BK127" s="355">
        <v>0</v>
      </c>
      <c r="BL127" s="359">
        <v>0</v>
      </c>
      <c r="BM127" s="363">
        <v>152.21241994067537</v>
      </c>
      <c r="BN127" s="355">
        <v>54.413266873834573</v>
      </c>
      <c r="BO127" s="355">
        <v>26.807372831019798</v>
      </c>
      <c r="BP127" s="355">
        <v>14.119353475844802</v>
      </c>
      <c r="BQ127" s="359">
        <v>0.65414446649877289</v>
      </c>
      <c r="BR127" s="363">
        <v>89.457610723478453</v>
      </c>
      <c r="BS127" s="355">
        <v>50.359794178002801</v>
      </c>
      <c r="BT127" s="355">
        <v>52.690248120671498</v>
      </c>
      <c r="BU127" s="355">
        <v>37.233154072516392</v>
      </c>
      <c r="BV127" s="1745">
        <v>89.758950863760191</v>
      </c>
      <c r="BW127" s="1804"/>
      <c r="BX127" s="1804"/>
      <c r="BY127" s="1805"/>
      <c r="BZ127" s="1805"/>
      <c r="CA127" s="1805"/>
      <c r="CB127" s="1805"/>
      <c r="CC127" s="1805"/>
      <c r="CD127" s="1805"/>
      <c r="CE127" s="1805"/>
      <c r="CF127" s="1805"/>
      <c r="CG127" s="1805"/>
      <c r="CH127" s="1805"/>
      <c r="CI127" s="1805"/>
      <c r="CJ127" s="1805"/>
      <c r="CK127" s="1805"/>
      <c r="CL127" s="1805"/>
      <c r="CM127" s="1805"/>
      <c r="CN127" s="1805"/>
      <c r="CO127" s="1805"/>
      <c r="CP127" s="1805"/>
      <c r="CQ127" s="1805"/>
      <c r="CR127" s="1805"/>
      <c r="CS127" s="1805"/>
      <c r="CT127" s="1805"/>
      <c r="CU127" s="1805"/>
      <c r="CV127" s="1805"/>
      <c r="CW127" s="1805"/>
      <c r="CX127" s="1805"/>
      <c r="CY127" s="1805"/>
      <c r="CZ127" s="1806"/>
    </row>
    <row r="128" s="613" customFormat="true" ht="15" customHeight="true" x14ac:dyDescent="0.2">
      <c r="A128" s="2243" t="s">
        <v>160</v>
      </c>
      <c r="B128" s="1627" t="s">
        <v>49</v>
      </c>
      <c r="C128" s="1533">
        <v>12.071784370261607</v>
      </c>
      <c r="D128" s="1534">
        <v>6.6560714135081094</v>
      </c>
      <c r="E128" s="1534">
        <v>2.7666283063923611</v>
      </c>
      <c r="F128" s="1534">
        <v>1.5895703150239964</v>
      </c>
      <c r="G128" s="1535">
        <v>0.32104405310776707</v>
      </c>
      <c r="H128" s="1536">
        <v>12.83398585048543</v>
      </c>
      <c r="I128" s="1534">
        <v>3.9220553435513659</v>
      </c>
      <c r="J128" s="1534">
        <v>2.6064695243224572</v>
      </c>
      <c r="K128" s="1534">
        <v>1.4125811097094176</v>
      </c>
      <c r="L128" s="1537">
        <v>0.19447590170452383</v>
      </c>
      <c r="M128" s="1538">
        <v>9.71869186654461</v>
      </c>
      <c r="N128" s="1534">
        <v>9.031008348312179</v>
      </c>
      <c r="O128" s="1534">
        <v>7.3142408888883255</v>
      </c>
      <c r="P128" s="1534">
        <v>3.5664620809559064</v>
      </c>
      <c r="Q128" s="1535">
        <v>1.0937057661010214</v>
      </c>
      <c r="R128" s="1536">
        <v>5.3960460059984818</v>
      </c>
      <c r="S128" s="1534">
        <v>7.769464856327307</v>
      </c>
      <c r="T128" s="1534">
        <v>2.8642507437239955</v>
      </c>
      <c r="U128" s="1534">
        <v>1.8723678436830458</v>
      </c>
      <c r="V128" s="1703">
        <v>4.9243666869529781</v>
      </c>
      <c r="W128" s="1234"/>
      <c r="X128" s="1234"/>
      <c r="Y128" s="1234"/>
      <c r="Z128" s="1234"/>
      <c r="AA128" s="1234"/>
      <c r="AB128" s="1234"/>
      <c r="AC128" s="1234"/>
      <c r="AD128" s="1234"/>
      <c r="AE128" s="1234"/>
      <c r="AF128" s="1234"/>
      <c r="AG128" s="1234"/>
      <c r="AH128" s="1234"/>
      <c r="AI128" s="1234"/>
      <c r="AJ128" s="1234"/>
      <c r="AK128" s="1234"/>
      <c r="AL128" s="1234"/>
      <c r="AM128" s="1234"/>
      <c r="AN128" s="1234"/>
      <c r="AO128" s="1234"/>
      <c r="AP128" s="1234"/>
      <c r="AQ128" s="1234"/>
      <c r="AR128" s="1234"/>
      <c r="AS128" s="1234"/>
      <c r="AT128" s="1234"/>
      <c r="AU128" s="1234"/>
      <c r="AV128" s="1234"/>
      <c r="AW128" s="1234"/>
      <c r="AX128" s="1234"/>
      <c r="AY128" s="1234"/>
      <c r="AZ128" s="617"/>
      <c r="BA128" s="2100" t="s">
        <v>107</v>
      </c>
      <c r="BB128" s="156" t="s">
        <v>49</v>
      </c>
      <c r="BC128" s="1058" t="s">
        <v>35</v>
      </c>
      <c r="BD128" s="1077" t="s">
        <v>35</v>
      </c>
      <c r="BE128" s="1077" t="s">
        <v>35</v>
      </c>
      <c r="BF128" s="1077" t="s">
        <v>35</v>
      </c>
      <c r="BG128" s="1097" t="s">
        <v>35</v>
      </c>
      <c r="BH128" s="1117" t="s">
        <v>35</v>
      </c>
      <c r="BI128" s="1077" t="s">
        <v>35</v>
      </c>
      <c r="BJ128" s="1077" t="s">
        <v>35</v>
      </c>
      <c r="BK128" s="1077" t="s">
        <v>35</v>
      </c>
      <c r="BL128" s="1097" t="s">
        <v>35</v>
      </c>
      <c r="BM128" s="1117" t="s">
        <v>35</v>
      </c>
      <c r="BN128" s="1077" t="s">
        <v>35</v>
      </c>
      <c r="BO128" s="1077" t="s">
        <v>35</v>
      </c>
      <c r="BP128" s="1077" t="s">
        <v>35</v>
      </c>
      <c r="BQ128" s="1097" t="s">
        <v>35</v>
      </c>
      <c r="BR128" s="1117" t="s">
        <v>35</v>
      </c>
      <c r="BS128" s="1077" t="s">
        <v>35</v>
      </c>
      <c r="BT128" s="1077" t="s">
        <v>35</v>
      </c>
      <c r="BU128" s="1077" t="s">
        <v>35</v>
      </c>
      <c r="BV128" s="1746" t="s">
        <v>35</v>
      </c>
      <c r="BW128" s="1807"/>
      <c r="BX128" s="1807"/>
      <c r="BY128" s="1806"/>
      <c r="BZ128" s="1806"/>
      <c r="CA128" s="1806"/>
      <c r="CB128" s="1806"/>
      <c r="CC128" s="1806"/>
      <c r="CD128" s="1806"/>
      <c r="CE128" s="1806"/>
      <c r="CF128" s="1806"/>
      <c r="CG128" s="1806"/>
      <c r="CH128" s="1806"/>
      <c r="CI128" s="1806"/>
      <c r="CJ128" s="1806"/>
      <c r="CK128" s="1806"/>
      <c r="CL128" s="1806"/>
      <c r="CM128" s="1806"/>
      <c r="CN128" s="1806"/>
      <c r="CO128" s="1806"/>
      <c r="CP128" s="1806"/>
      <c r="CQ128" s="1806"/>
      <c r="CR128" s="1806"/>
      <c r="CS128" s="1806"/>
      <c r="CT128" s="1806"/>
      <c r="CU128" s="1806"/>
      <c r="CV128" s="1806"/>
      <c r="CW128" s="1806"/>
      <c r="CX128" s="1806"/>
      <c r="CY128" s="1806"/>
      <c r="CZ128" s="1806"/>
    </row>
    <row r="129" s="613" customFormat="true" ht="15" customHeight="true" x14ac:dyDescent="0.2">
      <c r="A129" s="2244"/>
      <c r="B129" s="1628" t="s">
        <v>48</v>
      </c>
      <c r="C129" s="1539">
        <v>87.928215629738403</v>
      </c>
      <c r="D129" s="1540">
        <v>93.343928586491955</v>
      </c>
      <c r="E129" s="1540">
        <v>97.233371693607666</v>
      </c>
      <c r="F129" s="1540">
        <v>98.410429684975952</v>
      </c>
      <c r="G129" s="1541">
        <v>99.678955946892245</v>
      </c>
      <c r="H129" s="1542">
        <v>87.166014149514652</v>
      </c>
      <c r="I129" s="1540">
        <v>96.077944656448693</v>
      </c>
      <c r="J129" s="1540">
        <v>97.393530475677537</v>
      </c>
      <c r="K129" s="1540">
        <v>98.587418890290607</v>
      </c>
      <c r="L129" s="1543">
        <v>99.805524098295479</v>
      </c>
      <c r="M129" s="1544">
        <v>90.281308133455425</v>
      </c>
      <c r="N129" s="1540">
        <v>90.968991651687844</v>
      </c>
      <c r="O129" s="1540">
        <v>92.685759111111707</v>
      </c>
      <c r="P129" s="1540">
        <v>96.433537919044113</v>
      </c>
      <c r="Q129" s="1541">
        <v>98.906294233898976</v>
      </c>
      <c r="R129" s="1542">
        <v>94.603953994001472</v>
      </c>
      <c r="S129" s="1540">
        <v>92.230535143672569</v>
      </c>
      <c r="T129" s="1540">
        <v>97.135749256275744</v>
      </c>
      <c r="U129" s="1540">
        <v>98.127632156317006</v>
      </c>
      <c r="V129" s="1704">
        <v>95.075633313047064</v>
      </c>
      <c r="W129" s="1234"/>
      <c r="X129" s="1234"/>
      <c r="Y129" s="1234"/>
      <c r="Z129" s="1234"/>
      <c r="AA129" s="1234"/>
      <c r="AB129" s="1234"/>
      <c r="AC129" s="1234"/>
      <c r="AD129" s="1234"/>
      <c r="AE129" s="1234"/>
      <c r="AF129" s="1234"/>
      <c r="AG129" s="1234"/>
      <c r="AH129" s="1234"/>
      <c r="AI129" s="1234"/>
      <c r="AJ129" s="1234"/>
      <c r="AK129" s="1234"/>
      <c r="AL129" s="1234"/>
      <c r="AM129" s="1234"/>
      <c r="AN129" s="1234"/>
      <c r="AO129" s="1234"/>
      <c r="AP129" s="1234"/>
      <c r="AQ129" s="1234"/>
      <c r="AR129" s="1234"/>
      <c r="AS129" s="1234"/>
      <c r="AT129" s="1234"/>
      <c r="AU129" s="1234"/>
      <c r="AV129" s="1234"/>
      <c r="AW129" s="1234"/>
      <c r="AX129" s="1234"/>
      <c r="AY129" s="1234"/>
      <c r="AZ129" s="617"/>
      <c r="BA129" s="2101"/>
      <c r="BB129" s="157" t="s">
        <v>48</v>
      </c>
      <c r="BC129" s="1059" t="s">
        <v>35</v>
      </c>
      <c r="BD129" s="1078" t="s">
        <v>35</v>
      </c>
      <c r="BE129" s="1078" t="s">
        <v>35</v>
      </c>
      <c r="BF129" s="1078" t="s">
        <v>35</v>
      </c>
      <c r="BG129" s="1098" t="s">
        <v>35</v>
      </c>
      <c r="BH129" s="1118" t="s">
        <v>35</v>
      </c>
      <c r="BI129" s="1078" t="s">
        <v>35</v>
      </c>
      <c r="BJ129" s="1078" t="s">
        <v>35</v>
      </c>
      <c r="BK129" s="1078" t="s">
        <v>35</v>
      </c>
      <c r="BL129" s="1098" t="s">
        <v>35</v>
      </c>
      <c r="BM129" s="1118" t="s">
        <v>35</v>
      </c>
      <c r="BN129" s="1078" t="s">
        <v>35</v>
      </c>
      <c r="BO129" s="1078" t="s">
        <v>35</v>
      </c>
      <c r="BP129" s="1078" t="s">
        <v>35</v>
      </c>
      <c r="BQ129" s="1098" t="s">
        <v>35</v>
      </c>
      <c r="BR129" s="1118" t="s">
        <v>35</v>
      </c>
      <c r="BS129" s="1078" t="s">
        <v>35</v>
      </c>
      <c r="BT129" s="1078" t="s">
        <v>35</v>
      </c>
      <c r="BU129" s="1078" t="s">
        <v>35</v>
      </c>
      <c r="BV129" s="1747" t="s">
        <v>35</v>
      </c>
      <c r="BW129" s="1808"/>
      <c r="BX129" s="1808"/>
      <c r="BY129" s="1809"/>
      <c r="BZ129" s="1809"/>
      <c r="CA129" s="1809"/>
      <c r="CB129" s="1809"/>
      <c r="CC129" s="1809"/>
      <c r="CD129" s="1809"/>
      <c r="CE129" s="1809"/>
      <c r="CF129" s="1809"/>
      <c r="CG129" s="1809"/>
      <c r="CH129" s="1809"/>
      <c r="CI129" s="1809"/>
      <c r="CJ129" s="1809"/>
      <c r="CK129" s="1809"/>
      <c r="CL129" s="1809"/>
      <c r="CM129" s="1809"/>
      <c r="CN129" s="1809"/>
      <c r="CO129" s="1809"/>
      <c r="CP129" s="1809"/>
      <c r="CQ129" s="1809"/>
      <c r="CR129" s="1809"/>
      <c r="CS129" s="1809"/>
      <c r="CT129" s="1809"/>
      <c r="CU129" s="1809"/>
      <c r="CV129" s="1809"/>
      <c r="CW129" s="1809"/>
      <c r="CX129" s="1809"/>
      <c r="CY129" s="1809"/>
      <c r="CZ129" s="1809"/>
    </row>
    <row r="130" s="131" customFormat="true" ht="15" customHeight="true" x14ac:dyDescent="0.2">
      <c r="A130" s="1967" t="s">
        <v>47</v>
      </c>
      <c r="B130" s="240" t="s">
        <v>42</v>
      </c>
      <c r="C130" s="246">
        <f>(C158+C159)/(C158+C159+C160)*100</f>
        <v>80.516689983718095</v>
      </c>
      <c r="D130" s="247">
        <f t="shared" ref="D130:V130" si="1">(D158+D159)/(D158+D159+D160)*100</f>
        <v>85.324817887386388</v>
      </c>
      <c r="E130" s="247">
        <f t="shared" si="1"/>
        <v>95.896861923372725</v>
      </c>
      <c r="F130" s="247">
        <f t="shared" si="1"/>
        <v>99.64925427676468</v>
      </c>
      <c r="G130" s="248">
        <f t="shared" si="1"/>
        <v>95.400289210505647</v>
      </c>
      <c r="H130" s="249">
        <f t="shared" si="1"/>
        <v>91.79273479787085</v>
      </c>
      <c r="I130" s="247">
        <f t="shared" si="1"/>
        <v>95.032487564068475</v>
      </c>
      <c r="J130" s="247">
        <f t="shared" si="1"/>
        <v>100</v>
      </c>
      <c r="K130" s="247">
        <f t="shared" si="1"/>
        <v>100</v>
      </c>
      <c r="L130" s="250">
        <f t="shared" si="1"/>
        <v>100</v>
      </c>
      <c r="M130" s="246">
        <f t="shared" si="1"/>
        <v>70.878214574404012</v>
      </c>
      <c r="N130" s="247">
        <f t="shared" si="1"/>
        <v>87.502585233919163</v>
      </c>
      <c r="O130" s="247">
        <f t="shared" si="1"/>
        <v>78.618351008409675</v>
      </c>
      <c r="P130" s="247">
        <f t="shared" si="1"/>
        <v>84.506600067417551</v>
      </c>
      <c r="Q130" s="248">
        <f t="shared" si="1"/>
        <v>98.067941269957743</v>
      </c>
      <c r="R130" s="249">
        <f t="shared" si="1"/>
        <v>88.663040360496609</v>
      </c>
      <c r="S130" s="247">
        <f t="shared" si="1"/>
        <v>76.752315862790894</v>
      </c>
      <c r="T130" s="247">
        <f t="shared" si="1"/>
        <v>81.959174518762808</v>
      </c>
      <c r="U130" s="247">
        <f t="shared" si="1"/>
        <v>94.827151075358856</v>
      </c>
      <c r="V130" s="250">
        <f t="shared" si="1"/>
        <v>82.713261418207367</v>
      </c>
      <c r="W130" s="582"/>
      <c r="X130" s="582"/>
      <c r="Y130" s="582"/>
      <c r="Z130" s="582"/>
      <c r="AA130" s="582"/>
      <c r="AB130" s="582"/>
      <c r="AC130" s="582"/>
      <c r="AD130" s="582"/>
      <c r="AE130" s="582"/>
      <c r="AF130" s="582"/>
      <c r="AG130" s="582"/>
      <c r="AH130" s="582"/>
      <c r="AI130" s="582"/>
      <c r="AJ130" s="582"/>
      <c r="AK130" s="582"/>
      <c r="AL130" s="582"/>
      <c r="AM130" s="582"/>
      <c r="AN130" s="582"/>
      <c r="AO130" s="582"/>
      <c r="AP130" s="582"/>
      <c r="AQ130" s="582"/>
      <c r="AR130" s="582"/>
      <c r="AS130" s="582"/>
      <c r="AT130" s="582"/>
      <c r="AU130" s="582"/>
      <c r="AV130" s="582"/>
      <c r="AW130" s="582"/>
      <c r="AX130" s="582"/>
      <c r="AY130" s="582"/>
      <c r="AZ130" s="208"/>
      <c r="BB130" s="133"/>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customHeight="true" x14ac:dyDescent="0.2">
      <c r="A131" s="1968"/>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5"/>
      <c r="W131" s="582"/>
      <c r="X131" s="582"/>
      <c r="Y131" s="582"/>
      <c r="Z131" s="582"/>
      <c r="AA131" s="582"/>
      <c r="AB131" s="582"/>
      <c r="AC131" s="582"/>
      <c r="AD131" s="582"/>
      <c r="AE131" s="582"/>
      <c r="AF131" s="582"/>
      <c r="AG131" s="582"/>
      <c r="AH131" s="582"/>
      <c r="AI131" s="582"/>
      <c r="AJ131" s="582"/>
      <c r="AK131" s="582"/>
      <c r="AL131" s="582"/>
      <c r="AM131" s="582"/>
      <c r="AN131" s="582"/>
      <c r="AO131" s="582"/>
      <c r="AP131" s="582"/>
      <c r="AQ131" s="582"/>
      <c r="AR131" s="582"/>
      <c r="AS131" s="582"/>
      <c r="AT131" s="582"/>
      <c r="AU131" s="582"/>
      <c r="AV131" s="582"/>
      <c r="AW131" s="582"/>
      <c r="AX131" s="582"/>
      <c r="AY131" s="582"/>
      <c r="AZ131" s="208"/>
      <c r="BB131" s="133"/>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customHeight="true" x14ac:dyDescent="0.2">
      <c r="A132" s="1969"/>
      <c r="B132" s="233" t="s">
        <v>46</v>
      </c>
      <c r="C132" s="256"/>
      <c r="D132" s="257"/>
      <c r="E132" s="257"/>
      <c r="F132" s="257"/>
      <c r="G132" s="258"/>
      <c r="H132" s="259"/>
      <c r="I132" s="257"/>
      <c r="J132" s="257"/>
      <c r="K132" s="257"/>
      <c r="L132" s="260"/>
      <c r="M132" s="256"/>
      <c r="N132" s="257"/>
      <c r="O132" s="257"/>
      <c r="P132" s="257"/>
      <c r="Q132" s="258"/>
      <c r="R132" s="1676"/>
      <c r="S132" s="1677"/>
      <c r="T132" s="1677"/>
      <c r="U132" s="1677"/>
      <c r="V132" s="1693"/>
      <c r="W132" s="582"/>
      <c r="X132" s="582"/>
      <c r="Y132" s="582"/>
      <c r="Z132" s="582"/>
      <c r="AA132" s="582"/>
      <c r="AB132" s="582"/>
      <c r="AC132" s="582"/>
      <c r="AD132" s="582"/>
      <c r="AE132" s="582"/>
      <c r="AF132" s="582"/>
      <c r="AG132" s="582"/>
      <c r="AH132" s="582"/>
      <c r="AI132" s="582"/>
      <c r="AJ132" s="582"/>
      <c r="AK132" s="582"/>
      <c r="AL132" s="582"/>
      <c r="AM132" s="582"/>
      <c r="AN132" s="582"/>
      <c r="AO132" s="582"/>
      <c r="AP132" s="582"/>
      <c r="AQ132" s="582"/>
      <c r="AR132" s="582"/>
      <c r="AS132" s="582"/>
      <c r="AT132" s="582"/>
      <c r="AU132" s="582"/>
      <c r="AV132" s="582"/>
      <c r="AW132" s="582"/>
      <c r="AX132" s="582"/>
      <c r="AY132" s="582"/>
      <c r="AZ132" s="208"/>
      <c r="BB132" s="133"/>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613" customFormat="true" ht="15" customHeight="true" x14ac:dyDescent="0.2">
      <c r="A133" s="130"/>
      <c r="B133" s="180"/>
      <c r="C133" s="2005" t="s">
        <v>113</v>
      </c>
      <c r="D133" s="2006"/>
      <c r="E133" s="2006"/>
      <c r="F133" s="2006"/>
      <c r="G133" s="2007"/>
      <c r="H133" s="2245" t="s">
        <v>38</v>
      </c>
      <c r="I133" s="2246"/>
      <c r="J133" s="2246"/>
      <c r="K133" s="2246"/>
      <c r="L133" s="2247"/>
      <c r="M133" s="2248" t="s">
        <v>37</v>
      </c>
      <c r="N133" s="2246"/>
      <c r="O133" s="2246"/>
      <c r="P133" s="2246"/>
      <c r="Q133" s="2247"/>
      <c r="R133" s="1674" t="s">
        <v>136</v>
      </c>
      <c r="S133" s="1686"/>
      <c r="T133" s="1686"/>
      <c r="U133" s="1686"/>
      <c r="V133" s="1687"/>
      <c r="W133" s="1234"/>
      <c r="X133" s="1234"/>
      <c r="Y133" s="1234"/>
      <c r="Z133" s="1234"/>
      <c r="AA133" s="1234"/>
      <c r="AB133" s="1234"/>
      <c r="AC133" s="1234"/>
      <c r="AD133" s="1234"/>
      <c r="AE133" s="1234"/>
      <c r="AF133" s="1234"/>
      <c r="AG133" s="1234"/>
      <c r="AH133" s="1234"/>
      <c r="AI133" s="1234"/>
      <c r="AJ133" s="1234"/>
      <c r="AK133" s="1234"/>
      <c r="AL133" s="1234"/>
      <c r="AM133" s="1234"/>
      <c r="AN133" s="1234"/>
      <c r="AO133" s="1234"/>
      <c r="AP133" s="1234"/>
      <c r="AQ133" s="1234"/>
      <c r="AR133" s="1234"/>
      <c r="AS133" s="1234"/>
      <c r="AT133" s="1234"/>
      <c r="AU133" s="1234"/>
      <c r="AV133" s="1234"/>
      <c r="AW133" s="1234"/>
      <c r="AX133" s="1234"/>
      <c r="AY133" s="1234"/>
      <c r="AZ133" s="617"/>
      <c r="BA133" s="209" t="s">
        <v>127</v>
      </c>
      <c r="BB133" s="116" t="s">
        <v>97</v>
      </c>
      <c r="BC133" s="2102" t="s">
        <v>113</v>
      </c>
      <c r="BD133" s="2103"/>
      <c r="BE133" s="2103"/>
      <c r="BF133" s="2103"/>
      <c r="BG133" s="2104"/>
      <c r="BH133" s="2105" t="s">
        <v>38</v>
      </c>
      <c r="BI133" s="2103"/>
      <c r="BJ133" s="2103"/>
      <c r="BK133" s="2103"/>
      <c r="BL133" s="2104"/>
      <c r="BM133" s="2105" t="s">
        <v>37</v>
      </c>
      <c r="BN133" s="2103"/>
      <c r="BO133" s="2103"/>
      <c r="BP133" s="2103"/>
      <c r="BQ133" s="2106"/>
      <c r="BR133" s="1662" t="s">
        <v>136</v>
      </c>
      <c r="BS133" s="1663"/>
      <c r="BT133" s="1663"/>
      <c r="BU133" s="1663"/>
      <c r="BV133" s="1663"/>
      <c r="BW133" s="1810"/>
      <c r="BX133" s="1810"/>
      <c r="BY133" s="1811"/>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613" customFormat="true" ht="24" x14ac:dyDescent="0.2">
      <c r="A134" s="181" t="s">
        <v>68</v>
      </c>
      <c r="B134" s="238"/>
      <c r="C134" s="274" t="s">
        <v>0</v>
      </c>
      <c r="D134" s="275" t="s">
        <v>1</v>
      </c>
      <c r="E134" s="275" t="s">
        <v>2</v>
      </c>
      <c r="F134" s="275" t="s">
        <v>3</v>
      </c>
      <c r="G134" s="276" t="s">
        <v>4</v>
      </c>
      <c r="H134" s="1442" t="s">
        <v>0</v>
      </c>
      <c r="I134" s="1410" t="s">
        <v>1</v>
      </c>
      <c r="J134" s="1410" t="s">
        <v>2</v>
      </c>
      <c r="K134" s="1410" t="s">
        <v>3</v>
      </c>
      <c r="L134" s="1411" t="s">
        <v>4</v>
      </c>
      <c r="M134" s="1432" t="s">
        <v>0</v>
      </c>
      <c r="N134" s="1410" t="s">
        <v>1</v>
      </c>
      <c r="O134" s="1410" t="s">
        <v>2</v>
      </c>
      <c r="P134" s="1410" t="s">
        <v>3</v>
      </c>
      <c r="Q134" s="1454" t="s">
        <v>4</v>
      </c>
      <c r="R134" s="1442" t="s">
        <v>312</v>
      </c>
      <c r="S134" s="1410" t="s">
        <v>313</v>
      </c>
      <c r="T134" s="1410" t="s">
        <v>314</v>
      </c>
      <c r="U134" s="1410" t="s">
        <v>315</v>
      </c>
      <c r="V134" s="1412" t="s">
        <v>316</v>
      </c>
      <c r="W134" s="1234"/>
      <c r="X134" s="1234"/>
      <c r="Y134" s="1234"/>
      <c r="Z134" s="1234"/>
      <c r="AA134" s="1234"/>
      <c r="AB134" s="1234"/>
      <c r="AC134" s="1234"/>
      <c r="AD134" s="1234"/>
      <c r="AE134" s="1234"/>
      <c r="AF134" s="1234"/>
      <c r="AG134" s="1234"/>
      <c r="AH134" s="1234"/>
      <c r="AI134" s="1234"/>
      <c r="AJ134" s="1234"/>
      <c r="AK134" s="1234"/>
      <c r="AL134" s="1234"/>
      <c r="AM134" s="1234"/>
      <c r="AN134" s="1234"/>
      <c r="AO134" s="1234"/>
      <c r="AP134" s="1234"/>
      <c r="AQ134" s="1234"/>
      <c r="AR134" s="1234"/>
      <c r="AS134" s="1234"/>
      <c r="AT134" s="1234"/>
      <c r="AU134" s="1234"/>
      <c r="AV134" s="1234"/>
      <c r="AW134" s="1234"/>
      <c r="AX134" s="1234"/>
      <c r="AY134" s="1234"/>
      <c r="AZ134" s="617"/>
      <c r="BA134" s="192" t="s">
        <v>115</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312</v>
      </c>
      <c r="BS134" s="170" t="s">
        <v>313</v>
      </c>
      <c r="BT134" s="170" t="s">
        <v>314</v>
      </c>
      <c r="BU134" s="170" t="s">
        <v>315</v>
      </c>
      <c r="BV134" s="1748" t="s">
        <v>316</v>
      </c>
      <c r="BW134" s="1812"/>
      <c r="BX134" s="1812"/>
      <c r="BY134" s="1813"/>
      <c r="BZ134" s="1813"/>
      <c r="CA134" s="1813"/>
      <c r="CB134" s="1813"/>
      <c r="CC134" s="1813"/>
      <c r="CD134" s="1813"/>
      <c r="CE134" s="1813"/>
      <c r="CF134" s="1813"/>
      <c r="CG134" s="1813"/>
      <c r="CH134" s="1813"/>
      <c r="CI134" s="1813"/>
      <c r="CJ134" s="1813"/>
      <c r="CK134" s="1813"/>
      <c r="CL134" s="1813"/>
      <c r="CM134" s="1813"/>
      <c r="CN134" s="1813"/>
      <c r="CO134" s="1813"/>
      <c r="CP134" s="1813"/>
      <c r="CQ134" s="1813"/>
      <c r="CR134" s="1813"/>
      <c r="CS134" s="1813"/>
      <c r="CT134" s="1813"/>
      <c r="CU134" s="1813"/>
      <c r="CV134" s="1813"/>
      <c r="CW134" s="1813"/>
      <c r="CX134" s="1813"/>
      <c r="CY134" s="1813"/>
      <c r="CZ134" s="1813"/>
    </row>
    <row r="135" s="613" customFormat="true" ht="15" customHeight="true" x14ac:dyDescent="0.2">
      <c r="A135" s="2238" t="s">
        <v>45</v>
      </c>
      <c r="B135" s="1629" t="s">
        <v>44</v>
      </c>
      <c r="C135" s="1545">
        <v>38.879667483298363</v>
      </c>
      <c r="D135" s="1546">
        <v>74.671856141144872</v>
      </c>
      <c r="E135" s="1546">
        <v>87.476287642423046</v>
      </c>
      <c r="F135" s="1546">
        <v>92.085562348485368</v>
      </c>
      <c r="G135" s="1547">
        <v>97.392586303730283</v>
      </c>
      <c r="H135" s="1548">
        <v>79.1134314272377</v>
      </c>
      <c r="I135" s="1546">
        <v>87.852636892044359</v>
      </c>
      <c r="J135" s="1546">
        <v>94.227749410394267</v>
      </c>
      <c r="K135" s="1546">
        <v>96.938560766688283</v>
      </c>
      <c r="L135" s="1549">
        <v>98.353586727288985</v>
      </c>
      <c r="M135" s="1550">
        <v>8.3831198357141083</v>
      </c>
      <c r="N135" s="1546">
        <v>24.268414503953366</v>
      </c>
      <c r="O135" s="1546">
        <v>28.180049052301783</v>
      </c>
      <c r="P135" s="1546">
        <v>48.630566603697432</v>
      </c>
      <c r="Q135" s="1547">
        <v>62.815235307756801</v>
      </c>
      <c r="R135" s="1548">
        <v>76.373564897358605</v>
      </c>
      <c r="S135" s="1546">
        <v>93.026905745950941</v>
      </c>
      <c r="T135" s="1546">
        <v>82.543864848852294</v>
      </c>
      <c r="U135" s="1546">
        <v>82.80588692219149</v>
      </c>
      <c r="V135" s="1705">
        <v>54.682587961359552</v>
      </c>
      <c r="W135" s="1234"/>
      <c r="X135" s="1234"/>
      <c r="Y135" s="1234"/>
      <c r="Z135" s="1234"/>
      <c r="AA135" s="1234"/>
      <c r="AB135" s="1234"/>
      <c r="AC135" s="1234"/>
      <c r="AD135" s="1234"/>
      <c r="AE135" s="1234"/>
      <c r="AF135" s="1234"/>
      <c r="AG135" s="1234"/>
      <c r="AH135" s="1234"/>
      <c r="AI135" s="1234"/>
      <c r="AJ135" s="1234"/>
      <c r="AK135" s="1234"/>
      <c r="AL135" s="1234"/>
      <c r="AM135" s="1234"/>
      <c r="AN135" s="1234"/>
      <c r="AO135" s="1234"/>
      <c r="AP135" s="1234"/>
      <c r="AQ135" s="1234"/>
      <c r="AR135" s="1234"/>
      <c r="AS135" s="1234"/>
      <c r="AT135" s="1234"/>
      <c r="AU135" s="1234"/>
      <c r="AV135" s="1234"/>
      <c r="AW135" s="1234"/>
      <c r="AX135" s="1234"/>
      <c r="AY135" s="1234"/>
      <c r="AZ135" s="617"/>
      <c r="BA135" s="2107" t="s">
        <v>45</v>
      </c>
      <c r="BB135" s="158" t="s">
        <v>44</v>
      </c>
      <c r="BC135" s="1060" t="s">
        <v>35</v>
      </c>
      <c r="BD135" s="1079" t="s">
        <v>35</v>
      </c>
      <c r="BE135" s="1079" t="s">
        <v>35</v>
      </c>
      <c r="BF135" s="1079" t="s">
        <v>35</v>
      </c>
      <c r="BG135" s="1099" t="s">
        <v>35</v>
      </c>
      <c r="BH135" s="1119" t="s">
        <v>35</v>
      </c>
      <c r="BI135" s="1079" t="s">
        <v>35</v>
      </c>
      <c r="BJ135" s="1079" t="s">
        <v>35</v>
      </c>
      <c r="BK135" s="1079" t="s">
        <v>35</v>
      </c>
      <c r="BL135" s="1099" t="s">
        <v>35</v>
      </c>
      <c r="BM135" s="1119" t="s">
        <v>35</v>
      </c>
      <c r="BN135" s="1079" t="s">
        <v>35</v>
      </c>
      <c r="BO135" s="1079" t="s">
        <v>35</v>
      </c>
      <c r="BP135" s="1079" t="s">
        <v>35</v>
      </c>
      <c r="BQ135" s="1099" t="s">
        <v>35</v>
      </c>
      <c r="BR135" s="1119" t="s">
        <v>35</v>
      </c>
      <c r="BS135" s="1079" t="s">
        <v>35</v>
      </c>
      <c r="BT135" s="1079" t="s">
        <v>35</v>
      </c>
      <c r="BU135" s="1079" t="s">
        <v>35</v>
      </c>
      <c r="BV135" s="1749" t="s">
        <v>35</v>
      </c>
      <c r="BW135" s="1814"/>
      <c r="BX135" s="1814"/>
      <c r="BY135" s="1815"/>
      <c r="BZ135" s="1815"/>
      <c r="CA135" s="1815"/>
      <c r="CB135" s="1815"/>
      <c r="CC135" s="1815"/>
      <c r="CD135" s="1815"/>
      <c r="CE135" s="1815"/>
      <c r="CF135" s="1815"/>
      <c r="CG135" s="1815"/>
      <c r="CH135" s="1815"/>
      <c r="CI135" s="1815"/>
      <c r="CJ135" s="1815"/>
      <c r="CK135" s="1815"/>
      <c r="CL135" s="1815"/>
      <c r="CM135" s="1815"/>
      <c r="CN135" s="1815"/>
      <c r="CO135" s="1815"/>
      <c r="CP135" s="1815"/>
      <c r="CQ135" s="1815"/>
      <c r="CR135" s="1815"/>
      <c r="CS135" s="1815"/>
      <c r="CT135" s="1815"/>
      <c r="CU135" s="1815"/>
      <c r="CV135" s="1815"/>
      <c r="CW135" s="1815"/>
      <c r="CX135" s="1815"/>
      <c r="CY135" s="1815"/>
      <c r="CZ135" s="1815"/>
    </row>
    <row r="136" s="613" customFormat="true" ht="15" customHeight="true" x14ac:dyDescent="0.2">
      <c r="A136" s="2239"/>
      <c r="B136" s="1630" t="s">
        <v>43</v>
      </c>
      <c r="C136" s="1551">
        <v>21.501551964128591</v>
      </c>
      <c r="D136" s="1552">
        <v>15.262894704478521</v>
      </c>
      <c r="E136" s="1552">
        <v>7.89274528416483</v>
      </c>
      <c r="F136" s="1552">
        <v>5.2379540170972323</v>
      </c>
      <c r="G136" s="1553">
        <v>1.974013473068122</v>
      </c>
      <c r="H136" s="1554">
        <v>10.002970914926724</v>
      </c>
      <c r="I136" s="1552">
        <v>7.3743567684331675</v>
      </c>
      <c r="J136" s="1552">
        <v>3.745663476968228</v>
      </c>
      <c r="K136" s="1552">
        <v>2.275591179544707</v>
      </c>
      <c r="L136" s="1555">
        <v>1.0656437987465268</v>
      </c>
      <c r="M136" s="1556">
        <v>19.865347254307331</v>
      </c>
      <c r="N136" s="1552">
        <v>32.000999745216092</v>
      </c>
      <c r="O136" s="1552">
        <v>32.527616533138811</v>
      </c>
      <c r="P136" s="1552">
        <v>33.429601789749235</v>
      </c>
      <c r="Q136" s="1553">
        <v>24.608338867697363</v>
      </c>
      <c r="R136" s="1554">
        <v>7.1766190702196671</v>
      </c>
      <c r="S136" s="1552">
        <v>2.6473559247518716</v>
      </c>
      <c r="T136" s="1552">
        <v>7.6600738580726757</v>
      </c>
      <c r="U136" s="1552">
        <v>10.076415520361802</v>
      </c>
      <c r="V136" s="1706">
        <v>23.885538143136518</v>
      </c>
      <c r="W136" s="1234"/>
      <c r="X136" s="1234"/>
      <c r="Y136" s="1234"/>
      <c r="Z136" s="1234"/>
      <c r="AA136" s="1234"/>
      <c r="AB136" s="1234"/>
      <c r="AC136" s="1234"/>
      <c r="AD136" s="1234"/>
      <c r="AE136" s="1234"/>
      <c r="AF136" s="1234"/>
      <c r="AG136" s="1234"/>
      <c r="AH136" s="1234"/>
      <c r="AI136" s="1234"/>
      <c r="AJ136" s="1234"/>
      <c r="AK136" s="1234"/>
      <c r="AL136" s="1234"/>
      <c r="AM136" s="1234"/>
      <c r="AN136" s="1234"/>
      <c r="AO136" s="1234"/>
      <c r="AP136" s="1234"/>
      <c r="AQ136" s="1234"/>
      <c r="AR136" s="1234"/>
      <c r="AS136" s="1234"/>
      <c r="AT136" s="1234"/>
      <c r="AU136" s="1234"/>
      <c r="AV136" s="1234"/>
      <c r="AW136" s="1234"/>
      <c r="AX136" s="1234"/>
      <c r="AY136" s="1234"/>
      <c r="AZ136" s="617"/>
      <c r="BA136" s="2072"/>
      <c r="BB136" s="159" t="s">
        <v>43</v>
      </c>
      <c r="BC136" s="1061" t="s">
        <v>35</v>
      </c>
      <c r="BD136" s="1080" t="s">
        <v>35</v>
      </c>
      <c r="BE136" s="1080" t="s">
        <v>35</v>
      </c>
      <c r="BF136" s="1080" t="s">
        <v>35</v>
      </c>
      <c r="BG136" s="1100" t="s">
        <v>35</v>
      </c>
      <c r="BH136" s="1120" t="s">
        <v>35</v>
      </c>
      <c r="BI136" s="1080" t="s">
        <v>35</v>
      </c>
      <c r="BJ136" s="1080" t="s">
        <v>35</v>
      </c>
      <c r="BK136" s="1080" t="s">
        <v>35</v>
      </c>
      <c r="BL136" s="1100" t="s">
        <v>35</v>
      </c>
      <c r="BM136" s="1120" t="s">
        <v>35</v>
      </c>
      <c r="BN136" s="1080" t="s">
        <v>35</v>
      </c>
      <c r="BO136" s="1080" t="s">
        <v>35</v>
      </c>
      <c r="BP136" s="1080" t="s">
        <v>35</v>
      </c>
      <c r="BQ136" s="1100" t="s">
        <v>35</v>
      </c>
      <c r="BR136" s="1120" t="s">
        <v>35</v>
      </c>
      <c r="BS136" s="1080" t="s">
        <v>35</v>
      </c>
      <c r="BT136" s="1080" t="s">
        <v>35</v>
      </c>
      <c r="BU136" s="1080" t="s">
        <v>35</v>
      </c>
      <c r="BV136" s="1750" t="s">
        <v>35</v>
      </c>
      <c r="BW136" s="1816"/>
      <c r="BX136" s="1816"/>
      <c r="BY136" s="1817"/>
      <c r="BZ136" s="1817"/>
      <c r="CA136" s="1817"/>
      <c r="CB136" s="1817"/>
      <c r="CC136" s="1817"/>
      <c r="CD136" s="1817"/>
      <c r="CE136" s="1817"/>
      <c r="CF136" s="1817"/>
      <c r="CG136" s="1817"/>
      <c r="CH136" s="1817"/>
      <c r="CI136" s="1817"/>
      <c r="CJ136" s="1817"/>
      <c r="CK136" s="1817"/>
      <c r="CL136" s="1817"/>
      <c r="CM136" s="1817"/>
      <c r="CN136" s="1817"/>
      <c r="CO136" s="1817"/>
      <c r="CP136" s="1817"/>
      <c r="CQ136" s="1817"/>
      <c r="CR136" s="1817"/>
      <c r="CS136" s="1817"/>
      <c r="CT136" s="1817"/>
      <c r="CU136" s="1817"/>
      <c r="CV136" s="1817"/>
      <c r="CW136" s="1817"/>
      <c r="CX136" s="1817"/>
      <c r="CY136" s="1817"/>
      <c r="CZ136" s="1817"/>
    </row>
    <row r="137" s="613" customFormat="true" ht="15" customHeight="true" x14ac:dyDescent="0.2">
      <c r="A137" s="2239"/>
      <c r="B137" s="1630" t="s">
        <v>42</v>
      </c>
      <c r="C137" s="1551">
        <v>31.430919046799506</v>
      </c>
      <c r="D137" s="1552">
        <v>8.037972207315681</v>
      </c>
      <c r="E137" s="1552">
        <v>4.3920057587420818</v>
      </c>
      <c r="F137" s="1552">
        <v>2.6500693011543821</v>
      </c>
      <c r="G137" s="1553">
        <v>0.33770543262807295</v>
      </c>
      <c r="H137" s="1554">
        <v>7.8213029122249296</v>
      </c>
      <c r="I137" s="1552">
        <v>3.8068958781682745</v>
      </c>
      <c r="J137" s="1552">
        <v>2.0265871126375039</v>
      </c>
      <c r="K137" s="1552">
        <v>0.75382553530139373</v>
      </c>
      <c r="L137" s="1555">
        <v>0.24640212679631579</v>
      </c>
      <c r="M137" s="1556">
        <v>55.722407963152044</v>
      </c>
      <c r="N137" s="1552">
        <v>37.270305267237767</v>
      </c>
      <c r="O137" s="1552">
        <v>32.727394013507265</v>
      </c>
      <c r="P137" s="1552">
        <v>15.469885476298471</v>
      </c>
      <c r="Q137" s="1553">
        <v>12.175747309715803</v>
      </c>
      <c r="R137" s="1554">
        <v>12.825838761434492</v>
      </c>
      <c r="S137" s="1552">
        <v>2.8640746721517161</v>
      </c>
      <c r="T137" s="1552">
        <v>8.2109373462479738</v>
      </c>
      <c r="U137" s="1552">
        <v>6.3319321893372749</v>
      </c>
      <c r="V137" s="1706">
        <v>17.730515319531946</v>
      </c>
      <c r="W137" s="1234"/>
      <c r="X137" s="1234"/>
      <c r="Y137" s="1234"/>
      <c r="Z137" s="1234"/>
      <c r="AA137" s="1234"/>
      <c r="AB137" s="1234"/>
      <c r="AC137" s="1234"/>
      <c r="AD137" s="1234"/>
      <c r="AE137" s="1234"/>
      <c r="AF137" s="1234"/>
      <c r="AG137" s="1234"/>
      <c r="AH137" s="1234"/>
      <c r="AI137" s="1234"/>
      <c r="AJ137" s="1234"/>
      <c r="AK137" s="1234"/>
      <c r="AL137" s="1234"/>
      <c r="AM137" s="1234"/>
      <c r="AN137" s="1234"/>
      <c r="AO137" s="1234"/>
      <c r="AP137" s="1234"/>
      <c r="AQ137" s="1234"/>
      <c r="AR137" s="1234"/>
      <c r="AS137" s="1234"/>
      <c r="AT137" s="1234"/>
      <c r="AU137" s="1234"/>
      <c r="AV137" s="1234"/>
      <c r="AW137" s="1234"/>
      <c r="AX137" s="1234"/>
      <c r="AY137" s="1234"/>
      <c r="AZ137" s="617"/>
      <c r="BA137" s="2072"/>
      <c r="BB137" s="159" t="s">
        <v>42</v>
      </c>
      <c r="BC137" s="1061" t="s">
        <v>35</v>
      </c>
      <c r="BD137" s="1080" t="s">
        <v>35</v>
      </c>
      <c r="BE137" s="1080" t="s">
        <v>35</v>
      </c>
      <c r="BF137" s="1080" t="s">
        <v>35</v>
      </c>
      <c r="BG137" s="1100" t="s">
        <v>35</v>
      </c>
      <c r="BH137" s="1120" t="s">
        <v>35</v>
      </c>
      <c r="BI137" s="1080" t="s">
        <v>35</v>
      </c>
      <c r="BJ137" s="1080" t="s">
        <v>35</v>
      </c>
      <c r="BK137" s="1080" t="s">
        <v>35</v>
      </c>
      <c r="BL137" s="1100" t="s">
        <v>35</v>
      </c>
      <c r="BM137" s="1120" t="s">
        <v>35</v>
      </c>
      <c r="BN137" s="1080" t="s">
        <v>35</v>
      </c>
      <c r="BO137" s="1080" t="s">
        <v>35</v>
      </c>
      <c r="BP137" s="1080" t="s">
        <v>35</v>
      </c>
      <c r="BQ137" s="1100" t="s">
        <v>35</v>
      </c>
      <c r="BR137" s="1120" t="s">
        <v>35</v>
      </c>
      <c r="BS137" s="1080" t="s">
        <v>35</v>
      </c>
      <c r="BT137" s="1080" t="s">
        <v>35</v>
      </c>
      <c r="BU137" s="1080" t="s">
        <v>35</v>
      </c>
      <c r="BV137" s="1750" t="s">
        <v>35</v>
      </c>
      <c r="BW137" s="1816"/>
      <c r="BX137" s="1816"/>
      <c r="BY137" s="1817"/>
      <c r="BZ137" s="1817"/>
      <c r="CA137" s="1817"/>
      <c r="CB137" s="1817"/>
      <c r="CC137" s="1817"/>
      <c r="CD137" s="1817"/>
      <c r="CE137" s="1817"/>
      <c r="CF137" s="1817"/>
      <c r="CG137" s="1817"/>
      <c r="CH137" s="1817"/>
      <c r="CI137" s="1817"/>
      <c r="CJ137" s="1817"/>
      <c r="CK137" s="1817"/>
      <c r="CL137" s="1817"/>
      <c r="CM137" s="1817"/>
      <c r="CN137" s="1817"/>
      <c r="CO137" s="1817"/>
      <c r="CP137" s="1817"/>
      <c r="CQ137" s="1817"/>
      <c r="CR137" s="1817"/>
      <c r="CS137" s="1817"/>
      <c r="CT137" s="1817"/>
      <c r="CU137" s="1817"/>
      <c r="CV137" s="1817"/>
      <c r="CW137" s="1817"/>
      <c r="CX137" s="1817"/>
      <c r="CY137" s="1817"/>
      <c r="CZ137" s="1817"/>
    </row>
    <row r="138" s="613" customFormat="true" ht="15" customHeight="true" x14ac:dyDescent="0.2">
      <c r="A138" s="2239"/>
      <c r="B138" s="1630" t="s">
        <v>41</v>
      </c>
      <c r="C138" s="1551">
        <v>4.5830202844412549</v>
      </c>
      <c r="D138" s="1552">
        <v>1.6835527036092928</v>
      </c>
      <c r="E138" s="1552">
        <v>0.23085914553789569</v>
      </c>
      <c r="F138" s="1552">
        <v>2.6414333263022935E-2</v>
      </c>
      <c r="G138" s="1553">
        <v>0.29569479057352582</v>
      </c>
      <c r="H138" s="1554">
        <v>2.0050393855204995</v>
      </c>
      <c r="I138" s="1552">
        <v>0.87359770560079175</v>
      </c>
      <c r="J138" s="1552">
        <v>0</v>
      </c>
      <c r="K138" s="1552">
        <v>3.2022518465594223E-2</v>
      </c>
      <c r="L138" s="1555">
        <v>0.33436734716820576</v>
      </c>
      <c r="M138" s="1556">
        <v>7.8695974101837303</v>
      </c>
      <c r="N138" s="1552">
        <v>3.5731514804424243</v>
      </c>
      <c r="O138" s="1552">
        <v>5.1370398052891693</v>
      </c>
      <c r="P138" s="1552">
        <v>1.7171956602954439</v>
      </c>
      <c r="Q138" s="1553">
        <v>0.36576929691323123</v>
      </c>
      <c r="R138" s="1554">
        <v>2.1823226255188755</v>
      </c>
      <c r="S138" s="1552">
        <v>0.89236893012308616</v>
      </c>
      <c r="T138" s="1552">
        <v>0.9848587438738694</v>
      </c>
      <c r="U138" s="1552">
        <v>0.32518497613587621</v>
      </c>
      <c r="V138" s="1706">
        <v>2.641336426432471</v>
      </c>
      <c r="W138" s="1234"/>
      <c r="X138" s="1234"/>
      <c r="Y138" s="1234"/>
      <c r="Z138" s="1234"/>
      <c r="AA138" s="1234"/>
      <c r="AB138" s="1234"/>
      <c r="AC138" s="1234"/>
      <c r="AD138" s="1234"/>
      <c r="AE138" s="1234"/>
      <c r="AF138" s="1234"/>
      <c r="AG138" s="1234"/>
      <c r="AH138" s="1234"/>
      <c r="AI138" s="1234"/>
      <c r="AJ138" s="1234"/>
      <c r="AK138" s="1234"/>
      <c r="AL138" s="1234"/>
      <c r="AM138" s="1234"/>
      <c r="AN138" s="1234"/>
      <c r="AO138" s="1234"/>
      <c r="AP138" s="1234"/>
      <c r="AQ138" s="1234"/>
      <c r="AR138" s="1234"/>
      <c r="AS138" s="1234"/>
      <c r="AT138" s="1234"/>
      <c r="AU138" s="1234"/>
      <c r="AV138" s="1234"/>
      <c r="AW138" s="1234"/>
      <c r="AX138" s="1234"/>
      <c r="AY138" s="1234"/>
      <c r="AZ138" s="617"/>
      <c r="BA138" s="2072"/>
      <c r="BB138" s="159" t="s">
        <v>41</v>
      </c>
      <c r="BC138" s="1061" t="s">
        <v>35</v>
      </c>
      <c r="BD138" s="1080" t="s">
        <v>35</v>
      </c>
      <c r="BE138" s="1080" t="s">
        <v>35</v>
      </c>
      <c r="BF138" s="1080" t="s">
        <v>35</v>
      </c>
      <c r="BG138" s="1100" t="s">
        <v>35</v>
      </c>
      <c r="BH138" s="1120" t="s">
        <v>35</v>
      </c>
      <c r="BI138" s="1080" t="s">
        <v>35</v>
      </c>
      <c r="BJ138" s="1080" t="s">
        <v>35</v>
      </c>
      <c r="BK138" s="1080" t="s">
        <v>35</v>
      </c>
      <c r="BL138" s="1100" t="s">
        <v>35</v>
      </c>
      <c r="BM138" s="1120" t="s">
        <v>35</v>
      </c>
      <c r="BN138" s="1080" t="s">
        <v>35</v>
      </c>
      <c r="BO138" s="1080" t="s">
        <v>35</v>
      </c>
      <c r="BP138" s="1080" t="s">
        <v>35</v>
      </c>
      <c r="BQ138" s="1100" t="s">
        <v>35</v>
      </c>
      <c r="BR138" s="1120" t="s">
        <v>35</v>
      </c>
      <c r="BS138" s="1080" t="s">
        <v>35</v>
      </c>
      <c r="BT138" s="1080" t="s">
        <v>35</v>
      </c>
      <c r="BU138" s="1080" t="s">
        <v>35</v>
      </c>
      <c r="BV138" s="1750" t="s">
        <v>35</v>
      </c>
      <c r="BW138" s="1816"/>
      <c r="BX138" s="1816"/>
      <c r="BY138" s="1817"/>
      <c r="BZ138" s="1817"/>
      <c r="CA138" s="1817"/>
      <c r="CB138" s="1817"/>
      <c r="CC138" s="1817"/>
      <c r="CD138" s="1817"/>
      <c r="CE138" s="1817"/>
      <c r="CF138" s="1817"/>
      <c r="CG138" s="1817"/>
      <c r="CH138" s="1817"/>
      <c r="CI138" s="1817"/>
      <c r="CJ138" s="1817"/>
      <c r="CK138" s="1817"/>
      <c r="CL138" s="1817"/>
      <c r="CM138" s="1817"/>
      <c r="CN138" s="1817"/>
      <c r="CO138" s="1817"/>
      <c r="CP138" s="1817"/>
      <c r="CQ138" s="1817"/>
      <c r="CR138" s="1817"/>
      <c r="CS138" s="1817"/>
      <c r="CT138" s="1817"/>
      <c r="CU138" s="1817"/>
      <c r="CV138" s="1817"/>
      <c r="CW138" s="1817"/>
      <c r="CX138" s="1817"/>
      <c r="CY138" s="1817"/>
      <c r="CZ138" s="1817"/>
    </row>
    <row r="139" s="613" customFormat="true" ht="15" customHeight="true" x14ac:dyDescent="0.2">
      <c r="A139" s="2239"/>
      <c r="B139" s="1630" t="s">
        <v>19</v>
      </c>
      <c r="C139" s="1551">
        <v>3.6048412213322139</v>
      </c>
      <c r="D139" s="1552">
        <v>0.34372424345168434</v>
      </c>
      <c r="E139" s="1552">
        <v>8.1021691321094321E-3</v>
      </c>
      <c r="F139" s="1552">
        <v>0</v>
      </c>
      <c r="G139" s="1553">
        <v>0</v>
      </c>
      <c r="H139" s="1554">
        <v>1.0572553600901797</v>
      </c>
      <c r="I139" s="1552">
        <v>9.2512755753330067E-2</v>
      </c>
      <c r="J139" s="1552">
        <v>0</v>
      </c>
      <c r="K139" s="1552">
        <v>0</v>
      </c>
      <c r="L139" s="1555">
        <v>0</v>
      </c>
      <c r="M139" s="1556">
        <v>8.1595275366429902</v>
      </c>
      <c r="N139" s="1552">
        <v>2.8871290031505565</v>
      </c>
      <c r="O139" s="1552">
        <v>1.4279005957631403</v>
      </c>
      <c r="P139" s="1552">
        <v>0.75275046995964723</v>
      </c>
      <c r="Q139" s="1553">
        <v>3.4909217916982233E-2</v>
      </c>
      <c r="R139" s="1554">
        <v>1.4416546454683157</v>
      </c>
      <c r="S139" s="1552">
        <v>0.56929472702228978</v>
      </c>
      <c r="T139" s="1552">
        <v>0.60026520295322161</v>
      </c>
      <c r="U139" s="1552">
        <v>0.46058039197362399</v>
      </c>
      <c r="V139" s="1706">
        <v>1.0600221495396247</v>
      </c>
      <c r="W139" s="1234"/>
      <c r="X139" s="1234"/>
      <c r="Y139" s="1234"/>
      <c r="Z139" s="1234"/>
      <c r="AA139" s="1234"/>
      <c r="AB139" s="1234"/>
      <c r="AC139" s="1234"/>
      <c r="AD139" s="1234"/>
      <c r="AE139" s="1234"/>
      <c r="AF139" s="1234"/>
      <c r="AG139" s="1234"/>
      <c r="AH139" s="1234"/>
      <c r="AI139" s="1234"/>
      <c r="AJ139" s="1234"/>
      <c r="AK139" s="1234"/>
      <c r="AL139" s="1234"/>
      <c r="AM139" s="1234"/>
      <c r="AN139" s="1234"/>
      <c r="AO139" s="1234"/>
      <c r="AP139" s="1234"/>
      <c r="AQ139" s="1234"/>
      <c r="AR139" s="1234"/>
      <c r="AS139" s="1234"/>
      <c r="AT139" s="1234"/>
      <c r="AU139" s="1234"/>
      <c r="AV139" s="1234"/>
      <c r="AW139" s="1234"/>
      <c r="AX139" s="1234"/>
      <c r="AY139" s="1234"/>
      <c r="AZ139" s="617"/>
      <c r="BA139" s="2072"/>
      <c r="BB139" s="159" t="s">
        <v>19</v>
      </c>
      <c r="BC139" s="1061" t="s">
        <v>35</v>
      </c>
      <c r="BD139" s="1080" t="s">
        <v>35</v>
      </c>
      <c r="BE139" s="1080" t="s">
        <v>35</v>
      </c>
      <c r="BF139" s="1080" t="s">
        <v>35</v>
      </c>
      <c r="BG139" s="1100" t="s">
        <v>35</v>
      </c>
      <c r="BH139" s="1120" t="s">
        <v>35</v>
      </c>
      <c r="BI139" s="1080" t="s">
        <v>35</v>
      </c>
      <c r="BJ139" s="1080" t="s">
        <v>35</v>
      </c>
      <c r="BK139" s="1080" t="s">
        <v>35</v>
      </c>
      <c r="BL139" s="1100" t="s">
        <v>35</v>
      </c>
      <c r="BM139" s="1120" t="s">
        <v>35</v>
      </c>
      <c r="BN139" s="1080" t="s">
        <v>35</v>
      </c>
      <c r="BO139" s="1080" t="s">
        <v>35</v>
      </c>
      <c r="BP139" s="1080" t="s">
        <v>35</v>
      </c>
      <c r="BQ139" s="1100" t="s">
        <v>35</v>
      </c>
      <c r="BR139" s="1120" t="s">
        <v>35</v>
      </c>
      <c r="BS139" s="1080" t="s">
        <v>35</v>
      </c>
      <c r="BT139" s="1080" t="s">
        <v>35</v>
      </c>
      <c r="BU139" s="1080" t="s">
        <v>35</v>
      </c>
      <c r="BV139" s="1750" t="s">
        <v>35</v>
      </c>
      <c r="BW139" s="1816"/>
      <c r="BX139" s="1816"/>
      <c r="BY139" s="1817"/>
      <c r="BZ139" s="1817"/>
      <c r="CA139" s="1817"/>
      <c r="CB139" s="1817"/>
      <c r="CC139" s="1817"/>
      <c r="CD139" s="1817"/>
      <c r="CE139" s="1817"/>
      <c r="CF139" s="1817"/>
      <c r="CG139" s="1817"/>
      <c r="CH139" s="1817"/>
      <c r="CI139" s="1817"/>
      <c r="CJ139" s="1817"/>
      <c r="CK139" s="1817"/>
      <c r="CL139" s="1817"/>
      <c r="CM139" s="1817"/>
      <c r="CN139" s="1817"/>
      <c r="CO139" s="1817"/>
      <c r="CP139" s="1817"/>
      <c r="CQ139" s="1817"/>
      <c r="CR139" s="1817"/>
      <c r="CS139" s="1817"/>
      <c r="CT139" s="1817"/>
      <c r="CU139" s="1817"/>
      <c r="CV139" s="1817"/>
      <c r="CW139" s="1817"/>
      <c r="CX139" s="1817"/>
      <c r="CY139" s="1817"/>
      <c r="CZ139" s="1817"/>
    </row>
    <row r="140" s="130" customFormat="true" ht="15" customHeight="true" x14ac:dyDescent="0.2">
      <c r="A140" s="2000" t="s">
        <v>105</v>
      </c>
      <c r="B140" s="244" t="s">
        <v>63</v>
      </c>
      <c r="C140" s="991" t="s">
        <v>35</v>
      </c>
      <c r="D140" s="1003" t="s">
        <v>35</v>
      </c>
      <c r="E140" s="1003" t="s">
        <v>35</v>
      </c>
      <c r="F140" s="1003" t="s">
        <v>35</v>
      </c>
      <c r="G140" s="1015" t="s">
        <v>35</v>
      </c>
      <c r="H140" s="1027" t="s">
        <v>35</v>
      </c>
      <c r="I140" s="1003" t="s">
        <v>35</v>
      </c>
      <c r="J140" s="1003" t="s">
        <v>35</v>
      </c>
      <c r="K140" s="1003" t="s">
        <v>35</v>
      </c>
      <c r="L140" s="1039" t="s">
        <v>35</v>
      </c>
      <c r="M140" s="1047" t="s">
        <v>35</v>
      </c>
      <c r="N140" s="1003" t="s">
        <v>35</v>
      </c>
      <c r="O140" s="1003" t="s">
        <v>35</v>
      </c>
      <c r="P140" s="1003" t="s">
        <v>35</v>
      </c>
      <c r="Q140" s="1015" t="s">
        <v>35</v>
      </c>
      <c r="R140" s="1027" t="s">
        <v>35</v>
      </c>
      <c r="S140" s="1003" t="s">
        <v>35</v>
      </c>
      <c r="T140" s="1003" t="s">
        <v>35</v>
      </c>
      <c r="U140" s="1003" t="s">
        <v>35</v>
      </c>
      <c r="V140" s="1707" t="s">
        <v>35</v>
      </c>
      <c r="W140" s="1728"/>
      <c r="X140" s="1728"/>
      <c r="Y140" s="1729"/>
      <c r="Z140" s="1729"/>
      <c r="AA140" s="1729"/>
      <c r="AB140" s="1729"/>
      <c r="AC140" s="1729"/>
      <c r="AD140" s="1729"/>
      <c r="AE140" s="1729"/>
      <c r="AF140" s="1729"/>
      <c r="AG140" s="1729"/>
      <c r="AH140" s="1729"/>
      <c r="AI140" s="1729"/>
      <c r="AJ140" s="1729"/>
      <c r="AK140" s="1729"/>
      <c r="AL140" s="1729"/>
      <c r="AM140" s="1729"/>
      <c r="AN140" s="1729"/>
      <c r="AO140" s="1729"/>
      <c r="AP140" s="1729"/>
      <c r="AQ140" s="1729"/>
      <c r="AR140" s="1729"/>
      <c r="AS140" s="1729"/>
      <c r="AT140" s="1729"/>
      <c r="AU140" s="1729"/>
      <c r="AV140" s="1729"/>
      <c r="AW140" s="1729"/>
      <c r="AX140" s="1729"/>
      <c r="AY140" s="1729"/>
      <c r="AZ140" s="207"/>
      <c r="BA140" s="2072" t="s">
        <v>105</v>
      </c>
      <c r="BB140" s="159" t="s">
        <v>63</v>
      </c>
      <c r="BC140" s="1061" t="s">
        <v>35</v>
      </c>
      <c r="BD140" s="1080" t="s">
        <v>35</v>
      </c>
      <c r="BE140" s="1080" t="s">
        <v>35</v>
      </c>
      <c r="BF140" s="1080" t="s">
        <v>35</v>
      </c>
      <c r="BG140" s="1100" t="s">
        <v>35</v>
      </c>
      <c r="BH140" s="1120" t="s">
        <v>35</v>
      </c>
      <c r="BI140" s="1080" t="s">
        <v>35</v>
      </c>
      <c r="BJ140" s="1080" t="s">
        <v>35</v>
      </c>
      <c r="BK140" s="1080" t="s">
        <v>35</v>
      </c>
      <c r="BL140" s="1100" t="s">
        <v>35</v>
      </c>
      <c r="BM140" s="1120" t="s">
        <v>35</v>
      </c>
      <c r="BN140" s="1080" t="s">
        <v>35</v>
      </c>
      <c r="BO140" s="1080" t="s">
        <v>35</v>
      </c>
      <c r="BP140" s="1080" t="s">
        <v>35</v>
      </c>
      <c r="BQ140" s="1100" t="s">
        <v>35</v>
      </c>
      <c r="BR140" s="1120" t="s">
        <v>35</v>
      </c>
      <c r="BS140" s="1080" t="s">
        <v>35</v>
      </c>
      <c r="BT140" s="1080" t="s">
        <v>35</v>
      </c>
      <c r="BU140" s="1080" t="s">
        <v>35</v>
      </c>
      <c r="BV140" s="1750" t="s">
        <v>35</v>
      </c>
      <c r="BW140" s="1816"/>
      <c r="BX140" s="1816"/>
      <c r="BY140" s="1817"/>
      <c r="BZ140" s="1817"/>
      <c r="CA140" s="1817"/>
      <c r="CB140" s="1817"/>
      <c r="CC140" s="1817"/>
      <c r="CD140" s="1817"/>
      <c r="CE140" s="1817"/>
      <c r="CF140" s="1817"/>
      <c r="CG140" s="1817"/>
      <c r="CH140" s="1817"/>
      <c r="CI140" s="1817"/>
      <c r="CJ140" s="1817"/>
      <c r="CK140" s="1817"/>
      <c r="CL140" s="1817"/>
      <c r="CM140" s="1817"/>
      <c r="CN140" s="1817"/>
      <c r="CO140" s="1817"/>
      <c r="CP140" s="1817"/>
      <c r="CQ140" s="1817"/>
      <c r="CR140" s="1817"/>
      <c r="CS140" s="1817"/>
      <c r="CT140" s="1817"/>
      <c r="CU140" s="1817"/>
      <c r="CV140" s="1817"/>
      <c r="CW140" s="1817"/>
      <c r="CX140" s="1817"/>
      <c r="CY140" s="1817"/>
      <c r="CZ140" s="1817"/>
    </row>
    <row r="141" s="130" customFormat="true" ht="15" customHeight="true" x14ac:dyDescent="0.2">
      <c r="A141" s="2000"/>
      <c r="B141" s="244" t="s">
        <v>64</v>
      </c>
      <c r="C141" s="991" t="s">
        <v>35</v>
      </c>
      <c r="D141" s="1003" t="s">
        <v>35</v>
      </c>
      <c r="E141" s="1003" t="s">
        <v>35</v>
      </c>
      <c r="F141" s="1003" t="s">
        <v>35</v>
      </c>
      <c r="G141" s="1015" t="s">
        <v>35</v>
      </c>
      <c r="H141" s="1027" t="s">
        <v>35</v>
      </c>
      <c r="I141" s="1003" t="s">
        <v>35</v>
      </c>
      <c r="J141" s="1003" t="s">
        <v>35</v>
      </c>
      <c r="K141" s="1003" t="s">
        <v>35</v>
      </c>
      <c r="L141" s="1039" t="s">
        <v>35</v>
      </c>
      <c r="M141" s="1047" t="s">
        <v>35</v>
      </c>
      <c r="N141" s="1003" t="s">
        <v>35</v>
      </c>
      <c r="O141" s="1003" t="s">
        <v>35</v>
      </c>
      <c r="P141" s="1003" t="s">
        <v>35</v>
      </c>
      <c r="Q141" s="1015" t="s">
        <v>35</v>
      </c>
      <c r="R141" s="1027" t="s">
        <v>35</v>
      </c>
      <c r="S141" s="1003" t="s">
        <v>35</v>
      </c>
      <c r="T141" s="1003" t="s">
        <v>35</v>
      </c>
      <c r="U141" s="1003" t="s">
        <v>35</v>
      </c>
      <c r="V141" s="1707" t="s">
        <v>35</v>
      </c>
      <c r="W141" s="1728"/>
      <c r="X141" s="1728"/>
      <c r="Y141" s="1729"/>
      <c r="Z141" s="1729"/>
      <c r="AA141" s="1729"/>
      <c r="AB141" s="1729"/>
      <c r="AC141" s="1729"/>
      <c r="AD141" s="1729"/>
      <c r="AE141" s="1729"/>
      <c r="AF141" s="1729"/>
      <c r="AG141" s="1729"/>
      <c r="AH141" s="1729"/>
      <c r="AI141" s="1729"/>
      <c r="AJ141" s="1729"/>
      <c r="AK141" s="1729"/>
      <c r="AL141" s="1729"/>
      <c r="AM141" s="1729"/>
      <c r="AN141" s="1729"/>
      <c r="AO141" s="1729"/>
      <c r="AP141" s="1729"/>
      <c r="AQ141" s="1729"/>
      <c r="AR141" s="1729"/>
      <c r="AS141" s="1729"/>
      <c r="AT141" s="1729"/>
      <c r="AU141" s="1729"/>
      <c r="AV141" s="1729"/>
      <c r="AW141" s="1729"/>
      <c r="AX141" s="1729"/>
      <c r="AY141" s="1729"/>
      <c r="AZ141" s="207"/>
      <c r="BA141" s="2072"/>
      <c r="BB141" s="159" t="s">
        <v>64</v>
      </c>
      <c r="BC141" s="1061" t="s">
        <v>35</v>
      </c>
      <c r="BD141" s="1080" t="s">
        <v>35</v>
      </c>
      <c r="BE141" s="1080" t="s">
        <v>35</v>
      </c>
      <c r="BF141" s="1080" t="s">
        <v>35</v>
      </c>
      <c r="BG141" s="1100" t="s">
        <v>35</v>
      </c>
      <c r="BH141" s="1120" t="s">
        <v>35</v>
      </c>
      <c r="BI141" s="1080" t="s">
        <v>35</v>
      </c>
      <c r="BJ141" s="1080" t="s">
        <v>35</v>
      </c>
      <c r="BK141" s="1080" t="s">
        <v>35</v>
      </c>
      <c r="BL141" s="1100" t="s">
        <v>35</v>
      </c>
      <c r="BM141" s="1120" t="s">
        <v>35</v>
      </c>
      <c r="BN141" s="1080" t="s">
        <v>35</v>
      </c>
      <c r="BO141" s="1080" t="s">
        <v>35</v>
      </c>
      <c r="BP141" s="1080" t="s">
        <v>35</v>
      </c>
      <c r="BQ141" s="1100" t="s">
        <v>35</v>
      </c>
      <c r="BR141" s="1120" t="s">
        <v>35</v>
      </c>
      <c r="BS141" s="1080" t="s">
        <v>35</v>
      </c>
      <c r="BT141" s="1080" t="s">
        <v>35</v>
      </c>
      <c r="BU141" s="1080" t="s">
        <v>35</v>
      </c>
      <c r="BV141" s="1750" t="s">
        <v>35</v>
      </c>
      <c r="BW141" s="1816"/>
      <c r="BX141" s="1816"/>
      <c r="BY141" s="1817"/>
      <c r="BZ141" s="1817"/>
      <c r="CA141" s="1817"/>
      <c r="CB141" s="1817"/>
      <c r="CC141" s="1817"/>
      <c r="CD141" s="1817"/>
      <c r="CE141" s="1817"/>
      <c r="CF141" s="1817"/>
      <c r="CG141" s="1817"/>
      <c r="CH141" s="1817"/>
      <c r="CI141" s="1817"/>
      <c r="CJ141" s="1817"/>
      <c r="CK141" s="1817"/>
      <c r="CL141" s="1817"/>
      <c r="CM141" s="1817"/>
      <c r="CN141" s="1817"/>
      <c r="CO141" s="1817"/>
      <c r="CP141" s="1817"/>
      <c r="CQ141" s="1817"/>
      <c r="CR141" s="1817"/>
      <c r="CS141" s="1817"/>
      <c r="CT141" s="1817"/>
      <c r="CU141" s="1817"/>
      <c r="CV141" s="1817"/>
      <c r="CW141" s="1817"/>
      <c r="CX141" s="1817"/>
      <c r="CY141" s="1817"/>
      <c r="CZ141" s="1817"/>
    </row>
    <row r="142" s="130" customFormat="true" ht="15" customHeight="true" x14ac:dyDescent="0.2">
      <c r="A142" s="2000"/>
      <c r="B142" s="244" t="s">
        <v>65</v>
      </c>
      <c r="C142" s="991" t="s">
        <v>35</v>
      </c>
      <c r="D142" s="1003" t="s">
        <v>35</v>
      </c>
      <c r="E142" s="1003" t="s">
        <v>35</v>
      </c>
      <c r="F142" s="1003" t="s">
        <v>35</v>
      </c>
      <c r="G142" s="1015" t="s">
        <v>35</v>
      </c>
      <c r="H142" s="1027" t="s">
        <v>35</v>
      </c>
      <c r="I142" s="1003" t="s">
        <v>35</v>
      </c>
      <c r="J142" s="1003" t="s">
        <v>35</v>
      </c>
      <c r="K142" s="1003" t="s">
        <v>35</v>
      </c>
      <c r="L142" s="1039" t="s">
        <v>35</v>
      </c>
      <c r="M142" s="1047" t="s">
        <v>35</v>
      </c>
      <c r="N142" s="1003" t="s">
        <v>35</v>
      </c>
      <c r="O142" s="1003" t="s">
        <v>35</v>
      </c>
      <c r="P142" s="1003" t="s">
        <v>35</v>
      </c>
      <c r="Q142" s="1015" t="s">
        <v>35</v>
      </c>
      <c r="R142" s="1027" t="s">
        <v>35</v>
      </c>
      <c r="S142" s="1003" t="s">
        <v>35</v>
      </c>
      <c r="T142" s="1003" t="s">
        <v>35</v>
      </c>
      <c r="U142" s="1003" t="s">
        <v>35</v>
      </c>
      <c r="V142" s="1707" t="s">
        <v>35</v>
      </c>
      <c r="W142" s="1728"/>
      <c r="X142" s="1728"/>
      <c r="Y142" s="1729"/>
      <c r="Z142" s="1729"/>
      <c r="AA142" s="1729"/>
      <c r="AB142" s="1729"/>
      <c r="AC142" s="1729"/>
      <c r="AD142" s="1729"/>
      <c r="AE142" s="1729"/>
      <c r="AF142" s="1729"/>
      <c r="AG142" s="1729"/>
      <c r="AH142" s="1729"/>
      <c r="AI142" s="1729"/>
      <c r="AJ142" s="1729"/>
      <c r="AK142" s="1729"/>
      <c r="AL142" s="1729"/>
      <c r="AM142" s="1729"/>
      <c r="AN142" s="1729"/>
      <c r="AO142" s="1729"/>
      <c r="AP142" s="1729"/>
      <c r="AQ142" s="1729"/>
      <c r="AR142" s="1729"/>
      <c r="AS142" s="1729"/>
      <c r="AT142" s="1729"/>
      <c r="AU142" s="1729"/>
      <c r="AV142" s="1729"/>
      <c r="AW142" s="1729"/>
      <c r="AX142" s="1729"/>
      <c r="AY142" s="1729"/>
      <c r="AZ142" s="207"/>
      <c r="BA142" s="2072"/>
      <c r="BB142" s="159" t="s">
        <v>65</v>
      </c>
      <c r="BC142" s="1061" t="s">
        <v>35</v>
      </c>
      <c r="BD142" s="1080" t="s">
        <v>35</v>
      </c>
      <c r="BE142" s="1080" t="s">
        <v>35</v>
      </c>
      <c r="BF142" s="1080" t="s">
        <v>35</v>
      </c>
      <c r="BG142" s="1100" t="s">
        <v>35</v>
      </c>
      <c r="BH142" s="1120" t="s">
        <v>35</v>
      </c>
      <c r="BI142" s="1080" t="s">
        <v>35</v>
      </c>
      <c r="BJ142" s="1080" t="s">
        <v>35</v>
      </c>
      <c r="BK142" s="1080" t="s">
        <v>35</v>
      </c>
      <c r="BL142" s="1100" t="s">
        <v>35</v>
      </c>
      <c r="BM142" s="1120" t="s">
        <v>35</v>
      </c>
      <c r="BN142" s="1080" t="s">
        <v>35</v>
      </c>
      <c r="BO142" s="1080" t="s">
        <v>35</v>
      </c>
      <c r="BP142" s="1080" t="s">
        <v>35</v>
      </c>
      <c r="BQ142" s="1100" t="s">
        <v>35</v>
      </c>
      <c r="BR142" s="1120" t="s">
        <v>35</v>
      </c>
      <c r="BS142" s="1080" t="s">
        <v>35</v>
      </c>
      <c r="BT142" s="1080" t="s">
        <v>35</v>
      </c>
      <c r="BU142" s="1080" t="s">
        <v>35</v>
      </c>
      <c r="BV142" s="1750" t="s">
        <v>35</v>
      </c>
      <c r="BW142" s="1816"/>
      <c r="BX142" s="1816"/>
      <c r="BY142" s="1817"/>
      <c r="BZ142" s="1817"/>
      <c r="CA142" s="1817"/>
      <c r="CB142" s="1817"/>
      <c r="CC142" s="1817"/>
      <c r="CD142" s="1817"/>
      <c r="CE142" s="1817"/>
      <c r="CF142" s="1817"/>
      <c r="CG142" s="1817"/>
      <c r="CH142" s="1817"/>
      <c r="CI142" s="1817"/>
      <c r="CJ142" s="1817"/>
      <c r="CK142" s="1817"/>
      <c r="CL142" s="1817"/>
      <c r="CM142" s="1817"/>
      <c r="CN142" s="1817"/>
      <c r="CO142" s="1817"/>
      <c r="CP142" s="1817"/>
      <c r="CQ142" s="1817"/>
      <c r="CR142" s="1817"/>
      <c r="CS142" s="1817"/>
      <c r="CT142" s="1817"/>
      <c r="CU142" s="1817"/>
      <c r="CV142" s="1817"/>
      <c r="CW142" s="1817"/>
      <c r="CX142" s="1817"/>
      <c r="CY142" s="1817"/>
      <c r="CZ142" s="1817"/>
    </row>
    <row r="143" s="130" customFormat="true" ht="15" customHeight="true" x14ac:dyDescent="0.2">
      <c r="A143" s="2000"/>
      <c r="B143" s="244" t="s">
        <v>66</v>
      </c>
      <c r="C143" s="991" t="s">
        <v>35</v>
      </c>
      <c r="D143" s="1003" t="s">
        <v>35</v>
      </c>
      <c r="E143" s="1003" t="s">
        <v>35</v>
      </c>
      <c r="F143" s="1003" t="s">
        <v>35</v>
      </c>
      <c r="G143" s="1015" t="s">
        <v>35</v>
      </c>
      <c r="H143" s="1027" t="s">
        <v>35</v>
      </c>
      <c r="I143" s="1003" t="s">
        <v>35</v>
      </c>
      <c r="J143" s="1003" t="s">
        <v>35</v>
      </c>
      <c r="K143" s="1003" t="s">
        <v>35</v>
      </c>
      <c r="L143" s="1039" t="s">
        <v>35</v>
      </c>
      <c r="M143" s="1047" t="s">
        <v>35</v>
      </c>
      <c r="N143" s="1003" t="s">
        <v>35</v>
      </c>
      <c r="O143" s="1003" t="s">
        <v>35</v>
      </c>
      <c r="P143" s="1003" t="s">
        <v>35</v>
      </c>
      <c r="Q143" s="1015" t="s">
        <v>35</v>
      </c>
      <c r="R143" s="1027" t="s">
        <v>35</v>
      </c>
      <c r="S143" s="1003" t="s">
        <v>35</v>
      </c>
      <c r="T143" s="1003" t="s">
        <v>35</v>
      </c>
      <c r="U143" s="1003" t="s">
        <v>35</v>
      </c>
      <c r="V143" s="1707" t="s">
        <v>35</v>
      </c>
      <c r="W143" s="1728"/>
      <c r="X143" s="1728"/>
      <c r="Y143" s="1729"/>
      <c r="Z143" s="1729"/>
      <c r="AA143" s="1729"/>
      <c r="AB143" s="1729"/>
      <c r="AC143" s="1729"/>
      <c r="AD143" s="1729"/>
      <c r="AE143" s="1729"/>
      <c r="AF143" s="1729"/>
      <c r="AG143" s="1729"/>
      <c r="AH143" s="1729"/>
      <c r="AI143" s="1729"/>
      <c r="AJ143" s="1729"/>
      <c r="AK143" s="1729"/>
      <c r="AL143" s="1729"/>
      <c r="AM143" s="1729"/>
      <c r="AN143" s="1729"/>
      <c r="AO143" s="1729"/>
      <c r="AP143" s="1729"/>
      <c r="AQ143" s="1729"/>
      <c r="AR143" s="1729"/>
      <c r="AS143" s="1729"/>
      <c r="AT143" s="1729"/>
      <c r="AU143" s="1729"/>
      <c r="AV143" s="1729"/>
      <c r="AW143" s="1729"/>
      <c r="AX143" s="1729"/>
      <c r="AY143" s="1729"/>
      <c r="AZ143" s="207"/>
      <c r="BA143" s="2072"/>
      <c r="BB143" s="159" t="s">
        <v>66</v>
      </c>
      <c r="BC143" s="1061" t="s">
        <v>35</v>
      </c>
      <c r="BD143" s="1080" t="s">
        <v>35</v>
      </c>
      <c r="BE143" s="1080" t="s">
        <v>35</v>
      </c>
      <c r="BF143" s="1080" t="s">
        <v>35</v>
      </c>
      <c r="BG143" s="1100" t="s">
        <v>35</v>
      </c>
      <c r="BH143" s="1120" t="s">
        <v>35</v>
      </c>
      <c r="BI143" s="1080" t="s">
        <v>35</v>
      </c>
      <c r="BJ143" s="1080" t="s">
        <v>35</v>
      </c>
      <c r="BK143" s="1080" t="s">
        <v>35</v>
      </c>
      <c r="BL143" s="1100" t="s">
        <v>35</v>
      </c>
      <c r="BM143" s="1120" t="s">
        <v>35</v>
      </c>
      <c r="BN143" s="1080" t="s">
        <v>35</v>
      </c>
      <c r="BO143" s="1080" t="s">
        <v>35</v>
      </c>
      <c r="BP143" s="1080" t="s">
        <v>35</v>
      </c>
      <c r="BQ143" s="1100" t="s">
        <v>35</v>
      </c>
      <c r="BR143" s="1120" t="s">
        <v>35</v>
      </c>
      <c r="BS143" s="1080" t="s">
        <v>35</v>
      </c>
      <c r="BT143" s="1080" t="s">
        <v>35</v>
      </c>
      <c r="BU143" s="1080" t="s">
        <v>35</v>
      </c>
      <c r="BV143" s="1750" t="s">
        <v>35</v>
      </c>
      <c r="BW143" s="1816"/>
      <c r="BX143" s="1816"/>
      <c r="BY143" s="1817"/>
      <c r="BZ143" s="1817"/>
      <c r="CA143" s="1817"/>
      <c r="CB143" s="1817"/>
      <c r="CC143" s="1817"/>
      <c r="CD143" s="1817"/>
      <c r="CE143" s="1817"/>
      <c r="CF143" s="1817"/>
      <c r="CG143" s="1817"/>
      <c r="CH143" s="1817"/>
      <c r="CI143" s="1817"/>
      <c r="CJ143" s="1817"/>
      <c r="CK143" s="1817"/>
      <c r="CL143" s="1817"/>
      <c r="CM143" s="1817"/>
      <c r="CN143" s="1817"/>
      <c r="CO143" s="1817"/>
      <c r="CP143" s="1817"/>
      <c r="CQ143" s="1817"/>
      <c r="CR143" s="1817"/>
      <c r="CS143" s="1817"/>
      <c r="CT143" s="1817"/>
      <c r="CU143" s="1817"/>
      <c r="CV143" s="1817"/>
      <c r="CW143" s="1817"/>
      <c r="CX143" s="1817"/>
      <c r="CY143" s="1817"/>
      <c r="CZ143" s="1817"/>
    </row>
    <row r="144" s="130" customFormat="true" ht="15" customHeight="true" x14ac:dyDescent="0.2">
      <c r="A144" s="2000" t="s">
        <v>106</v>
      </c>
      <c r="B144" s="244" t="s">
        <v>63</v>
      </c>
      <c r="C144" s="991" t="s">
        <v>35</v>
      </c>
      <c r="D144" s="1003" t="s">
        <v>35</v>
      </c>
      <c r="E144" s="1003" t="s">
        <v>35</v>
      </c>
      <c r="F144" s="1003" t="s">
        <v>35</v>
      </c>
      <c r="G144" s="1015" t="s">
        <v>35</v>
      </c>
      <c r="H144" s="1027" t="s">
        <v>35</v>
      </c>
      <c r="I144" s="1003" t="s">
        <v>35</v>
      </c>
      <c r="J144" s="1003" t="s">
        <v>35</v>
      </c>
      <c r="K144" s="1003" t="s">
        <v>35</v>
      </c>
      <c r="L144" s="1039" t="s">
        <v>35</v>
      </c>
      <c r="M144" s="1047" t="s">
        <v>35</v>
      </c>
      <c r="N144" s="1003" t="s">
        <v>35</v>
      </c>
      <c r="O144" s="1003" t="s">
        <v>35</v>
      </c>
      <c r="P144" s="1003" t="s">
        <v>35</v>
      </c>
      <c r="Q144" s="1015" t="s">
        <v>35</v>
      </c>
      <c r="R144" s="1027" t="s">
        <v>35</v>
      </c>
      <c r="S144" s="1003" t="s">
        <v>35</v>
      </c>
      <c r="T144" s="1003" t="s">
        <v>35</v>
      </c>
      <c r="U144" s="1003" t="s">
        <v>35</v>
      </c>
      <c r="V144" s="1707" t="s">
        <v>35</v>
      </c>
      <c r="W144" s="1728"/>
      <c r="X144" s="1728"/>
      <c r="Y144" s="1729"/>
      <c r="Z144" s="1729"/>
      <c r="AA144" s="1729"/>
      <c r="AB144" s="1729"/>
      <c r="AC144" s="1729"/>
      <c r="AD144" s="1729"/>
      <c r="AE144" s="1729"/>
      <c r="AF144" s="1729"/>
      <c r="AG144" s="1729"/>
      <c r="AH144" s="1729"/>
      <c r="AI144" s="1729"/>
      <c r="AJ144" s="1729"/>
      <c r="AK144" s="1729"/>
      <c r="AL144" s="1729"/>
      <c r="AM144" s="1729"/>
      <c r="AN144" s="1729"/>
      <c r="AO144" s="1729"/>
      <c r="AP144" s="1729"/>
      <c r="AQ144" s="1729"/>
      <c r="AR144" s="1729"/>
      <c r="AS144" s="1729"/>
      <c r="AT144" s="1729"/>
      <c r="AU144" s="1729"/>
      <c r="AV144" s="1729"/>
      <c r="AW144" s="1729"/>
      <c r="AX144" s="1729"/>
      <c r="AY144" s="1729"/>
      <c r="AZ144" s="207"/>
      <c r="BA144" s="2072" t="s">
        <v>106</v>
      </c>
      <c r="BB144" s="159" t="s">
        <v>63</v>
      </c>
      <c r="BC144" s="1061" t="s">
        <v>35</v>
      </c>
      <c r="BD144" s="1080" t="s">
        <v>35</v>
      </c>
      <c r="BE144" s="1080" t="s">
        <v>35</v>
      </c>
      <c r="BF144" s="1080" t="s">
        <v>35</v>
      </c>
      <c r="BG144" s="1100" t="s">
        <v>35</v>
      </c>
      <c r="BH144" s="1120" t="s">
        <v>35</v>
      </c>
      <c r="BI144" s="1080" t="s">
        <v>35</v>
      </c>
      <c r="BJ144" s="1080" t="s">
        <v>35</v>
      </c>
      <c r="BK144" s="1080" t="s">
        <v>35</v>
      </c>
      <c r="BL144" s="1100" t="s">
        <v>35</v>
      </c>
      <c r="BM144" s="1120" t="s">
        <v>35</v>
      </c>
      <c r="BN144" s="1080" t="s">
        <v>35</v>
      </c>
      <c r="BO144" s="1080" t="s">
        <v>35</v>
      </c>
      <c r="BP144" s="1080" t="s">
        <v>35</v>
      </c>
      <c r="BQ144" s="1100" t="s">
        <v>35</v>
      </c>
      <c r="BR144" s="1120" t="s">
        <v>35</v>
      </c>
      <c r="BS144" s="1080" t="s">
        <v>35</v>
      </c>
      <c r="BT144" s="1080" t="s">
        <v>35</v>
      </c>
      <c r="BU144" s="1080" t="s">
        <v>35</v>
      </c>
      <c r="BV144" s="1750" t="s">
        <v>35</v>
      </c>
      <c r="BW144" s="1816"/>
      <c r="BX144" s="1816"/>
      <c r="BY144" s="1817"/>
      <c r="BZ144" s="1817"/>
      <c r="CA144" s="1817"/>
      <c r="CB144" s="1817"/>
      <c r="CC144" s="1817"/>
      <c r="CD144" s="1817"/>
      <c r="CE144" s="1817"/>
      <c r="CF144" s="1817"/>
      <c r="CG144" s="1817"/>
      <c r="CH144" s="1817"/>
      <c r="CI144" s="1817"/>
      <c r="CJ144" s="1817"/>
      <c r="CK144" s="1817"/>
      <c r="CL144" s="1817"/>
      <c r="CM144" s="1817"/>
      <c r="CN144" s="1817"/>
      <c r="CO144" s="1817"/>
      <c r="CP144" s="1817"/>
      <c r="CQ144" s="1817"/>
      <c r="CR144" s="1817"/>
      <c r="CS144" s="1817"/>
      <c r="CT144" s="1817"/>
      <c r="CU144" s="1817"/>
      <c r="CV144" s="1817"/>
      <c r="CW144" s="1817"/>
      <c r="CX144" s="1817"/>
      <c r="CY144" s="1817"/>
      <c r="CZ144" s="1817"/>
    </row>
    <row r="145" s="130" customFormat="true" ht="15" customHeight="true" x14ac:dyDescent="0.2">
      <c r="A145" s="2000"/>
      <c r="B145" s="244" t="s">
        <v>64</v>
      </c>
      <c r="C145" s="991" t="s">
        <v>35</v>
      </c>
      <c r="D145" s="1003" t="s">
        <v>35</v>
      </c>
      <c r="E145" s="1003" t="s">
        <v>35</v>
      </c>
      <c r="F145" s="1003" t="s">
        <v>35</v>
      </c>
      <c r="G145" s="1015" t="s">
        <v>35</v>
      </c>
      <c r="H145" s="1027" t="s">
        <v>35</v>
      </c>
      <c r="I145" s="1003" t="s">
        <v>35</v>
      </c>
      <c r="J145" s="1003" t="s">
        <v>35</v>
      </c>
      <c r="K145" s="1003" t="s">
        <v>35</v>
      </c>
      <c r="L145" s="1039" t="s">
        <v>35</v>
      </c>
      <c r="M145" s="1047" t="s">
        <v>35</v>
      </c>
      <c r="N145" s="1003" t="s">
        <v>35</v>
      </c>
      <c r="O145" s="1003" t="s">
        <v>35</v>
      </c>
      <c r="P145" s="1003" t="s">
        <v>35</v>
      </c>
      <c r="Q145" s="1015" t="s">
        <v>35</v>
      </c>
      <c r="R145" s="1027" t="s">
        <v>35</v>
      </c>
      <c r="S145" s="1003" t="s">
        <v>35</v>
      </c>
      <c r="T145" s="1003" t="s">
        <v>35</v>
      </c>
      <c r="U145" s="1003" t="s">
        <v>35</v>
      </c>
      <c r="V145" s="1707" t="s">
        <v>35</v>
      </c>
      <c r="W145" s="1728"/>
      <c r="X145" s="1728"/>
      <c r="Y145" s="1729"/>
      <c r="Z145" s="1729"/>
      <c r="AA145" s="1729"/>
      <c r="AB145" s="1729"/>
      <c r="AC145" s="1729"/>
      <c r="AD145" s="1729"/>
      <c r="AE145" s="1729"/>
      <c r="AF145" s="1729"/>
      <c r="AG145" s="1729"/>
      <c r="AH145" s="1729"/>
      <c r="AI145" s="1729"/>
      <c r="AJ145" s="1729"/>
      <c r="AK145" s="1729"/>
      <c r="AL145" s="1729"/>
      <c r="AM145" s="1729"/>
      <c r="AN145" s="1729"/>
      <c r="AO145" s="1729"/>
      <c r="AP145" s="1729"/>
      <c r="AQ145" s="1729"/>
      <c r="AR145" s="1729"/>
      <c r="AS145" s="1729"/>
      <c r="AT145" s="1729"/>
      <c r="AU145" s="1729"/>
      <c r="AV145" s="1729"/>
      <c r="AW145" s="1729"/>
      <c r="AX145" s="1729"/>
      <c r="AY145" s="1729"/>
      <c r="AZ145" s="207"/>
      <c r="BA145" s="2072"/>
      <c r="BB145" s="159" t="s">
        <v>64</v>
      </c>
      <c r="BC145" s="1061" t="s">
        <v>35</v>
      </c>
      <c r="BD145" s="1080" t="s">
        <v>35</v>
      </c>
      <c r="BE145" s="1080" t="s">
        <v>35</v>
      </c>
      <c r="BF145" s="1080" t="s">
        <v>35</v>
      </c>
      <c r="BG145" s="1100" t="s">
        <v>35</v>
      </c>
      <c r="BH145" s="1120" t="s">
        <v>35</v>
      </c>
      <c r="BI145" s="1080" t="s">
        <v>35</v>
      </c>
      <c r="BJ145" s="1080" t="s">
        <v>35</v>
      </c>
      <c r="BK145" s="1080" t="s">
        <v>35</v>
      </c>
      <c r="BL145" s="1100" t="s">
        <v>35</v>
      </c>
      <c r="BM145" s="1120" t="s">
        <v>35</v>
      </c>
      <c r="BN145" s="1080" t="s">
        <v>35</v>
      </c>
      <c r="BO145" s="1080" t="s">
        <v>35</v>
      </c>
      <c r="BP145" s="1080" t="s">
        <v>35</v>
      </c>
      <c r="BQ145" s="1100" t="s">
        <v>35</v>
      </c>
      <c r="BR145" s="1120" t="s">
        <v>35</v>
      </c>
      <c r="BS145" s="1080" t="s">
        <v>35</v>
      </c>
      <c r="BT145" s="1080" t="s">
        <v>35</v>
      </c>
      <c r="BU145" s="1080" t="s">
        <v>35</v>
      </c>
      <c r="BV145" s="1750" t="s">
        <v>35</v>
      </c>
      <c r="BW145" s="1816"/>
      <c r="BX145" s="1816"/>
      <c r="BY145" s="1817"/>
      <c r="BZ145" s="1817"/>
      <c r="CA145" s="1817"/>
      <c r="CB145" s="1817"/>
      <c r="CC145" s="1817"/>
      <c r="CD145" s="1817"/>
      <c r="CE145" s="1817"/>
      <c r="CF145" s="1817"/>
      <c r="CG145" s="1817"/>
      <c r="CH145" s="1817"/>
      <c r="CI145" s="1817"/>
      <c r="CJ145" s="1817"/>
      <c r="CK145" s="1817"/>
      <c r="CL145" s="1817"/>
      <c r="CM145" s="1817"/>
      <c r="CN145" s="1817"/>
      <c r="CO145" s="1817"/>
      <c r="CP145" s="1817"/>
      <c r="CQ145" s="1817"/>
      <c r="CR145" s="1817"/>
      <c r="CS145" s="1817"/>
      <c r="CT145" s="1817"/>
      <c r="CU145" s="1817"/>
      <c r="CV145" s="1817"/>
      <c r="CW145" s="1817"/>
      <c r="CX145" s="1817"/>
      <c r="CY145" s="1817"/>
      <c r="CZ145" s="1817"/>
    </row>
    <row r="146" s="130" customFormat="true" ht="15" customHeight="true" x14ac:dyDescent="0.2">
      <c r="A146" s="2000"/>
      <c r="B146" s="244" t="s">
        <v>65</v>
      </c>
      <c r="C146" s="991" t="s">
        <v>35</v>
      </c>
      <c r="D146" s="1003" t="s">
        <v>35</v>
      </c>
      <c r="E146" s="1003" t="s">
        <v>35</v>
      </c>
      <c r="F146" s="1003" t="s">
        <v>35</v>
      </c>
      <c r="G146" s="1015" t="s">
        <v>35</v>
      </c>
      <c r="H146" s="1027" t="s">
        <v>35</v>
      </c>
      <c r="I146" s="1003" t="s">
        <v>35</v>
      </c>
      <c r="J146" s="1003" t="s">
        <v>35</v>
      </c>
      <c r="K146" s="1003" t="s">
        <v>35</v>
      </c>
      <c r="L146" s="1039" t="s">
        <v>35</v>
      </c>
      <c r="M146" s="1047" t="s">
        <v>35</v>
      </c>
      <c r="N146" s="1003" t="s">
        <v>35</v>
      </c>
      <c r="O146" s="1003" t="s">
        <v>35</v>
      </c>
      <c r="P146" s="1003" t="s">
        <v>35</v>
      </c>
      <c r="Q146" s="1015" t="s">
        <v>35</v>
      </c>
      <c r="R146" s="1027" t="s">
        <v>35</v>
      </c>
      <c r="S146" s="1003" t="s">
        <v>35</v>
      </c>
      <c r="T146" s="1003" t="s">
        <v>35</v>
      </c>
      <c r="U146" s="1003" t="s">
        <v>35</v>
      </c>
      <c r="V146" s="1707" t="s">
        <v>35</v>
      </c>
      <c r="W146" s="1728"/>
      <c r="X146" s="1728"/>
      <c r="Y146" s="1729"/>
      <c r="Z146" s="1729"/>
      <c r="AA146" s="1729"/>
      <c r="AB146" s="1729"/>
      <c r="AC146" s="1729"/>
      <c r="AD146" s="1729"/>
      <c r="AE146" s="1729"/>
      <c r="AF146" s="1729"/>
      <c r="AG146" s="1729"/>
      <c r="AH146" s="1729"/>
      <c r="AI146" s="1729"/>
      <c r="AJ146" s="1729"/>
      <c r="AK146" s="1729"/>
      <c r="AL146" s="1729"/>
      <c r="AM146" s="1729"/>
      <c r="AN146" s="1729"/>
      <c r="AO146" s="1729"/>
      <c r="AP146" s="1729"/>
      <c r="AQ146" s="1729"/>
      <c r="AR146" s="1729"/>
      <c r="AS146" s="1729"/>
      <c r="AT146" s="1729"/>
      <c r="AU146" s="1729"/>
      <c r="AV146" s="1729"/>
      <c r="AW146" s="1729"/>
      <c r="AX146" s="1729"/>
      <c r="AY146" s="1729"/>
      <c r="AZ146" s="207"/>
      <c r="BA146" s="2072"/>
      <c r="BB146" s="159" t="s">
        <v>65</v>
      </c>
      <c r="BC146" s="1061" t="s">
        <v>35</v>
      </c>
      <c r="BD146" s="1080" t="s">
        <v>35</v>
      </c>
      <c r="BE146" s="1080" t="s">
        <v>35</v>
      </c>
      <c r="BF146" s="1080" t="s">
        <v>35</v>
      </c>
      <c r="BG146" s="1100" t="s">
        <v>35</v>
      </c>
      <c r="BH146" s="1120" t="s">
        <v>35</v>
      </c>
      <c r="BI146" s="1080" t="s">
        <v>35</v>
      </c>
      <c r="BJ146" s="1080" t="s">
        <v>35</v>
      </c>
      <c r="BK146" s="1080" t="s">
        <v>35</v>
      </c>
      <c r="BL146" s="1100" t="s">
        <v>35</v>
      </c>
      <c r="BM146" s="1120" t="s">
        <v>35</v>
      </c>
      <c r="BN146" s="1080" t="s">
        <v>35</v>
      </c>
      <c r="BO146" s="1080" t="s">
        <v>35</v>
      </c>
      <c r="BP146" s="1080" t="s">
        <v>35</v>
      </c>
      <c r="BQ146" s="1100" t="s">
        <v>35</v>
      </c>
      <c r="BR146" s="1120" t="s">
        <v>35</v>
      </c>
      <c r="BS146" s="1080" t="s">
        <v>35</v>
      </c>
      <c r="BT146" s="1080" t="s">
        <v>35</v>
      </c>
      <c r="BU146" s="1080" t="s">
        <v>35</v>
      </c>
      <c r="BV146" s="1750" t="s">
        <v>35</v>
      </c>
      <c r="BW146" s="1816"/>
      <c r="BX146" s="1816"/>
      <c r="BY146" s="1817"/>
      <c r="BZ146" s="1817"/>
      <c r="CA146" s="1817"/>
      <c r="CB146" s="1817"/>
      <c r="CC146" s="1817"/>
      <c r="CD146" s="1817"/>
      <c r="CE146" s="1817"/>
      <c r="CF146" s="1817"/>
      <c r="CG146" s="1817"/>
      <c r="CH146" s="1817"/>
      <c r="CI146" s="1817"/>
      <c r="CJ146" s="1817"/>
      <c r="CK146" s="1817"/>
      <c r="CL146" s="1817"/>
      <c r="CM146" s="1817"/>
      <c r="CN146" s="1817"/>
      <c r="CO146" s="1817"/>
      <c r="CP146" s="1817"/>
      <c r="CQ146" s="1817"/>
      <c r="CR146" s="1817"/>
      <c r="CS146" s="1817"/>
      <c r="CT146" s="1817"/>
      <c r="CU146" s="1817"/>
      <c r="CV146" s="1817"/>
      <c r="CW146" s="1817"/>
      <c r="CX146" s="1817"/>
      <c r="CY146" s="1817"/>
      <c r="CZ146" s="1817"/>
    </row>
    <row r="147" s="130" customFormat="true" ht="15" customHeight="true" x14ac:dyDescent="0.2">
      <c r="A147" s="2000"/>
      <c r="B147" s="244" t="s">
        <v>66</v>
      </c>
      <c r="C147" s="991" t="s">
        <v>35</v>
      </c>
      <c r="D147" s="1003" t="s">
        <v>35</v>
      </c>
      <c r="E147" s="1003" t="s">
        <v>35</v>
      </c>
      <c r="F147" s="1003" t="s">
        <v>35</v>
      </c>
      <c r="G147" s="1015" t="s">
        <v>35</v>
      </c>
      <c r="H147" s="1027" t="s">
        <v>35</v>
      </c>
      <c r="I147" s="1003" t="s">
        <v>35</v>
      </c>
      <c r="J147" s="1003" t="s">
        <v>35</v>
      </c>
      <c r="K147" s="1003" t="s">
        <v>35</v>
      </c>
      <c r="L147" s="1039" t="s">
        <v>35</v>
      </c>
      <c r="M147" s="1047" t="s">
        <v>35</v>
      </c>
      <c r="N147" s="1003" t="s">
        <v>35</v>
      </c>
      <c r="O147" s="1003" t="s">
        <v>35</v>
      </c>
      <c r="P147" s="1003" t="s">
        <v>35</v>
      </c>
      <c r="Q147" s="1015" t="s">
        <v>35</v>
      </c>
      <c r="R147" s="1027" t="s">
        <v>35</v>
      </c>
      <c r="S147" s="1003" t="s">
        <v>35</v>
      </c>
      <c r="T147" s="1003" t="s">
        <v>35</v>
      </c>
      <c r="U147" s="1003" t="s">
        <v>35</v>
      </c>
      <c r="V147" s="1707" t="s">
        <v>35</v>
      </c>
      <c r="W147" s="1728"/>
      <c r="X147" s="1728"/>
      <c r="Y147" s="1729"/>
      <c r="Z147" s="1729"/>
      <c r="AA147" s="1729"/>
      <c r="AB147" s="1729"/>
      <c r="AC147" s="1729"/>
      <c r="AD147" s="1729"/>
      <c r="AE147" s="1729"/>
      <c r="AF147" s="1729"/>
      <c r="AG147" s="1729"/>
      <c r="AH147" s="1729"/>
      <c r="AI147" s="1729"/>
      <c r="AJ147" s="1729"/>
      <c r="AK147" s="1729"/>
      <c r="AL147" s="1729"/>
      <c r="AM147" s="1729"/>
      <c r="AN147" s="1729"/>
      <c r="AO147" s="1729"/>
      <c r="AP147" s="1729"/>
      <c r="AQ147" s="1729"/>
      <c r="AR147" s="1729"/>
      <c r="AS147" s="1729"/>
      <c r="AT147" s="1729"/>
      <c r="AU147" s="1729"/>
      <c r="AV147" s="1729"/>
      <c r="AW147" s="1729"/>
      <c r="AX147" s="1729"/>
      <c r="AY147" s="1729"/>
      <c r="AZ147" s="207"/>
      <c r="BA147" s="2072"/>
      <c r="BB147" s="159" t="s">
        <v>66</v>
      </c>
      <c r="BC147" s="1061" t="s">
        <v>35</v>
      </c>
      <c r="BD147" s="1080" t="s">
        <v>35</v>
      </c>
      <c r="BE147" s="1080" t="s">
        <v>35</v>
      </c>
      <c r="BF147" s="1080" t="s">
        <v>35</v>
      </c>
      <c r="BG147" s="1100" t="s">
        <v>35</v>
      </c>
      <c r="BH147" s="1120" t="s">
        <v>35</v>
      </c>
      <c r="BI147" s="1080" t="s">
        <v>35</v>
      </c>
      <c r="BJ147" s="1080" t="s">
        <v>35</v>
      </c>
      <c r="BK147" s="1080" t="s">
        <v>35</v>
      </c>
      <c r="BL147" s="1100" t="s">
        <v>35</v>
      </c>
      <c r="BM147" s="1120" t="s">
        <v>35</v>
      </c>
      <c r="BN147" s="1080" t="s">
        <v>35</v>
      </c>
      <c r="BO147" s="1080" t="s">
        <v>35</v>
      </c>
      <c r="BP147" s="1080" t="s">
        <v>35</v>
      </c>
      <c r="BQ147" s="1100" t="s">
        <v>35</v>
      </c>
      <c r="BR147" s="1120" t="s">
        <v>35</v>
      </c>
      <c r="BS147" s="1080" t="s">
        <v>35</v>
      </c>
      <c r="BT147" s="1080" t="s">
        <v>35</v>
      </c>
      <c r="BU147" s="1080" t="s">
        <v>35</v>
      </c>
      <c r="BV147" s="1750" t="s">
        <v>35</v>
      </c>
      <c r="BW147" s="1816"/>
      <c r="BX147" s="1816"/>
      <c r="BY147" s="1817"/>
      <c r="BZ147" s="1817"/>
      <c r="CA147" s="1817"/>
      <c r="CB147" s="1817"/>
      <c r="CC147" s="1817"/>
      <c r="CD147" s="1817"/>
      <c r="CE147" s="1817"/>
      <c r="CF147" s="1817"/>
      <c r="CG147" s="1817"/>
      <c r="CH147" s="1817"/>
      <c r="CI147" s="1817"/>
      <c r="CJ147" s="1817"/>
      <c r="CK147" s="1817"/>
      <c r="CL147" s="1817"/>
      <c r="CM147" s="1817"/>
      <c r="CN147" s="1817"/>
      <c r="CO147" s="1817"/>
      <c r="CP147" s="1817"/>
      <c r="CQ147" s="1817"/>
      <c r="CR147" s="1817"/>
      <c r="CS147" s="1817"/>
      <c r="CT147" s="1817"/>
      <c r="CU147" s="1817"/>
      <c r="CV147" s="1817"/>
      <c r="CW147" s="1817"/>
      <c r="CX147" s="1817"/>
      <c r="CY147" s="1817"/>
      <c r="CZ147" s="1817"/>
    </row>
    <row r="148" s="130" customFormat="true" ht="15" customHeight="true" x14ac:dyDescent="0.2">
      <c r="A148" s="2000" t="s">
        <v>107</v>
      </c>
      <c r="B148" s="244" t="s">
        <v>49</v>
      </c>
      <c r="C148" s="706">
        <v>11.078689153294267</v>
      </c>
      <c r="D148" s="707">
        <v>6.5211344121621408</v>
      </c>
      <c r="E148" s="707">
        <v>2.7568017572402539</v>
      </c>
      <c r="F148" s="707">
        <v>1.588655763787731</v>
      </c>
      <c r="G148" s="753">
        <v>0.31978519616667267</v>
      </c>
      <c r="H148" s="744">
        <v>12.438515902082434</v>
      </c>
      <c r="I148" s="707">
        <v>3.8807543231043913</v>
      </c>
      <c r="J148" s="707">
        <v>2.6047903496246345</v>
      </c>
      <c r="K148" s="707">
        <v>1.4115559351487927</v>
      </c>
      <c r="L148" s="720">
        <v>0.19358137593920641</v>
      </c>
      <c r="M148" s="731">
        <v>8.1579499944445271</v>
      </c>
      <c r="N148" s="707">
        <v>8.4409708915501529</v>
      </c>
      <c r="O148" s="707">
        <v>6.8340653337434079</v>
      </c>
      <c r="P148" s="707">
        <v>3.4783723888003228</v>
      </c>
      <c r="Q148" s="753">
        <v>1.0893235220807953</v>
      </c>
      <c r="R148" s="744">
        <v>5.1947037201697608</v>
      </c>
      <c r="S148" s="707">
        <v>7.6542177203528965</v>
      </c>
      <c r="T148" s="707">
        <v>2.8170853074523738</v>
      </c>
      <c r="U148" s="707">
        <v>1.8565410155153395</v>
      </c>
      <c r="V148" s="1708">
        <v>4.7397605549440014</v>
      </c>
      <c r="W148" s="1730"/>
      <c r="X148" s="1730"/>
      <c r="Y148" s="629"/>
      <c r="Z148" s="629"/>
      <c r="AA148" s="629"/>
      <c r="AB148" s="629"/>
      <c r="AC148" s="629"/>
      <c r="AD148" s="629"/>
      <c r="AE148" s="629"/>
      <c r="AF148" s="629"/>
      <c r="AG148" s="629"/>
      <c r="AH148" s="629"/>
      <c r="AI148" s="629"/>
      <c r="AJ148" s="629"/>
      <c r="AK148" s="629"/>
      <c r="AL148" s="629"/>
      <c r="AM148" s="629"/>
      <c r="AN148" s="629"/>
      <c r="AO148" s="629"/>
      <c r="AP148" s="629"/>
      <c r="AQ148" s="629"/>
      <c r="AR148" s="629"/>
      <c r="AS148" s="629"/>
      <c r="AT148" s="629"/>
      <c r="AU148" s="629"/>
      <c r="AV148" s="629"/>
      <c r="AW148" s="629"/>
      <c r="AX148" s="629"/>
      <c r="AY148" s="629"/>
      <c r="AZ148" s="207"/>
      <c r="BA148" s="2072" t="s">
        <v>107</v>
      </c>
      <c r="BB148" s="159" t="s">
        <v>49</v>
      </c>
      <c r="BC148" s="1061" t="s">
        <v>35</v>
      </c>
      <c r="BD148" s="1080" t="s">
        <v>35</v>
      </c>
      <c r="BE148" s="1080" t="s">
        <v>35</v>
      </c>
      <c r="BF148" s="1080" t="s">
        <v>35</v>
      </c>
      <c r="BG148" s="1100" t="s">
        <v>35</v>
      </c>
      <c r="BH148" s="1120" t="s">
        <v>35</v>
      </c>
      <c r="BI148" s="1080" t="s">
        <v>35</v>
      </c>
      <c r="BJ148" s="1080" t="s">
        <v>35</v>
      </c>
      <c r="BK148" s="1080" t="s">
        <v>35</v>
      </c>
      <c r="BL148" s="1100" t="s">
        <v>35</v>
      </c>
      <c r="BM148" s="1120" t="s">
        <v>35</v>
      </c>
      <c r="BN148" s="1080" t="s">
        <v>35</v>
      </c>
      <c r="BO148" s="1080" t="s">
        <v>35</v>
      </c>
      <c r="BP148" s="1080" t="s">
        <v>35</v>
      </c>
      <c r="BQ148" s="1100" t="s">
        <v>35</v>
      </c>
      <c r="BR148" s="1120" t="s">
        <v>35</v>
      </c>
      <c r="BS148" s="1080" t="s">
        <v>35</v>
      </c>
      <c r="BT148" s="1080" t="s">
        <v>35</v>
      </c>
      <c r="BU148" s="1080" t="s">
        <v>35</v>
      </c>
      <c r="BV148" s="1750" t="s">
        <v>35</v>
      </c>
      <c r="BW148" s="1816"/>
      <c r="BX148" s="1816"/>
      <c r="BY148" s="1817"/>
      <c r="BZ148" s="1817"/>
      <c r="CA148" s="1817"/>
      <c r="CB148" s="1817"/>
      <c r="CC148" s="1817"/>
      <c r="CD148" s="1817"/>
      <c r="CE148" s="1817"/>
      <c r="CF148" s="1817"/>
      <c r="CG148" s="1817"/>
      <c r="CH148" s="1817"/>
      <c r="CI148" s="1817"/>
      <c r="CJ148" s="1817"/>
      <c r="CK148" s="1817"/>
      <c r="CL148" s="1817"/>
      <c r="CM148" s="1817"/>
      <c r="CN148" s="1817"/>
      <c r="CO148" s="1817"/>
      <c r="CP148" s="1817"/>
      <c r="CQ148" s="1817"/>
      <c r="CR148" s="1817"/>
      <c r="CS148" s="1817"/>
      <c r="CT148" s="1817"/>
      <c r="CU148" s="1817"/>
      <c r="CV148" s="1817"/>
      <c r="CW148" s="1817"/>
      <c r="CX148" s="1817"/>
      <c r="CY148" s="1817"/>
      <c r="CZ148" s="1817"/>
    </row>
    <row r="149" s="130" customFormat="true" ht="15" customHeight="true" x14ac:dyDescent="0.2">
      <c r="A149" s="2000"/>
      <c r="B149" s="244" t="s">
        <v>48</v>
      </c>
      <c r="C149" s="706">
        <v>80.694729038188754</v>
      </c>
      <c r="D149" s="707">
        <v>91.451588640776919</v>
      </c>
      <c r="E149" s="707">
        <v>96.888016842735667</v>
      </c>
      <c r="F149" s="707">
        <v>98.353809742291361</v>
      </c>
      <c r="G149" s="753">
        <v>99.28810134497671</v>
      </c>
      <c r="H149" s="744">
        <v>84.480056761077961</v>
      </c>
      <c r="I149" s="707">
        <v>95.066200351696935</v>
      </c>
      <c r="J149" s="707">
        <v>97.330786311366296</v>
      </c>
      <c r="K149" s="707">
        <v>98.515869502330304</v>
      </c>
      <c r="L149" s="720">
        <v>99.346451215514449</v>
      </c>
      <c r="M149" s="731">
        <v>75.782873590335029</v>
      </c>
      <c r="N149" s="707">
        <v>85.02556757231585</v>
      </c>
      <c r="O149" s="707">
        <v>86.600994265204321</v>
      </c>
      <c r="P149" s="707">
        <v>94.051681480944666</v>
      </c>
      <c r="Q149" s="753">
        <v>98.509997963088992</v>
      </c>
      <c r="R149" s="744">
        <v>91.074003299657306</v>
      </c>
      <c r="S149" s="707">
        <v>90.862447994653635</v>
      </c>
      <c r="T149" s="707">
        <v>95.536221002235237</v>
      </c>
      <c r="U149" s="707">
        <v>97.298174858232343</v>
      </c>
      <c r="V149" s="1708">
        <v>91.511409519411217</v>
      </c>
      <c r="W149" s="1730"/>
      <c r="X149" s="1730"/>
      <c r="Y149" s="629"/>
      <c r="Z149" s="629"/>
      <c r="AA149" s="629"/>
      <c r="AB149" s="629"/>
      <c r="AC149" s="629"/>
      <c r="AD149" s="629"/>
      <c r="AE149" s="629"/>
      <c r="AF149" s="629"/>
      <c r="AG149" s="629"/>
      <c r="AH149" s="629"/>
      <c r="AI149" s="629"/>
      <c r="AJ149" s="629"/>
      <c r="AK149" s="629"/>
      <c r="AL149" s="629"/>
      <c r="AM149" s="629"/>
      <c r="AN149" s="629"/>
      <c r="AO149" s="629"/>
      <c r="AP149" s="629"/>
      <c r="AQ149" s="629"/>
      <c r="AR149" s="629"/>
      <c r="AS149" s="629"/>
      <c r="AT149" s="629"/>
      <c r="AU149" s="629"/>
      <c r="AV149" s="629"/>
      <c r="AW149" s="629"/>
      <c r="AX149" s="629"/>
      <c r="AY149" s="629"/>
      <c r="AZ149" s="207"/>
      <c r="BA149" s="2072"/>
      <c r="BB149" s="159" t="s">
        <v>48</v>
      </c>
      <c r="BC149" s="1061" t="s">
        <v>35</v>
      </c>
      <c r="BD149" s="1080" t="s">
        <v>35</v>
      </c>
      <c r="BE149" s="1080" t="s">
        <v>35</v>
      </c>
      <c r="BF149" s="1080" t="s">
        <v>35</v>
      </c>
      <c r="BG149" s="1100" t="s">
        <v>35</v>
      </c>
      <c r="BH149" s="1120" t="s">
        <v>35</v>
      </c>
      <c r="BI149" s="1080" t="s">
        <v>35</v>
      </c>
      <c r="BJ149" s="1080" t="s">
        <v>35</v>
      </c>
      <c r="BK149" s="1080" t="s">
        <v>35</v>
      </c>
      <c r="BL149" s="1100" t="s">
        <v>35</v>
      </c>
      <c r="BM149" s="1120" t="s">
        <v>35</v>
      </c>
      <c r="BN149" s="1080" t="s">
        <v>35</v>
      </c>
      <c r="BO149" s="1080" t="s">
        <v>35</v>
      </c>
      <c r="BP149" s="1080" t="s">
        <v>35</v>
      </c>
      <c r="BQ149" s="1100" t="s">
        <v>35</v>
      </c>
      <c r="BR149" s="1120" t="s">
        <v>35</v>
      </c>
      <c r="BS149" s="1080" t="s">
        <v>35</v>
      </c>
      <c r="BT149" s="1080" t="s">
        <v>35</v>
      </c>
      <c r="BU149" s="1080" t="s">
        <v>35</v>
      </c>
      <c r="BV149" s="1750" t="s">
        <v>35</v>
      </c>
      <c r="BW149" s="1816"/>
      <c r="BX149" s="1816"/>
      <c r="BY149" s="1817"/>
      <c r="BZ149" s="1817"/>
      <c r="CA149" s="1817"/>
      <c r="CB149" s="1817"/>
      <c r="CC149" s="1817"/>
      <c r="CD149" s="1817"/>
      <c r="CE149" s="1817"/>
      <c r="CF149" s="1817"/>
      <c r="CG149" s="1817"/>
      <c r="CH149" s="1817"/>
      <c r="CI149" s="1817"/>
      <c r="CJ149" s="1817"/>
      <c r="CK149" s="1817"/>
      <c r="CL149" s="1817"/>
      <c r="CM149" s="1817"/>
      <c r="CN149" s="1817"/>
      <c r="CO149" s="1817"/>
      <c r="CP149" s="1817"/>
      <c r="CQ149" s="1817"/>
      <c r="CR149" s="1817"/>
      <c r="CS149" s="1817"/>
      <c r="CT149" s="1817"/>
      <c r="CU149" s="1817"/>
      <c r="CV149" s="1817"/>
      <c r="CW149" s="1817"/>
      <c r="CX149" s="1817"/>
      <c r="CY149" s="1817"/>
      <c r="CZ149" s="1817"/>
    </row>
    <row r="150" s="130" customFormat="true" ht="15" customHeight="true" x14ac:dyDescent="0.2">
      <c r="A150" s="2000"/>
      <c r="B150" s="244" t="s">
        <v>109</v>
      </c>
      <c r="C150" s="706">
        <v>8.2265818085169649</v>
      </c>
      <c r="D150" s="707">
        <v>2.0272769470609764</v>
      </c>
      <c r="E150" s="707">
        <v>0.3551814000240785</v>
      </c>
      <c r="F150" s="707">
        <v>5.7534493920893326E-2</v>
      </c>
      <c r="G150" s="753">
        <v>0.39211345885660964</v>
      </c>
      <c r="H150" s="744">
        <v>3.0814273368397429</v>
      </c>
      <c r="I150" s="707">
        <v>1.0530453251987097</v>
      </c>
      <c r="J150" s="707">
        <v>6.4423339009075514E-2</v>
      </c>
      <c r="K150" s="707">
        <v>7.2574562520934763E-2</v>
      </c>
      <c r="L150" s="720">
        <v>0.45996740854634133</v>
      </c>
      <c r="M150" s="731">
        <v>16.059176415220591</v>
      </c>
      <c r="N150" s="707">
        <v>6.5334615361340527</v>
      </c>
      <c r="O150" s="707">
        <v>6.5649404010523078</v>
      </c>
      <c r="P150" s="707">
        <v>2.4699461302550905</v>
      </c>
      <c r="Q150" s="753">
        <v>0.40067851483021344</v>
      </c>
      <c r="R150" s="744">
        <v>3.7312929801728756</v>
      </c>
      <c r="S150" s="707">
        <v>1.4833342849933691</v>
      </c>
      <c r="T150" s="707">
        <v>1.6466936903123162</v>
      </c>
      <c r="U150" s="707">
        <v>0.84528412625235838</v>
      </c>
      <c r="V150" s="1708">
        <v>3.7488299256449351</v>
      </c>
      <c r="W150" s="1730"/>
      <c r="X150" s="1730"/>
      <c r="Y150" s="629"/>
      <c r="Z150" s="629"/>
      <c r="AA150" s="629"/>
      <c r="AB150" s="629"/>
      <c r="AC150" s="629"/>
      <c r="AD150" s="629"/>
      <c r="AE150" s="629"/>
      <c r="AF150" s="629"/>
      <c r="AG150" s="629"/>
      <c r="AH150" s="629"/>
      <c r="AI150" s="629"/>
      <c r="AJ150" s="629"/>
      <c r="AK150" s="629"/>
      <c r="AL150" s="629"/>
      <c r="AM150" s="629"/>
      <c r="AN150" s="629"/>
      <c r="AO150" s="629"/>
      <c r="AP150" s="629"/>
      <c r="AQ150" s="629"/>
      <c r="AR150" s="629"/>
      <c r="AS150" s="629"/>
      <c r="AT150" s="629"/>
      <c r="AU150" s="629"/>
      <c r="AV150" s="629"/>
      <c r="AW150" s="629"/>
      <c r="AX150" s="629"/>
      <c r="AY150" s="629"/>
      <c r="AZ150" s="207"/>
      <c r="BA150" s="2072"/>
      <c r="BB150" s="159" t="s">
        <v>109</v>
      </c>
      <c r="BC150" s="1061" t="s">
        <v>35</v>
      </c>
      <c r="BD150" s="1080" t="s">
        <v>35</v>
      </c>
      <c r="BE150" s="1080" t="s">
        <v>35</v>
      </c>
      <c r="BF150" s="1080" t="s">
        <v>35</v>
      </c>
      <c r="BG150" s="1100" t="s">
        <v>35</v>
      </c>
      <c r="BH150" s="1120" t="s">
        <v>35</v>
      </c>
      <c r="BI150" s="1080" t="s">
        <v>35</v>
      </c>
      <c r="BJ150" s="1080" t="s">
        <v>35</v>
      </c>
      <c r="BK150" s="1080" t="s">
        <v>35</v>
      </c>
      <c r="BL150" s="1100" t="s">
        <v>35</v>
      </c>
      <c r="BM150" s="1120" t="s">
        <v>35</v>
      </c>
      <c r="BN150" s="1080" t="s">
        <v>35</v>
      </c>
      <c r="BO150" s="1080" t="s">
        <v>35</v>
      </c>
      <c r="BP150" s="1080" t="s">
        <v>35</v>
      </c>
      <c r="BQ150" s="1100" t="s">
        <v>35</v>
      </c>
      <c r="BR150" s="1120" t="s">
        <v>35</v>
      </c>
      <c r="BS150" s="1080" t="s">
        <v>35</v>
      </c>
      <c r="BT150" s="1080" t="s">
        <v>35</v>
      </c>
      <c r="BU150" s="1080" t="s">
        <v>35</v>
      </c>
      <c r="BV150" s="1750" t="s">
        <v>35</v>
      </c>
      <c r="BW150" s="1816"/>
      <c r="BX150" s="1816"/>
      <c r="BY150" s="1817"/>
      <c r="BZ150" s="1817"/>
      <c r="CA150" s="1817"/>
      <c r="CB150" s="1817"/>
      <c r="CC150" s="1817"/>
      <c r="CD150" s="1817"/>
      <c r="CE150" s="1817"/>
      <c r="CF150" s="1817"/>
      <c r="CG150" s="1817"/>
      <c r="CH150" s="1817"/>
      <c r="CI150" s="1817"/>
      <c r="CJ150" s="1817"/>
      <c r="CK150" s="1817"/>
      <c r="CL150" s="1817"/>
      <c r="CM150" s="1817"/>
      <c r="CN150" s="1817"/>
      <c r="CO150" s="1817"/>
      <c r="CP150" s="1817"/>
      <c r="CQ150" s="1817"/>
      <c r="CR150" s="1817"/>
      <c r="CS150" s="1817"/>
      <c r="CT150" s="1817"/>
      <c r="CU150" s="1817"/>
      <c r="CV150" s="1817"/>
      <c r="CW150" s="1817"/>
      <c r="CX150" s="1817"/>
      <c r="CY150" s="1817"/>
      <c r="CZ150" s="1817"/>
    </row>
    <row r="151" s="130" customFormat="true" ht="15" customHeight="true" x14ac:dyDescent="0.2">
      <c r="A151" s="2000" t="s">
        <v>108</v>
      </c>
      <c r="B151" s="244" t="s">
        <v>49</v>
      </c>
      <c r="C151" s="706">
        <v>12.036616304719255</v>
      </c>
      <c r="D151" s="707">
        <v>6.543626442646433</v>
      </c>
      <c r="E151" s="707">
        <v>2.8325787049856488</v>
      </c>
      <c r="F151" s="707">
        <v>1.588655763787731</v>
      </c>
      <c r="G151" s="753">
        <v>0.31978519616667267</v>
      </c>
      <c r="H151" s="744">
        <v>12.87207201352599</v>
      </c>
      <c r="I151" s="707">
        <v>3.8843478403345304</v>
      </c>
      <c r="J151" s="707">
        <v>2.6047903496246345</v>
      </c>
      <c r="K151" s="707">
        <v>1.4115559351487927</v>
      </c>
      <c r="L151" s="720">
        <v>0.19358137593920641</v>
      </c>
      <c r="M151" s="731">
        <v>9.3057985084025496</v>
      </c>
      <c r="N151" s="707">
        <v>9.0796618327392977</v>
      </c>
      <c r="O151" s="707">
        <v>7.4474025962861248</v>
      </c>
      <c r="P151" s="707">
        <v>3.8324042441357538</v>
      </c>
      <c r="Q151" s="753">
        <v>1.0897039292000898</v>
      </c>
      <c r="R151" s="744">
        <v>5.4345373038923874</v>
      </c>
      <c r="S151" s="707">
        <v>7.871741951179767</v>
      </c>
      <c r="T151" s="707">
        <v>2.9788870300585595</v>
      </c>
      <c r="U151" s="707">
        <v>1.9073745262882584</v>
      </c>
      <c r="V151" s="1708">
        <v>4.8750603310685019</v>
      </c>
      <c r="W151" s="1730"/>
      <c r="X151" s="1730"/>
      <c r="Y151" s="629"/>
      <c r="Z151" s="629"/>
      <c r="AA151" s="629"/>
      <c r="AB151" s="629"/>
      <c r="AC151" s="629"/>
      <c r="AD151" s="629"/>
      <c r="AE151" s="629"/>
      <c r="AF151" s="629"/>
      <c r="AG151" s="629"/>
      <c r="AH151" s="629"/>
      <c r="AI151" s="629"/>
      <c r="AJ151" s="629"/>
      <c r="AK151" s="629"/>
      <c r="AL151" s="629"/>
      <c r="AM151" s="629"/>
      <c r="AN151" s="629"/>
      <c r="AO151" s="629"/>
      <c r="AP151" s="629"/>
      <c r="AQ151" s="629"/>
      <c r="AR151" s="629"/>
      <c r="AS151" s="629"/>
      <c r="AT151" s="629"/>
      <c r="AU151" s="629"/>
      <c r="AV151" s="629"/>
      <c r="AW151" s="629"/>
      <c r="AX151" s="629"/>
      <c r="AY151" s="629"/>
      <c r="AZ151" s="207"/>
      <c r="BA151" s="2072" t="s">
        <v>108</v>
      </c>
      <c r="BB151" s="159" t="s">
        <v>49</v>
      </c>
      <c r="BC151" s="1061" t="s">
        <v>35</v>
      </c>
      <c r="BD151" s="1080" t="s">
        <v>35</v>
      </c>
      <c r="BE151" s="1080" t="s">
        <v>35</v>
      </c>
      <c r="BF151" s="1080" t="s">
        <v>35</v>
      </c>
      <c r="BG151" s="1100" t="s">
        <v>35</v>
      </c>
      <c r="BH151" s="1120" t="s">
        <v>35</v>
      </c>
      <c r="BI151" s="1080" t="s">
        <v>35</v>
      </c>
      <c r="BJ151" s="1080" t="s">
        <v>35</v>
      </c>
      <c r="BK151" s="1080" t="s">
        <v>35</v>
      </c>
      <c r="BL151" s="1100" t="s">
        <v>35</v>
      </c>
      <c r="BM151" s="1120" t="s">
        <v>35</v>
      </c>
      <c r="BN151" s="1080" t="s">
        <v>35</v>
      </c>
      <c r="BO151" s="1080" t="s">
        <v>35</v>
      </c>
      <c r="BP151" s="1080" t="s">
        <v>35</v>
      </c>
      <c r="BQ151" s="1100" t="s">
        <v>35</v>
      </c>
      <c r="BR151" s="1120" t="s">
        <v>35</v>
      </c>
      <c r="BS151" s="1080" t="s">
        <v>35</v>
      </c>
      <c r="BT151" s="1080" t="s">
        <v>35</v>
      </c>
      <c r="BU151" s="1080" t="s">
        <v>35</v>
      </c>
      <c r="BV151" s="1750" t="s">
        <v>35</v>
      </c>
      <c r="BW151" s="1816"/>
      <c r="BX151" s="1816"/>
      <c r="BY151" s="1817"/>
      <c r="BZ151" s="1817"/>
      <c r="CA151" s="1817"/>
      <c r="CB151" s="1817"/>
      <c r="CC151" s="1817"/>
      <c r="CD151" s="1817"/>
      <c r="CE151" s="1817"/>
      <c r="CF151" s="1817"/>
      <c r="CG151" s="1817"/>
      <c r="CH151" s="1817"/>
      <c r="CI151" s="1817"/>
      <c r="CJ151" s="1817"/>
      <c r="CK151" s="1817"/>
      <c r="CL151" s="1817"/>
      <c r="CM151" s="1817"/>
      <c r="CN151" s="1817"/>
      <c r="CO151" s="1817"/>
      <c r="CP151" s="1817"/>
      <c r="CQ151" s="1817"/>
      <c r="CR151" s="1817"/>
      <c r="CS151" s="1817"/>
      <c r="CT151" s="1817"/>
      <c r="CU151" s="1817"/>
      <c r="CV151" s="1817"/>
      <c r="CW151" s="1817"/>
      <c r="CX151" s="1817"/>
      <c r="CY151" s="1817"/>
      <c r="CZ151" s="1817"/>
    </row>
    <row r="152" s="130" customFormat="true" ht="15" customHeight="true" x14ac:dyDescent="0.2">
      <c r="A152" s="2242"/>
      <c r="B152" s="1472" t="s">
        <v>48</v>
      </c>
      <c r="C152" s="708">
        <v>87.911359062896992</v>
      </c>
      <c r="D152" s="709">
        <v>93.456373557353601</v>
      </c>
      <c r="E152" s="709">
        <v>97.051191792549389</v>
      </c>
      <c r="F152" s="709">
        <v>98.380224075554366</v>
      </c>
      <c r="G152" s="754">
        <v>99.583796135550244</v>
      </c>
      <c r="H152" s="745">
        <v>87.108590953426628</v>
      </c>
      <c r="I152" s="709">
        <v>96.028636795509598</v>
      </c>
      <c r="J152" s="709">
        <v>97.330786311366296</v>
      </c>
      <c r="K152" s="709">
        <v>98.547892020795885</v>
      </c>
      <c r="L152" s="721">
        <v>99.68081856268266</v>
      </c>
      <c r="M152" s="732">
        <v>90.60761601200646</v>
      </c>
      <c r="N152" s="709">
        <v>90.844981469647067</v>
      </c>
      <c r="O152" s="709">
        <v>92.552597403713904</v>
      </c>
      <c r="P152" s="709">
        <v>96.167595755864298</v>
      </c>
      <c r="Q152" s="754">
        <v>98.910296070799902</v>
      </c>
      <c r="R152" s="745">
        <v>94.441487932865769</v>
      </c>
      <c r="S152" s="709">
        <v>92.106463344871798</v>
      </c>
      <c r="T152" s="709">
        <v>96.959171412842664</v>
      </c>
      <c r="U152" s="709">
        <v>98.032831315400202</v>
      </c>
      <c r="V152" s="1709">
        <v>95.076959721185332</v>
      </c>
      <c r="W152" s="1731"/>
      <c r="X152" s="1731"/>
      <c r="Y152" s="630"/>
      <c r="Z152" s="630"/>
      <c r="AA152" s="630"/>
      <c r="AB152" s="630"/>
      <c r="AC152" s="630"/>
      <c r="AD152" s="630"/>
      <c r="AE152" s="630"/>
      <c r="AF152" s="630"/>
      <c r="AG152" s="630"/>
      <c r="AH152" s="630"/>
      <c r="AI152" s="630"/>
      <c r="AJ152" s="630"/>
      <c r="AK152" s="630"/>
      <c r="AL152" s="630"/>
      <c r="AM152" s="630"/>
      <c r="AN152" s="630"/>
      <c r="AO152" s="630"/>
      <c r="AP152" s="630"/>
      <c r="AQ152" s="630"/>
      <c r="AR152" s="630"/>
      <c r="AS152" s="630"/>
      <c r="AT152" s="630"/>
      <c r="AU152" s="630"/>
      <c r="AV152" s="630"/>
      <c r="AW152" s="630"/>
      <c r="AX152" s="630"/>
      <c r="AY152" s="630"/>
      <c r="AZ152" s="207"/>
      <c r="BA152" s="2075"/>
      <c r="BB152" s="227" t="s">
        <v>48</v>
      </c>
      <c r="BC152" s="1062" t="s">
        <v>35</v>
      </c>
      <c r="BD152" s="1081" t="s">
        <v>35</v>
      </c>
      <c r="BE152" s="1081" t="s">
        <v>35</v>
      </c>
      <c r="BF152" s="1081" t="s">
        <v>35</v>
      </c>
      <c r="BG152" s="1101" t="s">
        <v>35</v>
      </c>
      <c r="BH152" s="1121" t="s">
        <v>35</v>
      </c>
      <c r="BI152" s="1081" t="s">
        <v>35</v>
      </c>
      <c r="BJ152" s="1081" t="s">
        <v>35</v>
      </c>
      <c r="BK152" s="1081" t="s">
        <v>35</v>
      </c>
      <c r="BL152" s="1101" t="s">
        <v>35</v>
      </c>
      <c r="BM152" s="1121" t="s">
        <v>35</v>
      </c>
      <c r="BN152" s="1081" t="s">
        <v>35</v>
      </c>
      <c r="BO152" s="1081" t="s">
        <v>35</v>
      </c>
      <c r="BP152" s="1081" t="s">
        <v>35</v>
      </c>
      <c r="BQ152" s="1101" t="s">
        <v>35</v>
      </c>
      <c r="BR152" s="1121" t="s">
        <v>35</v>
      </c>
      <c r="BS152" s="1081" t="s">
        <v>35</v>
      </c>
      <c r="BT152" s="1081" t="s">
        <v>35</v>
      </c>
      <c r="BU152" s="1081" t="s">
        <v>35</v>
      </c>
      <c r="BV152" s="1751" t="s">
        <v>35</v>
      </c>
      <c r="BW152" s="1818"/>
      <c r="BX152" s="1818"/>
      <c r="BY152" s="1819"/>
      <c r="BZ152" s="1819"/>
      <c r="CA152" s="1819"/>
      <c r="CB152" s="1819"/>
      <c r="CC152" s="1819"/>
      <c r="CD152" s="1819"/>
      <c r="CE152" s="1819"/>
      <c r="CF152" s="1819"/>
      <c r="CG152" s="1819"/>
      <c r="CH152" s="1819"/>
      <c r="CI152" s="1819"/>
      <c r="CJ152" s="1819"/>
      <c r="CK152" s="1819"/>
      <c r="CL152" s="1819"/>
      <c r="CM152" s="1819"/>
      <c r="CN152" s="1819"/>
      <c r="CO152" s="1819"/>
      <c r="CP152" s="1819"/>
      <c r="CQ152" s="1819"/>
      <c r="CR152" s="1819"/>
      <c r="CS152" s="1819"/>
      <c r="CT152" s="1819"/>
      <c r="CU152" s="1819"/>
      <c r="CV152" s="1819"/>
      <c r="CW152" s="1819"/>
      <c r="CX152" s="1819"/>
      <c r="CY152" s="1819"/>
      <c r="CZ152" s="1819"/>
    </row>
    <row r="153" s="613" customFormat="true" ht="15" customHeight="true" x14ac:dyDescent="0.2">
      <c r="A153" s="2240" t="s">
        <v>334</v>
      </c>
      <c r="B153" s="1631" t="s">
        <v>335</v>
      </c>
      <c r="C153" s="1551">
        <v>38.879667483298363</v>
      </c>
      <c r="D153" s="1552">
        <v>74.671856141144872</v>
      </c>
      <c r="E153" s="1552">
        <v>87.476287642423046</v>
      </c>
      <c r="F153" s="1552">
        <v>92.085562348485368</v>
      </c>
      <c r="G153" s="1553">
        <v>97.392586303730283</v>
      </c>
      <c r="H153" s="1554">
        <v>79.1134314272377</v>
      </c>
      <c r="I153" s="1552">
        <v>87.852636892044359</v>
      </c>
      <c r="J153" s="1552">
        <v>94.227749410394267</v>
      </c>
      <c r="K153" s="1552">
        <v>96.938560766688283</v>
      </c>
      <c r="L153" s="1555">
        <v>98.353586727288985</v>
      </c>
      <c r="M153" s="1556">
        <v>8.3831198357141083</v>
      </c>
      <c r="N153" s="1552">
        <v>24.268414503953366</v>
      </c>
      <c r="O153" s="1552">
        <v>28.180049052301783</v>
      </c>
      <c r="P153" s="1552">
        <v>48.630566603697432</v>
      </c>
      <c r="Q153" s="1553">
        <v>62.815235307756801</v>
      </c>
      <c r="R153" s="1554">
        <v>76.373564897358605</v>
      </c>
      <c r="S153" s="1552">
        <v>93.026905745950941</v>
      </c>
      <c r="T153" s="1552">
        <v>82.543864848852294</v>
      </c>
      <c r="U153" s="1552">
        <v>82.80588692219149</v>
      </c>
      <c r="V153" s="1706">
        <v>54.682587961359552</v>
      </c>
      <c r="W153" s="1234"/>
      <c r="X153" s="1234"/>
      <c r="Y153" s="1234"/>
      <c r="Z153" s="1234"/>
      <c r="AA153" s="1234"/>
      <c r="AB153" s="1234"/>
      <c r="AC153" s="1234"/>
      <c r="AD153" s="1234"/>
      <c r="AE153" s="1234"/>
      <c r="AF153" s="1234"/>
      <c r="AG153" s="1234"/>
      <c r="AH153" s="1234"/>
      <c r="AI153" s="1234"/>
      <c r="AJ153" s="1234"/>
      <c r="AK153" s="1234"/>
      <c r="AL153" s="1234"/>
      <c r="AM153" s="1234"/>
      <c r="AN153" s="1234"/>
      <c r="AO153" s="1234"/>
      <c r="AP153" s="1234"/>
      <c r="AQ153" s="1234"/>
      <c r="AR153" s="1234"/>
      <c r="AS153" s="1234"/>
      <c r="AT153" s="1234"/>
      <c r="AU153" s="1234"/>
      <c r="AV153" s="1234"/>
      <c r="AW153" s="1234"/>
      <c r="AX153" s="1234"/>
      <c r="AY153" s="1234"/>
      <c r="AZ153" s="617"/>
      <c r="BA153" s="2284" t="s">
        <v>334</v>
      </c>
      <c r="BB153" s="226" t="s">
        <v>335</v>
      </c>
      <c r="BC153" s="323">
        <v>3139.3214955073818</v>
      </c>
      <c r="BD153" s="294">
        <v>6033.787964646498</v>
      </c>
      <c r="BE153" s="294">
        <v>7062.5691192215354</v>
      </c>
      <c r="BF153" s="294">
        <v>7434.0354841582539</v>
      </c>
      <c r="BG153" s="324">
        <v>7868.464926987248</v>
      </c>
      <c r="BH153" s="335">
        <v>4906.704086729731</v>
      </c>
      <c r="BI153" s="294">
        <v>5432.8486726540177</v>
      </c>
      <c r="BJ153" s="294">
        <v>5861.0113391059913</v>
      </c>
      <c r="BK153" s="294">
        <v>6005.6322223705192</v>
      </c>
      <c r="BL153" s="324">
        <v>6099.9404302905605</v>
      </c>
      <c r="BM153" s="335">
        <v>156.38343655516383</v>
      </c>
      <c r="BN153" s="294">
        <v>457.38299659192268</v>
      </c>
      <c r="BO153" s="294">
        <v>529.05159055399054</v>
      </c>
      <c r="BP153" s="294">
        <v>912.16437187349197</v>
      </c>
      <c r="BQ153" s="324">
        <v>1177.0598437955366</v>
      </c>
      <c r="BR153" s="335">
        <v>4739.1354508019595</v>
      </c>
      <c r="BS153" s="294">
        <v>8229.1572431850909</v>
      </c>
      <c r="BT153" s="294">
        <v>7245.5586269659843</v>
      </c>
      <c r="BU153" s="294">
        <v>6693.998267433597</v>
      </c>
      <c r="BV153" s="1752">
        <v>4630.3294021342917</v>
      </c>
      <c r="BW153" s="1820"/>
      <c r="BX153" s="1820"/>
      <c r="BY153" s="1821"/>
      <c r="BZ153" s="1821"/>
      <c r="CA153" s="1821"/>
      <c r="CB153" s="1821"/>
      <c r="CC153" s="1821"/>
      <c r="CD153" s="1821"/>
      <c r="CE153" s="1821"/>
      <c r="CF153" s="1821"/>
      <c r="CG153" s="1821"/>
      <c r="CH153" s="1821"/>
      <c r="CI153" s="1821"/>
      <c r="CJ153" s="1821"/>
      <c r="CK153" s="1821"/>
      <c r="CL153" s="1821"/>
      <c r="CM153" s="1821"/>
      <c r="CN153" s="1821"/>
      <c r="CO153" s="1821"/>
      <c r="CP153" s="1821"/>
      <c r="CQ153" s="1821"/>
      <c r="CR153" s="1821"/>
      <c r="CS153" s="1821"/>
      <c r="CT153" s="1821"/>
      <c r="CU153" s="1821"/>
      <c r="CV153" s="1821"/>
      <c r="CW153" s="1821"/>
      <c r="CX153" s="1821"/>
      <c r="CY153" s="1821"/>
      <c r="CZ153" s="1821"/>
    </row>
    <row r="154" s="613" customFormat="true" ht="15" customHeight="true" x14ac:dyDescent="0.2">
      <c r="A154" s="2239"/>
      <c r="B154" s="1630" t="s">
        <v>336</v>
      </c>
      <c r="C154" s="1551">
        <v>21.501551964128591</v>
      </c>
      <c r="D154" s="1552">
        <v>15.262894704478521</v>
      </c>
      <c r="E154" s="1552">
        <v>7.89274528416483</v>
      </c>
      <c r="F154" s="1552">
        <v>5.2379540170972323</v>
      </c>
      <c r="G154" s="1553">
        <v>1.974013473068122</v>
      </c>
      <c r="H154" s="1554">
        <v>10.002970914926724</v>
      </c>
      <c r="I154" s="1552">
        <v>7.3743567684331675</v>
      </c>
      <c r="J154" s="1552">
        <v>3.745663476968228</v>
      </c>
      <c r="K154" s="1552">
        <v>2.275591179544707</v>
      </c>
      <c r="L154" s="1555">
        <v>1.0656437987465268</v>
      </c>
      <c r="M154" s="1556">
        <v>19.865347254307331</v>
      </c>
      <c r="N154" s="1552">
        <v>32.000999745216092</v>
      </c>
      <c r="O154" s="1552">
        <v>32.527616533138811</v>
      </c>
      <c r="P154" s="1552">
        <v>33.429601789749235</v>
      </c>
      <c r="Q154" s="1553">
        <v>24.608338867697363</v>
      </c>
      <c r="R154" s="1554">
        <v>7.1766190702196671</v>
      </c>
      <c r="S154" s="1552">
        <v>2.6473559247518716</v>
      </c>
      <c r="T154" s="1552">
        <v>7.6600738580726757</v>
      </c>
      <c r="U154" s="1552">
        <v>10.076415520361802</v>
      </c>
      <c r="V154" s="1706">
        <v>23.885538143136518</v>
      </c>
      <c r="W154" s="1234"/>
      <c r="X154" s="1234"/>
      <c r="Y154" s="1234"/>
      <c r="Z154" s="1234"/>
      <c r="AA154" s="1234"/>
      <c r="AB154" s="1234"/>
      <c r="AC154" s="1234"/>
      <c r="AD154" s="1234"/>
      <c r="AE154" s="1234"/>
      <c r="AF154" s="1234"/>
      <c r="AG154" s="1234"/>
      <c r="AH154" s="1234"/>
      <c r="AI154" s="1234"/>
      <c r="AJ154" s="1234"/>
      <c r="AK154" s="1234"/>
      <c r="AL154" s="1234"/>
      <c r="AM154" s="1234"/>
      <c r="AN154" s="1234"/>
      <c r="AO154" s="1234"/>
      <c r="AP154" s="1234"/>
      <c r="AQ154" s="1234"/>
      <c r="AR154" s="1234"/>
      <c r="AS154" s="1234"/>
      <c r="AT154" s="1234"/>
      <c r="AU154" s="1234"/>
      <c r="AV154" s="1234"/>
      <c r="AW154" s="1234"/>
      <c r="AX154" s="1234"/>
      <c r="AY154" s="1234"/>
      <c r="AZ154" s="617"/>
      <c r="BA154" s="2284"/>
      <c r="BB154" s="159" t="s">
        <v>336</v>
      </c>
      <c r="BC154" s="325">
        <v>1736.1332706035648</v>
      </c>
      <c r="BD154" s="295">
        <v>1233.3036184271996</v>
      </c>
      <c r="BE154" s="295">
        <v>637.2362226628195</v>
      </c>
      <c r="BF154" s="295">
        <v>422.85820963041084</v>
      </c>
      <c r="BG154" s="326">
        <v>159.48293774432693</v>
      </c>
      <c r="BH154" s="336">
        <v>620.39551795766806</v>
      </c>
      <c r="BI154" s="295">
        <v>456.03371507551577</v>
      </c>
      <c r="BJ154" s="295">
        <v>232.98207002028087</v>
      </c>
      <c r="BK154" s="295">
        <v>140.97964323720498</v>
      </c>
      <c r="BL154" s="326">
        <v>66.09178077344869</v>
      </c>
      <c r="BM154" s="336">
        <v>370.57937055311521</v>
      </c>
      <c r="BN154" s="295">
        <v>603.11781616470842</v>
      </c>
      <c r="BO154" s="295">
        <v>610.6727221037869</v>
      </c>
      <c r="BP154" s="295">
        <v>627.03961413867501</v>
      </c>
      <c r="BQ154" s="326">
        <v>461.12200904392154</v>
      </c>
      <c r="BR154" s="336">
        <v>445.32384861552663</v>
      </c>
      <c r="BS154" s="295">
        <v>234.18502430850828</v>
      </c>
      <c r="BT154" s="295">
        <v>672.38812148165107</v>
      </c>
      <c r="BU154" s="295">
        <v>814.57382490961879</v>
      </c>
      <c r="BV154" s="1753">
        <v>2022.543439753018</v>
      </c>
      <c r="BW154" s="1820"/>
      <c r="BX154" s="1820"/>
      <c r="BY154" s="1821"/>
      <c r="BZ154" s="1821"/>
      <c r="CA154" s="1821"/>
      <c r="CB154" s="1821"/>
      <c r="CC154" s="1821"/>
      <c r="CD154" s="1821"/>
      <c r="CE154" s="1821"/>
      <c r="CF154" s="1821"/>
      <c r="CG154" s="1821"/>
      <c r="CH154" s="1821"/>
      <c r="CI154" s="1821"/>
      <c r="CJ154" s="1821"/>
      <c r="CK154" s="1821"/>
      <c r="CL154" s="1821"/>
      <c r="CM154" s="1821"/>
      <c r="CN154" s="1821"/>
      <c r="CO154" s="1821"/>
      <c r="CP154" s="1821"/>
      <c r="CQ154" s="1821"/>
      <c r="CR154" s="1821"/>
      <c r="CS154" s="1821"/>
      <c r="CT154" s="1821"/>
      <c r="CU154" s="1821"/>
      <c r="CV154" s="1821"/>
      <c r="CW154" s="1821"/>
      <c r="CX154" s="1821"/>
      <c r="CY154" s="1821"/>
      <c r="CZ154" s="1821"/>
    </row>
    <row r="155" s="613" customFormat="true" ht="15" customHeight="true" x14ac:dyDescent="0.2">
      <c r="A155" s="2239"/>
      <c r="B155" s="1630" t="s">
        <v>337</v>
      </c>
      <c r="C155" s="1551">
        <v>18.491333156254424</v>
      </c>
      <c r="D155" s="1552">
        <v>3.4396595226488933</v>
      </c>
      <c r="E155" s="1552">
        <v>1.5694954852133391</v>
      </c>
      <c r="F155" s="1552">
        <v>0.28711009389205588</v>
      </c>
      <c r="G155" s="1553">
        <v>1.3087421021356415E-2</v>
      </c>
      <c r="H155" s="1554">
        <v>3.9780174981936991</v>
      </c>
      <c r="I155" s="1552">
        <v>1.4900296878456112</v>
      </c>
      <c r="J155" s="1552">
        <v>0.27815496779152082</v>
      </c>
      <c r="K155" s="1552">
        <v>5.2233760504605382E-2</v>
      </c>
      <c r="L155" s="1555">
        <v>0</v>
      </c>
      <c r="M155" s="1556">
        <v>37.201810739978654</v>
      </c>
      <c r="N155" s="1552">
        <v>18.756752373905307</v>
      </c>
      <c r="O155" s="1552">
        <v>16.225189346198832</v>
      </c>
      <c r="P155" s="1552">
        <v>8.7984941581106906</v>
      </c>
      <c r="Q155" s="1553">
        <v>2.4243327076545049</v>
      </c>
      <c r="R155" s="1554">
        <v>7.408549130671199</v>
      </c>
      <c r="S155" s="1552">
        <v>1.1033087407849245</v>
      </c>
      <c r="T155" s="1552">
        <v>5.1781892502891331</v>
      </c>
      <c r="U155" s="1552">
        <v>2.8525828069274271</v>
      </c>
      <c r="V155" s="1706">
        <v>8.024851829797063</v>
      </c>
      <c r="W155" s="1234"/>
      <c r="X155" s="1234"/>
      <c r="Y155" s="1234"/>
      <c r="Z155" s="1234"/>
      <c r="AA155" s="1234"/>
      <c r="AB155" s="1234"/>
      <c r="AC155" s="1234"/>
      <c r="AD155" s="1234"/>
      <c r="AE155" s="1234"/>
      <c r="AF155" s="1234"/>
      <c r="AG155" s="1234"/>
      <c r="AH155" s="1234"/>
      <c r="AI155" s="1234"/>
      <c r="AJ155" s="1234"/>
      <c r="AK155" s="1234"/>
      <c r="AL155" s="1234"/>
      <c r="AM155" s="1234"/>
      <c r="AN155" s="1234"/>
      <c r="AO155" s="1234"/>
      <c r="AP155" s="1234"/>
      <c r="AQ155" s="1234"/>
      <c r="AR155" s="1234"/>
      <c r="AS155" s="1234"/>
      <c r="AT155" s="1234"/>
      <c r="AU155" s="1234"/>
      <c r="AV155" s="1234"/>
      <c r="AW155" s="1234"/>
      <c r="AX155" s="1234"/>
      <c r="AY155" s="1234"/>
      <c r="AZ155" s="617"/>
      <c r="BA155" s="2284"/>
      <c r="BB155" s="159" t="s">
        <v>337</v>
      </c>
      <c r="BC155" s="325">
        <v>1493.074488946045</v>
      </c>
      <c r="BD155" s="295">
        <v>277.93840012508906</v>
      </c>
      <c r="BE155" s="295">
        <v>126.7162867260231</v>
      </c>
      <c r="BF155" s="295">
        <v>23.178298219825749</v>
      </c>
      <c r="BG155" s="326">
        <v>1.0573485847281003</v>
      </c>
      <c r="BH155" s="336">
        <v>246.72112387668838</v>
      </c>
      <c r="BI155" s="295">
        <v>92.144141578523005</v>
      </c>
      <c r="BJ155" s="295">
        <v>17.301372795760845</v>
      </c>
      <c r="BK155" s="295">
        <v>3.2360368536628883</v>
      </c>
      <c r="BL155" s="326">
        <v>0</v>
      </c>
      <c r="BM155" s="336">
        <v>693.98351969247335</v>
      </c>
      <c r="BN155" s="295">
        <v>353.50556608104461</v>
      </c>
      <c r="BO155" s="295">
        <v>304.61133033212394</v>
      </c>
      <c r="BP155" s="295">
        <v>165.03350583119519</v>
      </c>
      <c r="BQ155" s="326">
        <v>45.428225560238324</v>
      </c>
      <c r="BR155" s="336">
        <v>459.71558184245777</v>
      </c>
      <c r="BS155" s="295">
        <v>97.598657537793756</v>
      </c>
      <c r="BT155" s="295">
        <v>454.5325550626506</v>
      </c>
      <c r="BU155" s="295">
        <v>230.6017733404129</v>
      </c>
      <c r="BV155" s="1753">
        <v>679.51625481839517</v>
      </c>
      <c r="BW155" s="1820"/>
      <c r="BX155" s="1820"/>
      <c r="BY155" s="1821"/>
      <c r="BZ155" s="1821"/>
      <c r="CA155" s="1821"/>
      <c r="CB155" s="1821"/>
      <c r="CC155" s="1821"/>
      <c r="CD155" s="1821"/>
      <c r="CE155" s="1821"/>
      <c r="CF155" s="1821"/>
      <c r="CG155" s="1821"/>
      <c r="CH155" s="1821"/>
      <c r="CI155" s="1821"/>
      <c r="CJ155" s="1821"/>
      <c r="CK155" s="1821"/>
      <c r="CL155" s="1821"/>
      <c r="CM155" s="1821"/>
      <c r="CN155" s="1821"/>
      <c r="CO155" s="1821"/>
      <c r="CP155" s="1821"/>
      <c r="CQ155" s="1821"/>
      <c r="CR155" s="1821"/>
      <c r="CS155" s="1821"/>
      <c r="CT155" s="1821"/>
      <c r="CU155" s="1821"/>
      <c r="CV155" s="1821"/>
      <c r="CW155" s="1821"/>
      <c r="CX155" s="1821"/>
      <c r="CY155" s="1821"/>
      <c r="CZ155" s="1821"/>
    </row>
    <row r="156" s="613" customFormat="true" ht="15" customHeight="true" x14ac:dyDescent="0.2">
      <c r="A156" s="2239"/>
      <c r="B156" s="1630" t="s">
        <v>338</v>
      </c>
      <c r="C156" s="1551">
        <v>1.0467395904980561</v>
      </c>
      <c r="D156" s="1552">
        <v>0.72709812587805622</v>
      </c>
      <c r="E156" s="1552">
        <v>0.1223886536302238</v>
      </c>
      <c r="F156" s="1552">
        <v>1.9181775989956434E-2</v>
      </c>
      <c r="G156" s="1553">
        <v>0.28123760460538727</v>
      </c>
      <c r="H156" s="1554">
        <v>1.1449271410987618</v>
      </c>
      <c r="I156" s="1552">
        <v>0.59424012336516074</v>
      </c>
      <c r="J156" s="1552">
        <v>0</v>
      </c>
      <c r="K156" s="1552">
        <v>3.2022518465594223E-2</v>
      </c>
      <c r="L156" s="1555">
        <v>0.33436734716820576</v>
      </c>
      <c r="M156" s="1556">
        <v>0.5321600685950123</v>
      </c>
      <c r="N156" s="1552">
        <v>0.50807920996581668</v>
      </c>
      <c r="O156" s="1552">
        <v>0.78082088738080502</v>
      </c>
      <c r="P156" s="1552">
        <v>0.50472244750282447</v>
      </c>
      <c r="Q156" s="1553">
        <v>0.17685318399359151</v>
      </c>
      <c r="R156" s="1554">
        <v>1.421984518354692</v>
      </c>
      <c r="S156" s="1552">
        <v>0.49110684222579165</v>
      </c>
      <c r="T156" s="1552">
        <v>2.7345821818649467E-2</v>
      </c>
      <c r="U156" s="1552">
        <v>0.10574381796292212</v>
      </c>
      <c r="V156" s="1706">
        <v>0.41089739368394818</v>
      </c>
      <c r="W156" s="1234"/>
      <c r="X156" s="1234"/>
      <c r="Y156" s="1234"/>
      <c r="Z156" s="1234"/>
      <c r="AA156" s="1234"/>
      <c r="AB156" s="1234"/>
      <c r="AC156" s="1234"/>
      <c r="AD156" s="1234"/>
      <c r="AE156" s="1234"/>
      <c r="AF156" s="1234"/>
      <c r="AG156" s="1234"/>
      <c r="AH156" s="1234"/>
      <c r="AI156" s="1234"/>
      <c r="AJ156" s="1234"/>
      <c r="AK156" s="1234"/>
      <c r="AL156" s="1234"/>
      <c r="AM156" s="1234"/>
      <c r="AN156" s="1234"/>
      <c r="AO156" s="1234"/>
      <c r="AP156" s="1234"/>
      <c r="AQ156" s="1234"/>
      <c r="AR156" s="1234"/>
      <c r="AS156" s="1234"/>
      <c r="AT156" s="1234"/>
      <c r="AU156" s="1234"/>
      <c r="AV156" s="1234"/>
      <c r="AW156" s="1234"/>
      <c r="AX156" s="1234"/>
      <c r="AY156" s="1234"/>
      <c r="AZ156" s="617"/>
      <c r="BA156" s="2284"/>
      <c r="BB156" s="159" t="s">
        <v>338</v>
      </c>
      <c r="BC156" s="325">
        <v>84.518523674636356</v>
      </c>
      <c r="BD156" s="295">
        <v>58.752469106264485</v>
      </c>
      <c r="BE156" s="295">
        <v>9.8812872490112973</v>
      </c>
      <c r="BF156" s="295">
        <v>1.5485381173963848</v>
      </c>
      <c r="BG156" s="326">
        <v>22.721526473136073</v>
      </c>
      <c r="BH156" s="336">
        <v>71.009670303631168</v>
      </c>
      <c r="BI156" s="295">
        <v>36.748090662655201</v>
      </c>
      <c r="BJ156" s="295">
        <v>0</v>
      </c>
      <c r="BK156" s="295">
        <v>1.9838902828492828</v>
      </c>
      <c r="BL156" s="326">
        <v>20.737636190286789</v>
      </c>
      <c r="BM156" s="336">
        <v>9.9272134903497591</v>
      </c>
      <c r="BN156" s="295">
        <v>9.575689071997914</v>
      </c>
      <c r="BO156" s="295">
        <v>14.659113319494066</v>
      </c>
      <c r="BP156" s="295">
        <v>9.4670876045655916</v>
      </c>
      <c r="BQ156" s="326">
        <v>3.3139536946148231</v>
      </c>
      <c r="BR156" s="336">
        <v>88.237039222708049</v>
      </c>
      <c r="BS156" s="295">
        <v>43.443296275132056</v>
      </c>
      <c r="BT156" s="295">
        <v>2.4003692527894178</v>
      </c>
      <c r="BU156" s="295">
        <v>8.5482924046299296</v>
      </c>
      <c r="BV156" s="1753">
        <v>34.793347465185171</v>
      </c>
      <c r="BW156" s="1820"/>
      <c r="BX156" s="1820"/>
      <c r="BY156" s="1821"/>
      <c r="BZ156" s="1821"/>
      <c r="CA156" s="1821"/>
      <c r="CB156" s="1821"/>
      <c r="CC156" s="1821"/>
      <c r="CD156" s="1821"/>
      <c r="CE156" s="1821"/>
      <c r="CF156" s="1821"/>
      <c r="CG156" s="1821"/>
      <c r="CH156" s="1821"/>
      <c r="CI156" s="1821"/>
      <c r="CJ156" s="1821"/>
      <c r="CK156" s="1821"/>
      <c r="CL156" s="1821"/>
      <c r="CM156" s="1821"/>
      <c r="CN156" s="1821"/>
      <c r="CO156" s="1821"/>
      <c r="CP156" s="1821"/>
      <c r="CQ156" s="1821"/>
      <c r="CR156" s="1821"/>
      <c r="CS156" s="1821"/>
      <c r="CT156" s="1821"/>
      <c r="CU156" s="1821"/>
      <c r="CV156" s="1821"/>
      <c r="CW156" s="1821"/>
      <c r="CX156" s="1821"/>
      <c r="CY156" s="1821"/>
      <c r="CZ156" s="1821"/>
    </row>
    <row r="157" s="613" customFormat="true" ht="15" customHeight="true" x14ac:dyDescent="0.2">
      <c r="A157" s="2239"/>
      <c r="B157" s="1630" t="s">
        <v>339</v>
      </c>
      <c r="C157" s="1551">
        <v>0.40626833214003449</v>
      </c>
      <c r="D157" s="1552">
        <v>0.13702234925908111</v>
      </c>
      <c r="E157" s="1552">
        <v>0.24969954867813329</v>
      </c>
      <c r="F157" s="1552">
        <v>0.30814031417057636</v>
      </c>
      <c r="G157" s="1553">
        <v>2.476878506825789E-2</v>
      </c>
      <c r="H157" s="1554">
        <v>4.985613842830236E-2</v>
      </c>
      <c r="I157" s="1552">
        <v>0</v>
      </c>
      <c r="J157" s="1552">
        <v>0.30658509695836222</v>
      </c>
      <c r="K157" s="1552">
        <v>0.40153133310741695</v>
      </c>
      <c r="L157" s="1555">
        <v>3.2265130604182388E-2</v>
      </c>
      <c r="M157" s="1556">
        <v>1.4547429573620736</v>
      </c>
      <c r="N157" s="1552">
        <v>0.15794829203211908</v>
      </c>
      <c r="O157" s="1552">
        <v>0.56830588653792202</v>
      </c>
      <c r="P157" s="1552">
        <v>5.8124421846564266E-2</v>
      </c>
      <c r="Q157" s="1553">
        <v>0</v>
      </c>
      <c r="R157" s="1554">
        <v>1.87738792019576E-2</v>
      </c>
      <c r="S157" s="1552">
        <v>0.51940896546576298</v>
      </c>
      <c r="T157" s="1552">
        <v>0</v>
      </c>
      <c r="U157" s="1552">
        <v>0.32413881362186459</v>
      </c>
      <c r="V157" s="1706">
        <v>0.20782550766575689</v>
      </c>
      <c r="W157" s="1234"/>
      <c r="X157" s="1234"/>
      <c r="Y157" s="1234"/>
      <c r="Z157" s="1234"/>
      <c r="AA157" s="1234"/>
      <c r="AB157" s="1234"/>
      <c r="AC157" s="1234"/>
      <c r="AD157" s="1234"/>
      <c r="AE157" s="1234"/>
      <c r="AF157" s="1234"/>
      <c r="AG157" s="1234"/>
      <c r="AH157" s="1234"/>
      <c r="AI157" s="1234"/>
      <c r="AJ157" s="1234"/>
      <c r="AK157" s="1234"/>
      <c r="AL157" s="1234"/>
      <c r="AM157" s="1234"/>
      <c r="AN157" s="1234"/>
      <c r="AO157" s="1234"/>
      <c r="AP157" s="1234"/>
      <c r="AQ157" s="1234"/>
      <c r="AR157" s="1234"/>
      <c r="AS157" s="1234"/>
      <c r="AT157" s="1234"/>
      <c r="AU157" s="1234"/>
      <c r="AV157" s="1234"/>
      <c r="AW157" s="1234"/>
      <c r="AX157" s="1234"/>
      <c r="AY157" s="1234"/>
      <c r="AZ157" s="617"/>
      <c r="BA157" s="2284"/>
      <c r="BB157" s="159" t="s">
        <v>339</v>
      </c>
      <c r="BC157" s="325">
        <v>32.803956170124721</v>
      </c>
      <c r="BD157" s="295">
        <v>11.071959966875369</v>
      </c>
      <c r="BE157" s="295">
        <v>20.159981283001898</v>
      </c>
      <c r="BF157" s="295">
        <v>24.876060603016072</v>
      </c>
      <c r="BG157" s="326">
        <v>2.0011001246632674</v>
      </c>
      <c r="BH157" s="336">
        <v>3.0921338357027928</v>
      </c>
      <c r="BI157" s="295">
        <v>0</v>
      </c>
      <c r="BJ157" s="295">
        <v>19.069740505503944</v>
      </c>
      <c r="BK157" s="295">
        <v>24.876060603016072</v>
      </c>
      <c r="BL157" s="326">
        <v>2.0011001246632674</v>
      </c>
      <c r="BM157" s="336">
        <v>27.137594050309087</v>
      </c>
      <c r="BN157" s="295">
        <v>2.9768266527860012</v>
      </c>
      <c r="BO157" s="295">
        <v>10.669361598202213</v>
      </c>
      <c r="BP157" s="295">
        <v>1.0902407774979548</v>
      </c>
      <c r="BQ157" s="326">
        <v>0</v>
      </c>
      <c r="BR157" s="336">
        <v>1.1649574901295194</v>
      </c>
      <c r="BS157" s="295">
        <v>45.946901233183283</v>
      </c>
      <c r="BT157" s="295">
        <v>0</v>
      </c>
      <c r="BU157" s="295">
        <v>26.203265702975685</v>
      </c>
      <c r="BV157" s="1753">
        <v>17.597933721392845</v>
      </c>
      <c r="BW157" s="1820"/>
      <c r="BX157" s="1820"/>
      <c r="BY157" s="1821"/>
      <c r="BZ157" s="1821"/>
      <c r="CA157" s="1821"/>
      <c r="CB157" s="1821"/>
      <c r="CC157" s="1821"/>
      <c r="CD157" s="1821"/>
      <c r="CE157" s="1821"/>
      <c r="CF157" s="1821"/>
      <c r="CG157" s="1821"/>
      <c r="CH157" s="1821"/>
      <c r="CI157" s="1821"/>
      <c r="CJ157" s="1821"/>
      <c r="CK157" s="1821"/>
      <c r="CL157" s="1821"/>
      <c r="CM157" s="1821"/>
      <c r="CN157" s="1821"/>
      <c r="CO157" s="1821"/>
      <c r="CP157" s="1821"/>
      <c r="CQ157" s="1821"/>
      <c r="CR157" s="1821"/>
      <c r="CS157" s="1821"/>
      <c r="CT157" s="1821"/>
      <c r="CU157" s="1821"/>
      <c r="CV157" s="1821"/>
      <c r="CW157" s="1821"/>
      <c r="CX157" s="1821"/>
      <c r="CY157" s="1821"/>
      <c r="CZ157" s="1821"/>
    </row>
    <row r="158" s="613" customFormat="true" ht="15" customHeight="true" x14ac:dyDescent="0.2">
      <c r="A158" s="2239"/>
      <c r="B158" s="1630" t="s">
        <v>340</v>
      </c>
      <c r="C158" s="1551">
        <v>1.2829694032625956</v>
      </c>
      <c r="D158" s="1552">
        <v>0.59319517832578517</v>
      </c>
      <c r="E158" s="1552">
        <v>9.3164199754188409E-2</v>
      </c>
      <c r="F158" s="1552">
        <v>0.1425245709718457</v>
      </c>
      <c r="G158" s="1553">
        <v>9.1272060399583878E-3</v>
      </c>
      <c r="H158" s="1554">
        <v>0.84353254408165557</v>
      </c>
      <c r="I158" s="1552">
        <v>2.8459305724383085E-2</v>
      </c>
      <c r="J158" s="1552">
        <v>0.11977382227076293</v>
      </c>
      <c r="K158" s="1552">
        <v>0</v>
      </c>
      <c r="L158" s="1555">
        <v>0</v>
      </c>
      <c r="M158" s="1556">
        <v>0.90451395010902469</v>
      </c>
      <c r="N158" s="1552">
        <v>0.69765634269527121</v>
      </c>
      <c r="O158" s="1552">
        <v>1.8169048764001512</v>
      </c>
      <c r="P158" s="1552">
        <v>1.7761953858648909</v>
      </c>
      <c r="Q158" s="1553">
        <v>0.657213632568453</v>
      </c>
      <c r="R158" s="1554">
        <v>0.28746492982128008</v>
      </c>
      <c r="S158" s="1552">
        <v>3.378754788766853E-2</v>
      </c>
      <c r="T158" s="1552">
        <v>0.10051675591842238</v>
      </c>
      <c r="U158" s="1552">
        <v>0.76095560805193141</v>
      </c>
      <c r="V158" s="1706">
        <v>0.94625227562078384</v>
      </c>
      <c r="W158" s="1234"/>
      <c r="X158" s="1234"/>
      <c r="Y158" s="1234"/>
      <c r="Z158" s="1234"/>
      <c r="AA158" s="1234"/>
      <c r="AB158" s="1234"/>
      <c r="AC158" s="1234"/>
      <c r="AD158" s="1234"/>
      <c r="AE158" s="1234"/>
      <c r="AF158" s="1234"/>
      <c r="AG158" s="1234"/>
      <c r="AH158" s="1234"/>
      <c r="AI158" s="1234"/>
      <c r="AJ158" s="1234"/>
      <c r="AK158" s="1234"/>
      <c r="AL158" s="1234"/>
      <c r="AM158" s="1234"/>
      <c r="AN158" s="1234"/>
      <c r="AO158" s="1234"/>
      <c r="AP158" s="1234"/>
      <c r="AQ158" s="1234"/>
      <c r="AR158" s="1234"/>
      <c r="AS158" s="1234"/>
      <c r="AT158" s="1234"/>
      <c r="AU158" s="1234"/>
      <c r="AV158" s="1234"/>
      <c r="AW158" s="1234"/>
      <c r="AX158" s="1234"/>
      <c r="AY158" s="1234"/>
      <c r="AZ158" s="617"/>
      <c r="BA158" s="2284"/>
      <c r="BB158" s="159" t="s">
        <v>340</v>
      </c>
      <c r="BC158" s="325">
        <v>103.59279506365928</v>
      </c>
      <c r="BD158" s="295">
        <v>47.932569412805535</v>
      </c>
      <c r="BE158" s="295">
        <v>7.5217938247509739</v>
      </c>
      <c r="BF158" s="295">
        <v>11.505959142210306</v>
      </c>
      <c r="BG158" s="326">
        <v>0.73739802311880953</v>
      </c>
      <c r="BH158" s="336">
        <v>52.316838072453976</v>
      </c>
      <c r="BI158" s="295">
        <v>1.7599369444011641</v>
      </c>
      <c r="BJ158" s="295">
        <v>7.4499893592870858</v>
      </c>
      <c r="BK158" s="295">
        <v>0</v>
      </c>
      <c r="BL158" s="326">
        <v>0</v>
      </c>
      <c r="BM158" s="336">
        <v>16.873312406619785</v>
      </c>
      <c r="BN158" s="295">
        <v>13.14861951782401</v>
      </c>
      <c r="BO158" s="295">
        <v>34.110530218054627</v>
      </c>
      <c r="BP158" s="295">
        <v>33.316127317111267</v>
      </c>
      <c r="BQ158" s="326">
        <v>12.315161630793003</v>
      </c>
      <c r="BR158" s="336">
        <v>17.837785123808491</v>
      </c>
      <c r="BS158" s="295">
        <v>2.9888454549760475</v>
      </c>
      <c r="BT158" s="295">
        <v>8.8231881234657976</v>
      </c>
      <c r="BU158" s="295">
        <v>61.515379053664724</v>
      </c>
      <c r="BV158" s="1753">
        <v>80.125317710629844</v>
      </c>
      <c r="BW158" s="1820"/>
      <c r="BX158" s="1820"/>
      <c r="BY158" s="1821"/>
      <c r="BZ158" s="1821"/>
      <c r="CA158" s="1821"/>
      <c r="CB158" s="1821"/>
      <c r="CC158" s="1821"/>
      <c r="CD158" s="1821"/>
      <c r="CE158" s="1821"/>
      <c r="CF158" s="1821"/>
      <c r="CG158" s="1821"/>
      <c r="CH158" s="1821"/>
      <c r="CI158" s="1821"/>
      <c r="CJ158" s="1821"/>
      <c r="CK158" s="1821"/>
      <c r="CL158" s="1821"/>
      <c r="CM158" s="1821"/>
      <c r="CN158" s="1821"/>
      <c r="CO158" s="1821"/>
      <c r="CP158" s="1821"/>
      <c r="CQ158" s="1821"/>
      <c r="CR158" s="1821"/>
      <c r="CS158" s="1821"/>
      <c r="CT158" s="1821"/>
      <c r="CU158" s="1821"/>
      <c r="CV158" s="1821"/>
      <c r="CW158" s="1821"/>
      <c r="CX158" s="1821"/>
      <c r="CY158" s="1821"/>
      <c r="CZ158" s="1821"/>
    </row>
    <row r="159" s="613" customFormat="true" ht="15" customHeight="true" x14ac:dyDescent="0.2">
      <c r="A159" s="2239"/>
      <c r="B159" s="1630" t="s">
        <v>341</v>
      </c>
      <c r="C159" s="1551">
        <v>10.946087531707875</v>
      </c>
      <c r="D159" s="1552">
        <v>3.8680951570819229</v>
      </c>
      <c r="E159" s="1552">
        <v>2.4419636928417723</v>
      </c>
      <c r="F159" s="1552">
        <v>1.9122943221199045</v>
      </c>
      <c r="G159" s="1553">
        <v>0.29072202049850021</v>
      </c>
      <c r="H159" s="1554">
        <v>2.8098023073961427</v>
      </c>
      <c r="I159" s="1552">
        <v>2.288406884598281</v>
      </c>
      <c r="J159" s="1552">
        <v>1.3220732256168575</v>
      </c>
      <c r="K159" s="1552">
        <v>0.3000604416893714</v>
      </c>
      <c r="L159" s="1555">
        <v>0.21413699619213339</v>
      </c>
      <c r="M159" s="1556">
        <v>15.784450349826448</v>
      </c>
      <c r="N159" s="1552">
        <v>17.188487270664737</v>
      </c>
      <c r="O159" s="1552">
        <v>14.116993904370334</v>
      </c>
      <c r="P159" s="1552">
        <v>4.8370715104763251</v>
      </c>
      <c r="Q159" s="1553">
        <v>8.9318397324639491</v>
      </c>
      <c r="R159" s="1554">
        <v>4.9887749521078506</v>
      </c>
      <c r="S159" s="1552">
        <v>1.2075694180133614</v>
      </c>
      <c r="T159" s="1552">
        <v>2.8427628673641681</v>
      </c>
      <c r="U159" s="1552">
        <v>2.3942549607360539</v>
      </c>
      <c r="V159" s="1706">
        <v>8.4078748508713961</v>
      </c>
      <c r="W159" s="1234"/>
      <c r="X159" s="1234"/>
      <c r="Y159" s="1234"/>
      <c r="Z159" s="1234"/>
      <c r="AA159" s="1234"/>
      <c r="AB159" s="1234"/>
      <c r="AC159" s="1234"/>
      <c r="AD159" s="1234"/>
      <c r="AE159" s="1234"/>
      <c r="AF159" s="1234"/>
      <c r="AG159" s="1234"/>
      <c r="AH159" s="1234"/>
      <c r="AI159" s="1234"/>
      <c r="AJ159" s="1234"/>
      <c r="AK159" s="1234"/>
      <c r="AL159" s="1234"/>
      <c r="AM159" s="1234"/>
      <c r="AN159" s="1234"/>
      <c r="AO159" s="1234"/>
      <c r="AP159" s="1234"/>
      <c r="AQ159" s="1234"/>
      <c r="AR159" s="1234"/>
      <c r="AS159" s="1234"/>
      <c r="AT159" s="1234"/>
      <c r="AU159" s="1234"/>
      <c r="AV159" s="1234"/>
      <c r="AW159" s="1234"/>
      <c r="AX159" s="1234"/>
      <c r="AY159" s="1234"/>
      <c r="AZ159" s="617"/>
      <c r="BA159" s="2284"/>
      <c r="BB159" s="159" t="s">
        <v>341</v>
      </c>
      <c r="BC159" s="325">
        <v>883.83697969529703</v>
      </c>
      <c r="BD159" s="295">
        <v>312.55773206966211</v>
      </c>
      <c r="BE159" s="295">
        <v>197.15671334640058</v>
      </c>
      <c r="BF159" s="295">
        <v>154.37885683963086</v>
      </c>
      <c r="BG159" s="326">
        <v>23.487783912641625</v>
      </c>
      <c r="BH159" s="336">
        <v>174.26710251195911</v>
      </c>
      <c r="BI159" s="295">
        <v>141.51616553934011</v>
      </c>
      <c r="BJ159" s="295">
        <v>82.233590581906412</v>
      </c>
      <c r="BK159" s="295">
        <v>18.589637013547161</v>
      </c>
      <c r="BL159" s="326">
        <v>13.280887501492089</v>
      </c>
      <c r="BM159" s="336">
        <v>294.45202242297989</v>
      </c>
      <c r="BN159" s="295">
        <v>323.94871998984809</v>
      </c>
      <c r="BO159" s="295">
        <v>265.0321177612737</v>
      </c>
      <c r="BP159" s="295">
        <v>90.72903328511363</v>
      </c>
      <c r="BQ159" s="326">
        <v>167.36878925617171</v>
      </c>
      <c r="BR159" s="336">
        <v>309.56365940729893</v>
      </c>
      <c r="BS159" s="295">
        <v>106.82155386347445</v>
      </c>
      <c r="BT159" s="295">
        <v>249.53283997260513</v>
      </c>
      <c r="BU159" s="295">
        <v>193.55071426288004</v>
      </c>
      <c r="BV159" s="1753">
        <v>711.94929835737366</v>
      </c>
      <c r="BW159" s="1820"/>
      <c r="BX159" s="1820"/>
      <c r="BY159" s="1821"/>
      <c r="BZ159" s="1821"/>
      <c r="CA159" s="1821"/>
      <c r="CB159" s="1821"/>
      <c r="CC159" s="1821"/>
      <c r="CD159" s="1821"/>
      <c r="CE159" s="1821"/>
      <c r="CF159" s="1821"/>
      <c r="CG159" s="1821"/>
      <c r="CH159" s="1821"/>
      <c r="CI159" s="1821"/>
      <c r="CJ159" s="1821"/>
      <c r="CK159" s="1821"/>
      <c r="CL159" s="1821"/>
      <c r="CM159" s="1821"/>
      <c r="CN159" s="1821"/>
      <c r="CO159" s="1821"/>
      <c r="CP159" s="1821"/>
      <c r="CQ159" s="1821"/>
      <c r="CR159" s="1821"/>
      <c r="CS159" s="1821"/>
      <c r="CT159" s="1821"/>
      <c r="CU159" s="1821"/>
      <c r="CV159" s="1821"/>
      <c r="CW159" s="1821"/>
      <c r="CX159" s="1821"/>
      <c r="CY159" s="1821"/>
      <c r="CZ159" s="1821"/>
    </row>
    <row r="160" s="613" customFormat="true" ht="15" customHeight="true" x14ac:dyDescent="0.2">
      <c r="A160" s="2239"/>
      <c r="B160" s="1630" t="s">
        <v>342</v>
      </c>
      <c r="C160" s="1551">
        <v>2.9591691799423563</v>
      </c>
      <c r="D160" s="1552">
        <v>0.7673060400288253</v>
      </c>
      <c r="E160" s="1552">
        <v>0.10847049190767187</v>
      </c>
      <c r="F160" s="1552">
        <v>7.2325572730664962E-3</v>
      </c>
      <c r="G160" s="1553">
        <v>1.4457185968138542E-2</v>
      </c>
      <c r="H160" s="1554">
        <v>0.3266477250545422</v>
      </c>
      <c r="I160" s="1552">
        <v>0.12110660162460749</v>
      </c>
      <c r="J160" s="1552">
        <v>0</v>
      </c>
      <c r="K160" s="1552">
        <v>0</v>
      </c>
      <c r="L160" s="1555">
        <v>0</v>
      </c>
      <c r="M160" s="1556">
        <v>6.8570073362664035</v>
      </c>
      <c r="N160" s="1552">
        <v>2.5545594419214872</v>
      </c>
      <c r="O160" s="1552">
        <v>4.3335051731308925</v>
      </c>
      <c r="P160" s="1552">
        <v>1.2124732127926192</v>
      </c>
      <c r="Q160" s="1553">
        <v>0.18891611291963969</v>
      </c>
      <c r="R160" s="1554">
        <v>0.674649982073247</v>
      </c>
      <c r="S160" s="1552">
        <v>0.37599744477263303</v>
      </c>
      <c r="T160" s="1552">
        <v>0.64787370465727268</v>
      </c>
      <c r="U160" s="1552">
        <v>0.17211766263863354</v>
      </c>
      <c r="V160" s="1706">
        <v>1.9549749039508986</v>
      </c>
      <c r="W160" s="1234"/>
      <c r="X160" s="1234"/>
      <c r="Y160" s="1234"/>
      <c r="Z160" s="1234"/>
      <c r="AA160" s="1234"/>
      <c r="AB160" s="1234"/>
      <c r="AC160" s="1234"/>
      <c r="AD160" s="1234"/>
      <c r="AE160" s="1234"/>
      <c r="AF160" s="1234"/>
      <c r="AG160" s="1234"/>
      <c r="AH160" s="1234"/>
      <c r="AI160" s="1234"/>
      <c r="AJ160" s="1234"/>
      <c r="AK160" s="1234"/>
      <c r="AL160" s="1234"/>
      <c r="AM160" s="1234"/>
      <c r="AN160" s="1234"/>
      <c r="AO160" s="1234"/>
      <c r="AP160" s="1234"/>
      <c r="AQ160" s="1234"/>
      <c r="AR160" s="1234"/>
      <c r="AS160" s="1234"/>
      <c r="AT160" s="1234"/>
      <c r="AU160" s="1234"/>
      <c r="AV160" s="1234"/>
      <c r="AW160" s="1234"/>
      <c r="AX160" s="1234"/>
      <c r="AY160" s="1234"/>
      <c r="AZ160" s="617"/>
      <c r="BA160" s="2284"/>
      <c r="BB160" s="159" t="s">
        <v>342</v>
      </c>
      <c r="BC160" s="325">
        <v>238.93680210682425</v>
      </c>
      <c r="BD160" s="295">
        <v>62.001431178773785</v>
      </c>
      <c r="BE160" s="295">
        <v>8.7575772491100743</v>
      </c>
      <c r="BF160" s="295">
        <v>0.58388183812907513</v>
      </c>
      <c r="BG160" s="326">
        <v>1.1680135526791458</v>
      </c>
      <c r="BH160" s="336">
        <v>20.259059663215183</v>
      </c>
      <c r="BI160" s="295">
        <v>7.4892896008847032</v>
      </c>
      <c r="BJ160" s="295">
        <v>0</v>
      </c>
      <c r="BK160" s="295">
        <v>0</v>
      </c>
      <c r="BL160" s="326">
        <v>0</v>
      </c>
      <c r="BM160" s="336">
        <v>127.91447489047677</v>
      </c>
      <c r="BN160" s="295">
        <v>48.145380586272054</v>
      </c>
      <c r="BO160" s="295">
        <v>81.357126109458576</v>
      </c>
      <c r="BP160" s="295">
        <v>22.742380848104819</v>
      </c>
      <c r="BQ160" s="326">
        <v>3.5399942271042013</v>
      </c>
      <c r="BR160" s="336">
        <v>41.863407204091494</v>
      </c>
      <c r="BS160" s="295">
        <v>33.260722489466161</v>
      </c>
      <c r="BT160" s="295">
        <v>56.869240597827215</v>
      </c>
      <c r="BU160" s="295">
        <v>13.91393025691948</v>
      </c>
      <c r="BV160" s="1753">
        <v>165.5404053772119</v>
      </c>
      <c r="BW160" s="1820"/>
      <c r="BX160" s="1820"/>
      <c r="BY160" s="1821"/>
      <c r="BZ160" s="1821"/>
      <c r="CA160" s="1821"/>
      <c r="CB160" s="1821"/>
      <c r="CC160" s="1821"/>
      <c r="CD160" s="1821"/>
      <c r="CE160" s="1821"/>
      <c r="CF160" s="1821"/>
      <c r="CG160" s="1821"/>
      <c r="CH160" s="1821"/>
      <c r="CI160" s="1821"/>
      <c r="CJ160" s="1821"/>
      <c r="CK160" s="1821"/>
      <c r="CL160" s="1821"/>
      <c r="CM160" s="1821"/>
      <c r="CN160" s="1821"/>
      <c r="CO160" s="1821"/>
      <c r="CP160" s="1821"/>
      <c r="CQ160" s="1821"/>
      <c r="CR160" s="1821"/>
      <c r="CS160" s="1821"/>
      <c r="CT160" s="1821"/>
      <c r="CU160" s="1821"/>
      <c r="CV160" s="1821"/>
      <c r="CW160" s="1821"/>
      <c r="CX160" s="1821"/>
      <c r="CY160" s="1821"/>
      <c r="CZ160" s="1821"/>
    </row>
    <row r="161" s="613" customFormat="true" ht="15" customHeight="true" x14ac:dyDescent="0.2">
      <c r="A161" s="2239"/>
      <c r="B161" s="1630" t="s">
        <v>343</v>
      </c>
      <c r="C161" s="1551">
        <v>0.30426062343462118</v>
      </c>
      <c r="D161" s="1552">
        <v>0</v>
      </c>
      <c r="E161" s="1552">
        <v>3.7682832254647219E-2</v>
      </c>
      <c r="F161" s="1552">
        <v>0</v>
      </c>
      <c r="G161" s="1553">
        <v>0</v>
      </c>
      <c r="H161" s="1554">
        <v>0.14009442412513048</v>
      </c>
      <c r="I161" s="1552">
        <v>0</v>
      </c>
      <c r="J161" s="1552">
        <v>0</v>
      </c>
      <c r="K161" s="1552">
        <v>0</v>
      </c>
      <c r="L161" s="1555">
        <v>0</v>
      </c>
      <c r="M161" s="1556">
        <v>0.37688996587584611</v>
      </c>
      <c r="N161" s="1552">
        <v>0.46946098794030111</v>
      </c>
      <c r="O161" s="1552">
        <v>0</v>
      </c>
      <c r="P161" s="1552">
        <v>0</v>
      </c>
      <c r="Q161" s="1553">
        <v>0.16236123702888891</v>
      </c>
      <c r="R161" s="1554">
        <v>0.12227586963220195</v>
      </c>
      <c r="S161" s="1552">
        <v>0</v>
      </c>
      <c r="T161" s="1552">
        <v>8.9468472676244887E-2</v>
      </c>
      <c r="U161" s="1552">
        <v>0</v>
      </c>
      <c r="V161" s="1706">
        <v>0.1437108555769652</v>
      </c>
      <c r="W161" s="1234"/>
      <c r="X161" s="1234"/>
      <c r="Y161" s="1234"/>
      <c r="Z161" s="1234"/>
      <c r="AA161" s="1234"/>
      <c r="AB161" s="1234"/>
      <c r="AC161" s="1234"/>
      <c r="AD161" s="1234"/>
      <c r="AE161" s="1234"/>
      <c r="AF161" s="1234"/>
      <c r="AG161" s="1234"/>
      <c r="AH161" s="1234"/>
      <c r="AI161" s="1234"/>
      <c r="AJ161" s="1234"/>
      <c r="AK161" s="1234"/>
      <c r="AL161" s="1234"/>
      <c r="AM161" s="1234"/>
      <c r="AN161" s="1234"/>
      <c r="AO161" s="1234"/>
      <c r="AP161" s="1234"/>
      <c r="AQ161" s="1234"/>
      <c r="AR161" s="1234"/>
      <c r="AS161" s="1234"/>
      <c r="AT161" s="1234"/>
      <c r="AU161" s="1234"/>
      <c r="AV161" s="1234"/>
      <c r="AW161" s="1234"/>
      <c r="AX161" s="1234"/>
      <c r="AY161" s="1234"/>
      <c r="AZ161" s="617"/>
      <c r="BA161" s="2284"/>
      <c r="BB161" s="159" t="s">
        <v>343</v>
      </c>
      <c r="BC161" s="325">
        <v>24.567389003393586</v>
      </c>
      <c r="BD161" s="295">
        <v>0</v>
      </c>
      <c r="BE161" s="295">
        <v>3.0423971407470765</v>
      </c>
      <c r="BF161" s="295">
        <v>0</v>
      </c>
      <c r="BG161" s="326">
        <v>0</v>
      </c>
      <c r="BH161" s="336">
        <v>8.6888139091153445</v>
      </c>
      <c r="BI161" s="295">
        <v>0</v>
      </c>
      <c r="BJ161" s="295">
        <v>0</v>
      </c>
      <c r="BK161" s="295">
        <v>0</v>
      </c>
      <c r="BL161" s="326">
        <v>0</v>
      </c>
      <c r="BM161" s="336">
        <v>7.0307175874699341</v>
      </c>
      <c r="BN161" s="295">
        <v>8.8478575068083085</v>
      </c>
      <c r="BO161" s="295">
        <v>0</v>
      </c>
      <c r="BP161" s="295">
        <v>0</v>
      </c>
      <c r="BQ161" s="326">
        <v>3.0423971407470765</v>
      </c>
      <c r="BR161" s="336">
        <v>7.5874670683553296</v>
      </c>
      <c r="BS161" s="295">
        <v>0</v>
      </c>
      <c r="BT161" s="295">
        <v>7.8533888039754167</v>
      </c>
      <c r="BU161" s="295">
        <v>0</v>
      </c>
      <c r="BV161" s="1753">
        <v>12.168930271809916</v>
      </c>
      <c r="BW161" s="1820"/>
      <c r="BX161" s="1820"/>
      <c r="BY161" s="1821"/>
      <c r="BZ161" s="1821"/>
      <c r="CA161" s="1821"/>
      <c r="CB161" s="1821"/>
      <c r="CC161" s="1821"/>
      <c r="CD161" s="1821"/>
      <c r="CE161" s="1821"/>
      <c r="CF161" s="1821"/>
      <c r="CG161" s="1821"/>
      <c r="CH161" s="1821"/>
      <c r="CI161" s="1821"/>
      <c r="CJ161" s="1821"/>
      <c r="CK161" s="1821"/>
      <c r="CL161" s="1821"/>
      <c r="CM161" s="1821"/>
      <c r="CN161" s="1821"/>
      <c r="CO161" s="1821"/>
      <c r="CP161" s="1821"/>
      <c r="CQ161" s="1821"/>
      <c r="CR161" s="1821"/>
      <c r="CS161" s="1821"/>
      <c r="CT161" s="1821"/>
      <c r="CU161" s="1821"/>
      <c r="CV161" s="1821"/>
      <c r="CW161" s="1821"/>
      <c r="CX161" s="1821"/>
      <c r="CY161" s="1821"/>
      <c r="CZ161" s="1821"/>
    </row>
    <row r="162" s="613" customFormat="true" ht="15" customHeight="true" x14ac:dyDescent="0.2">
      <c r="A162" s="2239"/>
      <c r="B162" s="1630" t="s">
        <v>344</v>
      </c>
      <c r="C162" s="1551">
        <v>6.6358203172972863E-2</v>
      </c>
      <c r="D162" s="1552">
        <v>0</v>
      </c>
      <c r="E162" s="1552">
        <v>0</v>
      </c>
      <c r="F162" s="1552">
        <v>0</v>
      </c>
      <c r="G162" s="1553">
        <v>0</v>
      </c>
      <c r="H162" s="1554">
        <v>0</v>
      </c>
      <c r="I162" s="1552">
        <v>0</v>
      </c>
      <c r="J162" s="1552">
        <v>0</v>
      </c>
      <c r="K162" s="1552">
        <v>0</v>
      </c>
      <c r="L162" s="1555">
        <v>0</v>
      </c>
      <c r="M162" s="1556">
        <v>0.26436622297991519</v>
      </c>
      <c r="N162" s="1552">
        <v>0</v>
      </c>
      <c r="O162" s="1552">
        <v>2.2713744777471595E-2</v>
      </c>
      <c r="P162" s="1552">
        <v>0</v>
      </c>
      <c r="Q162" s="1553">
        <v>0</v>
      </c>
      <c r="R162" s="1554">
        <v>0</v>
      </c>
      <c r="S162" s="1552">
        <v>0</v>
      </c>
      <c r="T162" s="1552">
        <v>0</v>
      </c>
      <c r="U162" s="1552">
        <v>5.2749778309853588E-3</v>
      </c>
      <c r="V162" s="1706">
        <v>5.8240918681743532E-2</v>
      </c>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617"/>
      <c r="BA162" s="2284"/>
      <c r="BB162" s="159" t="s">
        <v>344</v>
      </c>
      <c r="BC162" s="325">
        <v>5.3580636643471378</v>
      </c>
      <c r="BD162" s="295">
        <v>0</v>
      </c>
      <c r="BE162" s="295">
        <v>0</v>
      </c>
      <c r="BF162" s="295">
        <v>0</v>
      </c>
      <c r="BG162" s="326">
        <v>0</v>
      </c>
      <c r="BH162" s="336">
        <v>0</v>
      </c>
      <c r="BI162" s="295">
        <v>0</v>
      </c>
      <c r="BJ162" s="295">
        <v>0</v>
      </c>
      <c r="BK162" s="295">
        <v>0</v>
      </c>
      <c r="BL162" s="326">
        <v>0</v>
      </c>
      <c r="BM162" s="336">
        <v>4.9316363440945779</v>
      </c>
      <c r="BN162" s="295">
        <v>0</v>
      </c>
      <c r="BO162" s="295">
        <v>0.42642732025256008</v>
      </c>
      <c r="BP162" s="295">
        <v>0</v>
      </c>
      <c r="BQ162" s="326">
        <v>0</v>
      </c>
      <c r="BR162" s="336">
        <v>0</v>
      </c>
      <c r="BS162" s="295">
        <v>0</v>
      </c>
      <c r="BT162" s="295">
        <v>0</v>
      </c>
      <c r="BU162" s="295">
        <v>0.42642732025256008</v>
      </c>
      <c r="BV162" s="1753">
        <v>4.9316363440945779</v>
      </c>
      <c r="BW162" s="1820"/>
      <c r="BX162" s="1820"/>
      <c r="BY162" s="1821"/>
      <c r="BZ162" s="1821"/>
      <c r="CA162" s="1821"/>
      <c r="CB162" s="1821"/>
      <c r="CC162" s="1821"/>
      <c r="CD162" s="1821"/>
      <c r="CE162" s="1821"/>
      <c r="CF162" s="1821"/>
      <c r="CG162" s="1821"/>
      <c r="CH162" s="1821"/>
      <c r="CI162" s="1821"/>
      <c r="CJ162" s="1821"/>
      <c r="CK162" s="1821"/>
      <c r="CL162" s="1821"/>
      <c r="CM162" s="1821"/>
      <c r="CN162" s="1821"/>
      <c r="CO162" s="1821"/>
      <c r="CP162" s="1821"/>
      <c r="CQ162" s="1821"/>
      <c r="CR162" s="1821"/>
      <c r="CS162" s="1821"/>
      <c r="CT162" s="1821"/>
      <c r="CU162" s="1821"/>
      <c r="CV162" s="1821"/>
      <c r="CW162" s="1821"/>
      <c r="CX162" s="1821"/>
      <c r="CY162" s="1821"/>
      <c r="CZ162" s="1821"/>
    </row>
    <row r="163" s="613" customFormat="true" ht="15" customHeight="true" x14ac:dyDescent="0.2">
      <c r="A163" s="2239"/>
      <c r="B163" s="1630" t="s">
        <v>345</v>
      </c>
      <c r="C163" s="1551">
        <v>3.6048412213322139</v>
      </c>
      <c r="D163" s="1552">
        <v>0.34372424345168434</v>
      </c>
      <c r="E163" s="1552">
        <v>8.1021691321094321E-3</v>
      </c>
      <c r="F163" s="1552">
        <v>0</v>
      </c>
      <c r="G163" s="1553">
        <v>0</v>
      </c>
      <c r="H163" s="1554">
        <v>1.0572553600901797</v>
      </c>
      <c r="I163" s="1552">
        <v>9.2512755753330067E-2</v>
      </c>
      <c r="J163" s="1552">
        <v>0</v>
      </c>
      <c r="K163" s="1552">
        <v>0</v>
      </c>
      <c r="L163" s="1555">
        <v>0</v>
      </c>
      <c r="M163" s="1556">
        <v>8.1595275366429902</v>
      </c>
      <c r="N163" s="1552">
        <v>2.8871290031505565</v>
      </c>
      <c r="O163" s="1552">
        <v>1.4279005957631403</v>
      </c>
      <c r="P163" s="1552">
        <v>0.75275046995964723</v>
      </c>
      <c r="Q163" s="1553">
        <v>3.4909217916982233E-2</v>
      </c>
      <c r="R163" s="1554">
        <v>1.4416546454683157</v>
      </c>
      <c r="S163" s="1552">
        <v>0.56929472702228978</v>
      </c>
      <c r="T163" s="1552">
        <v>0.60026520295322161</v>
      </c>
      <c r="U163" s="1552">
        <v>0.46058039197362399</v>
      </c>
      <c r="V163" s="1706">
        <v>1.0600221495396247</v>
      </c>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617"/>
      <c r="BA163" s="2284"/>
      <c r="BB163" s="159" t="s">
        <v>345</v>
      </c>
      <c r="BC163" s="325">
        <v>291.07130452904903</v>
      </c>
      <c r="BD163" s="295">
        <v>27.77430896288147</v>
      </c>
      <c r="BE163" s="295">
        <v>0.65414446649877289</v>
      </c>
      <c r="BF163" s="295">
        <v>0</v>
      </c>
      <c r="BG163" s="326">
        <v>0</v>
      </c>
      <c r="BH163" s="336">
        <v>65.57216774047501</v>
      </c>
      <c r="BI163" s="295">
        <v>5.7210326300810106</v>
      </c>
      <c r="BJ163" s="295">
        <v>0</v>
      </c>
      <c r="BK163" s="295">
        <v>0</v>
      </c>
      <c r="BL163" s="326">
        <v>0</v>
      </c>
      <c r="BM163" s="336">
        <v>152.21241994067537</v>
      </c>
      <c r="BN163" s="295">
        <v>54.413266873834573</v>
      </c>
      <c r="BO163" s="295">
        <v>26.807372831019798</v>
      </c>
      <c r="BP163" s="295">
        <v>14.119353475844802</v>
      </c>
      <c r="BQ163" s="326">
        <v>0.65414446649877289</v>
      </c>
      <c r="BR163" s="336">
        <v>89.457610723478453</v>
      </c>
      <c r="BS163" s="295">
        <v>50.359794178002801</v>
      </c>
      <c r="BT163" s="295">
        <v>52.690248120671498</v>
      </c>
      <c r="BU163" s="295">
        <v>37.233154072516392</v>
      </c>
      <c r="BV163" s="1753">
        <v>89.758950863760191</v>
      </c>
      <c r="BW163" s="1820"/>
      <c r="BX163" s="1820"/>
      <c r="BY163" s="1821"/>
      <c r="BZ163" s="1821"/>
      <c r="CA163" s="1821"/>
      <c r="CB163" s="1821"/>
      <c r="CC163" s="1821"/>
      <c r="CD163" s="1821"/>
      <c r="CE163" s="1821"/>
      <c r="CF163" s="1821"/>
      <c r="CG163" s="1821"/>
      <c r="CH163" s="1821"/>
      <c r="CI163" s="1821"/>
      <c r="CJ163" s="1821"/>
      <c r="CK163" s="1821"/>
      <c r="CL163" s="1821"/>
      <c r="CM163" s="1821"/>
      <c r="CN163" s="1821"/>
      <c r="CO163" s="1821"/>
      <c r="CP163" s="1821"/>
      <c r="CQ163" s="1821"/>
      <c r="CR163" s="1821"/>
      <c r="CS163" s="1821"/>
      <c r="CT163" s="1821"/>
      <c r="CU163" s="1821"/>
      <c r="CV163" s="1821"/>
      <c r="CW163" s="1821"/>
      <c r="CX163" s="1821"/>
      <c r="CY163" s="1821"/>
      <c r="CZ163" s="1821"/>
    </row>
    <row r="164" s="613" customFormat="true" ht="15" customHeight="true" x14ac:dyDescent="0.2">
      <c r="A164" s="2241"/>
      <c r="B164" s="1632" t="s">
        <v>346</v>
      </c>
      <c r="C164" s="1551">
        <v>0.51075331082787034</v>
      </c>
      <c r="D164" s="1552">
        <v>0.18914853770241066</v>
      </c>
      <c r="E164" s="1552">
        <v>0</v>
      </c>
      <c r="F164" s="1552">
        <v>0</v>
      </c>
      <c r="G164" s="1553">
        <v>0</v>
      </c>
      <c r="H164" s="1554">
        <v>0.5334645193671953</v>
      </c>
      <c r="I164" s="1552">
        <v>0.15825098061102341</v>
      </c>
      <c r="J164" s="1552">
        <v>0</v>
      </c>
      <c r="K164" s="1552">
        <v>0</v>
      </c>
      <c r="L164" s="1555">
        <v>0</v>
      </c>
      <c r="M164" s="1556">
        <v>0.21606378234240073</v>
      </c>
      <c r="N164" s="1552">
        <v>0.51051282855512015</v>
      </c>
      <c r="O164" s="1552">
        <v>0</v>
      </c>
      <c r="P164" s="1552">
        <v>0</v>
      </c>
      <c r="Q164" s="1553">
        <v>0</v>
      </c>
      <c r="R164" s="1554">
        <v>8.568812509093586E-2</v>
      </c>
      <c r="S164" s="1552">
        <v>2.5264643124661597E-2</v>
      </c>
      <c r="T164" s="1552">
        <v>0.30963921739794714</v>
      </c>
      <c r="U164" s="1552">
        <v>4.2048517703335238E-2</v>
      </c>
      <c r="V164" s="1706">
        <v>0.21722321011588167</v>
      </c>
      <c r="W164" s="1234"/>
      <c r="X164" s="1234"/>
      <c r="Y164" s="1234"/>
      <c r="Z164" s="1234"/>
      <c r="AA164" s="1234"/>
      <c r="AB164" s="1234"/>
      <c r="AC164" s="1234"/>
      <c r="AD164" s="1234"/>
      <c r="AE164" s="1234"/>
      <c r="AF164" s="1234"/>
      <c r="AG164" s="1234"/>
      <c r="AH164" s="1234"/>
      <c r="AI164" s="1234"/>
      <c r="AJ164" s="1234"/>
      <c r="AK164" s="1234"/>
      <c r="AL164" s="1234"/>
      <c r="AM164" s="1234"/>
      <c r="AN164" s="1234"/>
      <c r="AO164" s="1234"/>
      <c r="AP164" s="1234"/>
      <c r="AQ164" s="1234"/>
      <c r="AR164" s="1234"/>
      <c r="AS164" s="1234"/>
      <c r="AT164" s="1234"/>
      <c r="AU164" s="1234"/>
      <c r="AV164" s="1234"/>
      <c r="AW164" s="1234"/>
      <c r="AX164" s="1234"/>
      <c r="AY164" s="1234"/>
      <c r="AZ164" s="617"/>
      <c r="BA164" s="2284"/>
      <c r="BB164" s="159" t="s">
        <v>346</v>
      </c>
      <c r="BC164" s="325">
        <v>41.240549402133674</v>
      </c>
      <c r="BD164" s="295">
        <v>15.283966802191664</v>
      </c>
      <c r="BE164" s="295">
        <v>0</v>
      </c>
      <c r="BF164" s="295">
        <v>0</v>
      </c>
      <c r="BG164" s="326">
        <v>0</v>
      </c>
      <c r="BH164" s="336">
        <v>33.086070090535102</v>
      </c>
      <c r="BI164" s="295">
        <v>9.7863155890845164</v>
      </c>
      <c r="BJ164" s="295">
        <v>0</v>
      </c>
      <c r="BK164" s="295">
        <v>0</v>
      </c>
      <c r="BL164" s="326">
        <v>0</v>
      </c>
      <c r="BM164" s="336">
        <v>4.0305754253760213</v>
      </c>
      <c r="BN164" s="295">
        <v>9.621555099329699</v>
      </c>
      <c r="BO164" s="295">
        <v>0</v>
      </c>
      <c r="BP164" s="295">
        <v>0</v>
      </c>
      <c r="BQ164" s="326">
        <v>0</v>
      </c>
      <c r="BR164" s="336">
        <v>5.3171229060338341</v>
      </c>
      <c r="BS164" s="295">
        <v>2.2349095597522299</v>
      </c>
      <c r="BT164" s="295">
        <v>27.179598471344001</v>
      </c>
      <c r="BU164" s="295">
        <v>3.39918712444639</v>
      </c>
      <c r="BV164" s="1753">
        <v>18.393698142748889</v>
      </c>
      <c r="BW164" s="1820"/>
      <c r="BX164" s="1820"/>
      <c r="BY164" s="1821"/>
      <c r="BZ164" s="1821"/>
      <c r="CA164" s="1821"/>
      <c r="CB164" s="1821"/>
      <c r="CC164" s="1821"/>
      <c r="CD164" s="1821"/>
      <c r="CE164" s="1821"/>
      <c r="CF164" s="1821"/>
      <c r="CG164" s="1821"/>
      <c r="CH164" s="1821"/>
      <c r="CI164" s="1821"/>
      <c r="CJ164" s="1821"/>
      <c r="CK164" s="1821"/>
      <c r="CL164" s="1821"/>
      <c r="CM164" s="1821"/>
      <c r="CN164" s="1821"/>
      <c r="CO164" s="1821"/>
      <c r="CP164" s="1821"/>
      <c r="CQ164" s="1821"/>
      <c r="CR164" s="1821"/>
      <c r="CS164" s="1821"/>
      <c r="CT164" s="1821"/>
      <c r="CU164" s="1821"/>
      <c r="CV164" s="1821"/>
      <c r="CW164" s="1821"/>
      <c r="CX164" s="1821"/>
      <c r="CY164" s="1821"/>
      <c r="CZ164" s="1821"/>
    </row>
    <row r="165" s="231" customFormat="true" ht="15" customHeight="true" x14ac:dyDescent="0.2">
      <c r="A165" s="1470"/>
      <c r="B165" s="1633"/>
      <c r="C165" s="857"/>
      <c r="D165" s="849"/>
      <c r="E165" s="849"/>
      <c r="F165" s="849"/>
      <c r="G165" s="850"/>
      <c r="H165" s="848"/>
      <c r="I165" s="849"/>
      <c r="J165" s="849"/>
      <c r="K165" s="849"/>
      <c r="L165" s="858"/>
      <c r="M165" s="857"/>
      <c r="N165" s="849"/>
      <c r="O165" s="849"/>
      <c r="P165" s="849"/>
      <c r="Q165" s="850"/>
      <c r="R165" s="848"/>
      <c r="S165" s="849"/>
      <c r="T165" s="849"/>
      <c r="U165" s="849"/>
      <c r="V165" s="858"/>
      <c r="W165" s="582"/>
      <c r="X165" s="582"/>
      <c r="Y165" s="582"/>
      <c r="Z165" s="582"/>
      <c r="AA165" s="582"/>
      <c r="AB165" s="582"/>
      <c r="AC165" s="582"/>
      <c r="AD165" s="582"/>
      <c r="AE165" s="582"/>
      <c r="AF165" s="582"/>
      <c r="AG165" s="582"/>
      <c r="AH165" s="582"/>
      <c r="AI165" s="582"/>
      <c r="AJ165" s="582"/>
      <c r="AK165" s="582"/>
      <c r="AL165" s="582"/>
      <c r="AM165" s="582"/>
      <c r="AN165" s="582"/>
      <c r="AO165" s="582"/>
      <c r="AP165" s="582"/>
      <c r="AQ165" s="582"/>
      <c r="AR165" s="582"/>
      <c r="AS165" s="582"/>
      <c r="AT165" s="582"/>
      <c r="AU165" s="582"/>
      <c r="AV165" s="582"/>
      <c r="AW165" s="582"/>
      <c r="AX165" s="582"/>
      <c r="AY165" s="582"/>
      <c r="AZ165" s="208"/>
      <c r="BA165" s="2285"/>
      <c r="BB165" s="159" t="s">
        <v>169</v>
      </c>
      <c r="BC165" s="325">
        <v>8074.455618366459</v>
      </c>
      <c r="BD165" s="295">
        <v>8080.4044206982371</v>
      </c>
      <c r="BE165" s="295">
        <v>8073.6955231699021</v>
      </c>
      <c r="BF165" s="295">
        <v>8072.9652885488722</v>
      </c>
      <c r="BG165" s="326">
        <v>8079.1210354025425</v>
      </c>
      <c r="BH165" s="336">
        <v>6202.1125846911727</v>
      </c>
      <c r="BI165" s="295">
        <v>6184.0473602745078</v>
      </c>
      <c r="BJ165" s="295">
        <v>6220.0481023687307</v>
      </c>
      <c r="BK165" s="295">
        <v>6195.297490360801</v>
      </c>
      <c r="BL165" s="326">
        <v>6202.0518348804499</v>
      </c>
      <c r="BM165" s="336">
        <v>1865.4562933590996</v>
      </c>
      <c r="BN165" s="295">
        <v>1884.6842941363732</v>
      </c>
      <c r="BO165" s="295">
        <v>1877.3976921476542</v>
      </c>
      <c r="BP165" s="295">
        <v>1875.7017151515959</v>
      </c>
      <c r="BQ165" s="326">
        <v>1873.8445188156229</v>
      </c>
      <c r="BR165" s="336">
        <v>6205.2039304058508</v>
      </c>
      <c r="BS165" s="295">
        <v>8845.9969480853888</v>
      </c>
      <c r="BT165" s="295">
        <v>8777.8281768529614</v>
      </c>
      <c r="BU165" s="295">
        <v>8083.9642158819079</v>
      </c>
      <c r="BV165" s="1753">
        <v>8467.6486149599004</v>
      </c>
      <c r="BW165" s="1820"/>
      <c r="BX165" s="1820"/>
      <c r="BY165" s="1821"/>
      <c r="BZ165" s="1821"/>
      <c r="CA165" s="1821"/>
      <c r="CB165" s="1821"/>
      <c r="CC165" s="1821"/>
      <c r="CD165" s="1821"/>
      <c r="CE165" s="1821"/>
      <c r="CF165" s="1821"/>
      <c r="CG165" s="1821"/>
      <c r="CH165" s="1821"/>
      <c r="CI165" s="1821"/>
      <c r="CJ165" s="1821"/>
      <c r="CK165" s="1821"/>
      <c r="CL165" s="1821"/>
      <c r="CM165" s="1821"/>
      <c r="CN165" s="1821"/>
      <c r="CO165" s="1821"/>
      <c r="CP165" s="1821"/>
      <c r="CQ165" s="1821"/>
      <c r="CR165" s="1821"/>
      <c r="CS165" s="1821"/>
      <c r="CT165" s="1821"/>
      <c r="CU165" s="1821"/>
      <c r="CV165" s="1821"/>
      <c r="CW165" s="1821"/>
      <c r="CX165" s="1821"/>
      <c r="CY165" s="1821"/>
      <c r="CZ165" s="1821"/>
    </row>
    <row r="166" s="231" customFormat="true" ht="15" customHeight="true" x14ac:dyDescent="0.2">
      <c r="A166" s="1143"/>
      <c r="B166" s="1634"/>
      <c r="C166" s="857"/>
      <c r="D166" s="849"/>
      <c r="E166" s="849"/>
      <c r="F166" s="849"/>
      <c r="G166" s="850"/>
      <c r="H166" s="848"/>
      <c r="I166" s="849"/>
      <c r="J166" s="849"/>
      <c r="K166" s="849"/>
      <c r="L166" s="858"/>
      <c r="M166" s="857"/>
      <c r="N166" s="849"/>
      <c r="O166" s="849"/>
      <c r="P166" s="849"/>
      <c r="Q166" s="850"/>
      <c r="R166" s="848"/>
      <c r="S166" s="849"/>
      <c r="T166" s="849"/>
      <c r="U166" s="849"/>
      <c r="V166" s="858"/>
      <c r="W166" s="582"/>
      <c r="X166" s="582"/>
      <c r="Y166" s="582"/>
      <c r="Z166" s="582"/>
      <c r="AA166" s="582"/>
      <c r="AB166" s="582"/>
      <c r="AC166" s="582"/>
      <c r="AD166" s="582"/>
      <c r="AE166" s="582"/>
      <c r="AF166" s="582"/>
      <c r="AG166" s="582"/>
      <c r="AH166" s="582"/>
      <c r="AI166" s="582"/>
      <c r="AJ166" s="582"/>
      <c r="AK166" s="582"/>
      <c r="AL166" s="582"/>
      <c r="AM166" s="582"/>
      <c r="AN166" s="582"/>
      <c r="AO166" s="582"/>
      <c r="AP166" s="582"/>
      <c r="AQ166" s="582"/>
      <c r="AR166" s="582"/>
      <c r="AS166" s="582"/>
      <c r="AT166" s="582"/>
      <c r="AU166" s="582"/>
      <c r="AV166" s="582"/>
      <c r="AW166" s="582"/>
      <c r="AX166" s="582"/>
      <c r="AY166" s="582"/>
      <c r="AZ166" s="208"/>
      <c r="BA166" s="433"/>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1753"/>
      <c r="BW166" s="1820"/>
      <c r="BX166" s="1820"/>
      <c r="BY166" s="1821"/>
      <c r="BZ166" s="1821"/>
      <c r="CA166" s="1821"/>
      <c r="CB166" s="1821"/>
      <c r="CC166" s="1821"/>
      <c r="CD166" s="1821"/>
      <c r="CE166" s="1821"/>
      <c r="CF166" s="1821"/>
      <c r="CG166" s="1821"/>
      <c r="CH166" s="1821"/>
      <c r="CI166" s="1821"/>
      <c r="CJ166" s="1821"/>
      <c r="CK166" s="1821"/>
      <c r="CL166" s="1821"/>
      <c r="CM166" s="1821"/>
      <c r="CN166" s="1821"/>
      <c r="CO166" s="1821"/>
      <c r="CP166" s="1821"/>
      <c r="CQ166" s="1821"/>
      <c r="CR166" s="1821"/>
      <c r="CS166" s="1821"/>
      <c r="CT166" s="1821"/>
      <c r="CU166" s="1821"/>
      <c r="CV166" s="1821"/>
      <c r="CW166" s="1821"/>
      <c r="CX166" s="1821"/>
      <c r="CY166" s="1821"/>
      <c r="CZ166" s="1821"/>
    </row>
    <row r="167" s="231" customFormat="true" ht="15" customHeight="true" x14ac:dyDescent="0.2">
      <c r="A167" s="1143"/>
      <c r="B167" s="1634"/>
      <c r="C167" s="857"/>
      <c r="D167" s="849"/>
      <c r="E167" s="849"/>
      <c r="F167" s="849"/>
      <c r="G167" s="850"/>
      <c r="H167" s="848"/>
      <c r="I167" s="849"/>
      <c r="J167" s="849"/>
      <c r="K167" s="849"/>
      <c r="L167" s="858"/>
      <c r="M167" s="857"/>
      <c r="N167" s="849"/>
      <c r="O167" s="849"/>
      <c r="P167" s="849"/>
      <c r="Q167" s="850"/>
      <c r="R167" s="848"/>
      <c r="S167" s="849"/>
      <c r="T167" s="849"/>
      <c r="U167" s="849"/>
      <c r="V167" s="858"/>
      <c r="W167" s="582"/>
      <c r="X167" s="582"/>
      <c r="Y167" s="582"/>
      <c r="Z167" s="582"/>
      <c r="AA167" s="582"/>
      <c r="AB167" s="582"/>
      <c r="AC167" s="582"/>
      <c r="AD167" s="582"/>
      <c r="AE167" s="582"/>
      <c r="AF167" s="582"/>
      <c r="AG167" s="582"/>
      <c r="AH167" s="582"/>
      <c r="AI167" s="582"/>
      <c r="AJ167" s="582"/>
      <c r="AK167" s="582"/>
      <c r="AL167" s="582"/>
      <c r="AM167" s="582"/>
      <c r="AN167" s="582"/>
      <c r="AO167" s="582"/>
      <c r="AP167" s="582"/>
      <c r="AQ167" s="582"/>
      <c r="AR167" s="582"/>
      <c r="AS167" s="582"/>
      <c r="AT167" s="582"/>
      <c r="AU167" s="582"/>
      <c r="AV167" s="582"/>
      <c r="AW167" s="582"/>
      <c r="AX167" s="582"/>
      <c r="AY167" s="582"/>
      <c r="AZ167" s="208"/>
      <c r="BA167" s="433"/>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1753"/>
      <c r="BW167" s="1820"/>
      <c r="BX167" s="1820"/>
      <c r="BY167" s="1821"/>
      <c r="BZ167" s="1821"/>
      <c r="CA167" s="1821"/>
      <c r="CB167" s="1821"/>
      <c r="CC167" s="1821"/>
      <c r="CD167" s="1821"/>
      <c r="CE167" s="1821"/>
      <c r="CF167" s="1821"/>
      <c r="CG167" s="1821"/>
      <c r="CH167" s="1821"/>
      <c r="CI167" s="1821"/>
      <c r="CJ167" s="1821"/>
      <c r="CK167" s="1821"/>
      <c r="CL167" s="1821"/>
      <c r="CM167" s="1821"/>
      <c r="CN167" s="1821"/>
      <c r="CO167" s="1821"/>
      <c r="CP167" s="1821"/>
      <c r="CQ167" s="1821"/>
      <c r="CR167" s="1821"/>
      <c r="CS167" s="1821"/>
      <c r="CT167" s="1821"/>
      <c r="CU167" s="1821"/>
      <c r="CV167" s="1821"/>
      <c r="CW167" s="1821"/>
      <c r="CX167" s="1821"/>
      <c r="CY167" s="1821"/>
      <c r="CZ167" s="1821"/>
    </row>
    <row r="168" s="231" customFormat="true" ht="15" customHeight="true" x14ac:dyDescent="0.2">
      <c r="A168" s="1143"/>
      <c r="B168" s="1634"/>
      <c r="C168" s="857"/>
      <c r="D168" s="849"/>
      <c r="E168" s="849"/>
      <c r="F168" s="849"/>
      <c r="G168" s="850"/>
      <c r="H168" s="848"/>
      <c r="I168" s="849"/>
      <c r="J168" s="849"/>
      <c r="K168" s="849"/>
      <c r="L168" s="858"/>
      <c r="M168" s="857"/>
      <c r="N168" s="849"/>
      <c r="O168" s="849"/>
      <c r="P168" s="849"/>
      <c r="Q168" s="850"/>
      <c r="R168" s="848"/>
      <c r="S168" s="849"/>
      <c r="T168" s="849"/>
      <c r="U168" s="849"/>
      <c r="V168" s="858"/>
      <c r="W168" s="582"/>
      <c r="X168" s="582"/>
      <c r="Y168" s="582"/>
      <c r="Z168" s="582"/>
      <c r="AA168" s="582"/>
      <c r="AB168" s="582"/>
      <c r="AC168" s="582"/>
      <c r="AD168" s="582"/>
      <c r="AE168" s="582"/>
      <c r="AF168" s="582"/>
      <c r="AG168" s="582"/>
      <c r="AH168" s="582"/>
      <c r="AI168" s="582"/>
      <c r="AJ168" s="582"/>
      <c r="AK168" s="582"/>
      <c r="AL168" s="582"/>
      <c r="AM168" s="582"/>
      <c r="AN168" s="582"/>
      <c r="AO168" s="582"/>
      <c r="AP168" s="582"/>
      <c r="AQ168" s="582"/>
      <c r="AR168" s="582"/>
      <c r="AS168" s="582"/>
      <c r="AT168" s="582"/>
      <c r="AU168" s="582"/>
      <c r="AV168" s="582"/>
      <c r="AW168" s="582"/>
      <c r="AX168" s="582"/>
      <c r="AY168" s="582"/>
      <c r="AZ168" s="208"/>
      <c r="BA168" s="433"/>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1753"/>
      <c r="BW168" s="1820"/>
      <c r="BX168" s="1820"/>
      <c r="BY168" s="1821"/>
      <c r="BZ168" s="1821"/>
      <c r="CA168" s="1821"/>
      <c r="CB168" s="1821"/>
      <c r="CC168" s="1821"/>
      <c r="CD168" s="1821"/>
      <c r="CE168" s="1821"/>
      <c r="CF168" s="1821"/>
      <c r="CG168" s="1821"/>
      <c r="CH168" s="1821"/>
      <c r="CI168" s="1821"/>
      <c r="CJ168" s="1821"/>
      <c r="CK168" s="1821"/>
      <c r="CL168" s="1821"/>
      <c r="CM168" s="1821"/>
      <c r="CN168" s="1821"/>
      <c r="CO168" s="1821"/>
      <c r="CP168" s="1821"/>
      <c r="CQ168" s="1821"/>
      <c r="CR168" s="1821"/>
      <c r="CS168" s="1821"/>
      <c r="CT168" s="1821"/>
      <c r="CU168" s="1821"/>
      <c r="CV168" s="1821"/>
      <c r="CW168" s="1821"/>
      <c r="CX168" s="1821"/>
      <c r="CY168" s="1821"/>
      <c r="CZ168" s="1821"/>
    </row>
    <row r="169" s="231" customFormat="true" ht="15" customHeight="true" x14ac:dyDescent="0.2">
      <c r="A169" s="1143"/>
      <c r="B169" s="1634"/>
      <c r="C169" s="857"/>
      <c r="D169" s="849"/>
      <c r="E169" s="849"/>
      <c r="F169" s="849"/>
      <c r="G169" s="850"/>
      <c r="H169" s="848"/>
      <c r="I169" s="849"/>
      <c r="J169" s="849"/>
      <c r="K169" s="849"/>
      <c r="L169" s="858"/>
      <c r="M169" s="857"/>
      <c r="N169" s="849"/>
      <c r="O169" s="849"/>
      <c r="P169" s="849"/>
      <c r="Q169" s="850"/>
      <c r="R169" s="848"/>
      <c r="S169" s="849"/>
      <c r="T169" s="849"/>
      <c r="U169" s="849"/>
      <c r="V169" s="858"/>
      <c r="W169" s="582"/>
      <c r="X169" s="582"/>
      <c r="Y169" s="582"/>
      <c r="Z169" s="582"/>
      <c r="AA169" s="582"/>
      <c r="AB169" s="582"/>
      <c r="AC169" s="582"/>
      <c r="AD169" s="582"/>
      <c r="AE169" s="582"/>
      <c r="AF169" s="582"/>
      <c r="AG169" s="582"/>
      <c r="AH169" s="582"/>
      <c r="AI169" s="582"/>
      <c r="AJ169" s="582"/>
      <c r="AK169" s="582"/>
      <c r="AL169" s="582"/>
      <c r="AM169" s="582"/>
      <c r="AN169" s="582"/>
      <c r="AO169" s="582"/>
      <c r="AP169" s="582"/>
      <c r="AQ169" s="582"/>
      <c r="AR169" s="582"/>
      <c r="AS169" s="582"/>
      <c r="AT169" s="582"/>
      <c r="AU169" s="582"/>
      <c r="AV169" s="582"/>
      <c r="AW169" s="582"/>
      <c r="AX169" s="582"/>
      <c r="AY169" s="582"/>
      <c r="AZ169" s="208"/>
      <c r="BA169" s="433"/>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1753"/>
      <c r="BW169" s="1820"/>
      <c r="BX169" s="1820"/>
      <c r="BY169" s="1821"/>
      <c r="BZ169" s="1821"/>
      <c r="CA169" s="1821"/>
      <c r="CB169" s="1821"/>
      <c r="CC169" s="1821"/>
      <c r="CD169" s="1821"/>
      <c r="CE169" s="1821"/>
      <c r="CF169" s="1821"/>
      <c r="CG169" s="1821"/>
      <c r="CH169" s="1821"/>
      <c r="CI169" s="1821"/>
      <c r="CJ169" s="1821"/>
      <c r="CK169" s="1821"/>
      <c r="CL169" s="1821"/>
      <c r="CM169" s="1821"/>
      <c r="CN169" s="1821"/>
      <c r="CO169" s="1821"/>
      <c r="CP169" s="1821"/>
      <c r="CQ169" s="1821"/>
      <c r="CR169" s="1821"/>
      <c r="CS169" s="1821"/>
      <c r="CT169" s="1821"/>
      <c r="CU169" s="1821"/>
      <c r="CV169" s="1821"/>
      <c r="CW169" s="1821"/>
      <c r="CX169" s="1821"/>
      <c r="CY169" s="1821"/>
      <c r="CZ169" s="1821"/>
    </row>
    <row r="170" s="231" customFormat="true" ht="15" customHeight="true" x14ac:dyDescent="0.2">
      <c r="A170" s="1143"/>
      <c r="B170" s="1634"/>
      <c r="C170" s="857"/>
      <c r="D170" s="849"/>
      <c r="E170" s="849"/>
      <c r="F170" s="849"/>
      <c r="G170" s="850"/>
      <c r="H170" s="848"/>
      <c r="I170" s="849"/>
      <c r="J170" s="849"/>
      <c r="K170" s="849"/>
      <c r="L170" s="858"/>
      <c r="M170" s="857"/>
      <c r="N170" s="849"/>
      <c r="O170" s="849"/>
      <c r="P170" s="849"/>
      <c r="Q170" s="850"/>
      <c r="R170" s="848"/>
      <c r="S170" s="849"/>
      <c r="T170" s="849"/>
      <c r="U170" s="849"/>
      <c r="V170" s="858"/>
      <c r="W170" s="582"/>
      <c r="X170" s="582"/>
      <c r="Y170" s="582"/>
      <c r="Z170" s="582"/>
      <c r="AA170" s="582"/>
      <c r="AB170" s="582"/>
      <c r="AC170" s="582"/>
      <c r="AD170" s="582"/>
      <c r="AE170" s="582"/>
      <c r="AF170" s="582"/>
      <c r="AG170" s="582"/>
      <c r="AH170" s="582"/>
      <c r="AI170" s="582"/>
      <c r="AJ170" s="582"/>
      <c r="AK170" s="582"/>
      <c r="AL170" s="582"/>
      <c r="AM170" s="582"/>
      <c r="AN170" s="582"/>
      <c r="AO170" s="582"/>
      <c r="AP170" s="582"/>
      <c r="AQ170" s="582"/>
      <c r="AR170" s="582"/>
      <c r="AS170" s="582"/>
      <c r="AT170" s="582"/>
      <c r="AU170" s="582"/>
      <c r="AV170" s="582"/>
      <c r="AW170" s="582"/>
      <c r="AX170" s="582"/>
      <c r="AY170" s="582"/>
      <c r="AZ170" s="208"/>
      <c r="BA170" s="433"/>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1753"/>
      <c r="BW170" s="1820"/>
      <c r="BX170" s="1820"/>
      <c r="BY170" s="1821"/>
      <c r="BZ170" s="1821"/>
      <c r="CA170" s="1821"/>
      <c r="CB170" s="1821"/>
      <c r="CC170" s="1821"/>
      <c r="CD170" s="1821"/>
      <c r="CE170" s="1821"/>
      <c r="CF170" s="1821"/>
      <c r="CG170" s="1821"/>
      <c r="CH170" s="1821"/>
      <c r="CI170" s="1821"/>
      <c r="CJ170" s="1821"/>
      <c r="CK170" s="1821"/>
      <c r="CL170" s="1821"/>
      <c r="CM170" s="1821"/>
      <c r="CN170" s="1821"/>
      <c r="CO170" s="1821"/>
      <c r="CP170" s="1821"/>
      <c r="CQ170" s="1821"/>
      <c r="CR170" s="1821"/>
      <c r="CS170" s="1821"/>
      <c r="CT170" s="1821"/>
      <c r="CU170" s="1821"/>
      <c r="CV170" s="1821"/>
      <c r="CW170" s="1821"/>
      <c r="CX170" s="1821"/>
      <c r="CY170" s="1821"/>
      <c r="CZ170" s="1821"/>
    </row>
    <row r="171" s="613" customFormat="true" ht="15" customHeight="true" x14ac:dyDescent="0.2">
      <c r="A171" s="954"/>
      <c r="B171" s="788"/>
      <c r="C171" s="894"/>
      <c r="D171" s="801"/>
      <c r="E171" s="801"/>
      <c r="F171" s="801"/>
      <c r="G171" s="802"/>
      <c r="H171" s="800"/>
      <c r="I171" s="801"/>
      <c r="J171" s="801"/>
      <c r="K171" s="801"/>
      <c r="L171" s="895"/>
      <c r="M171" s="894"/>
      <c r="N171" s="801"/>
      <c r="O171" s="801"/>
      <c r="P171" s="801"/>
      <c r="Q171" s="802"/>
      <c r="R171" s="800"/>
      <c r="S171" s="801"/>
      <c r="T171" s="801"/>
      <c r="U171" s="801"/>
      <c r="V171" s="895"/>
      <c r="W171" s="1234"/>
      <c r="X171" s="1234"/>
      <c r="Y171" s="1234"/>
      <c r="Z171" s="1234"/>
      <c r="AA171" s="1234"/>
      <c r="AB171" s="1234"/>
      <c r="AC171" s="1234"/>
      <c r="AD171" s="1234"/>
      <c r="AE171" s="1234"/>
      <c r="AF171" s="1234"/>
      <c r="AG171" s="1234"/>
      <c r="AH171" s="1234"/>
      <c r="AI171" s="1234"/>
      <c r="AJ171" s="1234"/>
      <c r="AK171" s="1234"/>
      <c r="AL171" s="1234"/>
      <c r="AM171" s="1234"/>
      <c r="AN171" s="1234"/>
      <c r="AO171" s="1234"/>
      <c r="AP171" s="1234"/>
      <c r="AQ171" s="1234"/>
      <c r="AR171" s="1234"/>
      <c r="AS171" s="1234"/>
      <c r="AT171" s="1234"/>
      <c r="AU171" s="1234"/>
      <c r="AV171" s="1234"/>
      <c r="AW171" s="1234"/>
      <c r="AX171" s="1234"/>
      <c r="AY171" s="1234"/>
      <c r="AZ171" s="617"/>
      <c r="BA171" s="433"/>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1753"/>
      <c r="BW171" s="1820"/>
      <c r="BX171" s="1820"/>
      <c r="BY171" s="1821"/>
      <c r="BZ171" s="1821"/>
      <c r="CA171" s="1821"/>
      <c r="CB171" s="1821"/>
      <c r="CC171" s="1821"/>
      <c r="CD171" s="1821"/>
      <c r="CE171" s="1821"/>
      <c r="CF171" s="1821"/>
      <c r="CG171" s="1821"/>
      <c r="CH171" s="1821"/>
      <c r="CI171" s="1821"/>
      <c r="CJ171" s="1821"/>
      <c r="CK171" s="1821"/>
      <c r="CL171" s="1821"/>
      <c r="CM171" s="1821"/>
      <c r="CN171" s="1821"/>
      <c r="CO171" s="1821"/>
      <c r="CP171" s="1821"/>
      <c r="CQ171" s="1821"/>
      <c r="CR171" s="1821"/>
      <c r="CS171" s="1821"/>
      <c r="CT171" s="1821"/>
      <c r="CU171" s="1821"/>
      <c r="CV171" s="1821"/>
      <c r="CW171" s="1821"/>
      <c r="CX171" s="1821"/>
      <c r="CY171" s="1821"/>
      <c r="CZ171" s="1821"/>
    </row>
    <row r="172" s="613" customFormat="true" ht="15" customHeight="true" x14ac:dyDescent="0.2">
      <c r="A172" s="1460"/>
      <c r="B172" s="1635"/>
      <c r="C172" s="1416"/>
      <c r="D172" s="1417"/>
      <c r="E172" s="1417"/>
      <c r="F172" s="1417"/>
      <c r="G172" s="1451"/>
      <c r="H172" s="1443"/>
      <c r="I172" s="1417"/>
      <c r="J172" s="1417"/>
      <c r="K172" s="1417"/>
      <c r="L172" s="1424"/>
      <c r="M172" s="1433"/>
      <c r="N172" s="1417"/>
      <c r="O172" s="1417"/>
      <c r="P172" s="1417"/>
      <c r="Q172" s="1451"/>
      <c r="R172" s="1443"/>
      <c r="S172" s="1417"/>
      <c r="T172" s="1417"/>
      <c r="U172" s="1417"/>
      <c r="V172" s="1710"/>
      <c r="W172" s="1234"/>
      <c r="X172" s="1234"/>
      <c r="Y172" s="1234"/>
      <c r="Z172" s="1234"/>
      <c r="AA172" s="1234"/>
      <c r="AB172" s="1234"/>
      <c r="AC172" s="1234"/>
      <c r="AD172" s="1234"/>
      <c r="AE172" s="1234"/>
      <c r="AF172" s="1234"/>
      <c r="AG172" s="1234"/>
      <c r="AH172" s="1234"/>
      <c r="AI172" s="1234"/>
      <c r="AJ172" s="1234"/>
      <c r="AK172" s="1234"/>
      <c r="AL172" s="1234"/>
      <c r="AM172" s="1234"/>
      <c r="AN172" s="1234"/>
      <c r="AO172" s="1234"/>
      <c r="AP172" s="1234"/>
      <c r="AQ172" s="1234"/>
      <c r="AR172" s="1234"/>
      <c r="AS172" s="1234"/>
      <c r="AT172" s="1234"/>
      <c r="AU172" s="1234"/>
      <c r="AV172" s="1234"/>
      <c r="AW172" s="1234"/>
      <c r="AX172" s="1234"/>
      <c r="AY172" s="1234"/>
      <c r="AZ172" s="617"/>
      <c r="BA172" s="433"/>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1753"/>
      <c r="BW172" s="1820"/>
      <c r="BX172" s="1820"/>
      <c r="BY172" s="1821"/>
      <c r="BZ172" s="1821"/>
      <c r="CA172" s="1821"/>
      <c r="CB172" s="1821"/>
      <c r="CC172" s="1821"/>
      <c r="CD172" s="1821"/>
      <c r="CE172" s="1821"/>
      <c r="CF172" s="1821"/>
      <c r="CG172" s="1821"/>
      <c r="CH172" s="1821"/>
      <c r="CI172" s="1821"/>
      <c r="CJ172" s="1821"/>
      <c r="CK172" s="1821"/>
      <c r="CL172" s="1821"/>
      <c r="CM172" s="1821"/>
      <c r="CN172" s="1821"/>
      <c r="CO172" s="1821"/>
      <c r="CP172" s="1821"/>
      <c r="CQ172" s="1821"/>
      <c r="CR172" s="1821"/>
      <c r="CS172" s="1821"/>
      <c r="CT172" s="1821"/>
      <c r="CU172" s="1821"/>
      <c r="CV172" s="1821"/>
      <c r="CW172" s="1821"/>
      <c r="CX172" s="1821"/>
      <c r="CY172" s="1821"/>
      <c r="CZ172" s="1821"/>
    </row>
    <row r="173" s="613" customFormat="true" ht="15" customHeight="true" x14ac:dyDescent="0.2">
      <c r="A173" s="1461"/>
      <c r="B173" s="1636"/>
      <c r="C173" s="1418"/>
      <c r="D173" s="1419"/>
      <c r="E173" s="1419"/>
      <c r="F173" s="1419"/>
      <c r="G173" s="1452"/>
      <c r="H173" s="1444"/>
      <c r="I173" s="1419"/>
      <c r="J173" s="1419"/>
      <c r="K173" s="1419"/>
      <c r="L173" s="1425"/>
      <c r="M173" s="1434"/>
      <c r="N173" s="1419"/>
      <c r="O173" s="1419"/>
      <c r="P173" s="1419"/>
      <c r="Q173" s="1452"/>
      <c r="R173" s="1444"/>
      <c r="S173" s="1419"/>
      <c r="T173" s="1419"/>
      <c r="U173" s="1419"/>
      <c r="V173" s="1711"/>
      <c r="W173" s="1234"/>
      <c r="X173" s="1234"/>
      <c r="Y173" s="1234"/>
      <c r="Z173" s="1234"/>
      <c r="AA173" s="1234"/>
      <c r="AB173" s="1234"/>
      <c r="AC173" s="1234"/>
      <c r="AD173" s="1234"/>
      <c r="AE173" s="1234"/>
      <c r="AF173" s="1234"/>
      <c r="AG173" s="1234"/>
      <c r="AH173" s="1234"/>
      <c r="AI173" s="1234"/>
      <c r="AJ173" s="1234"/>
      <c r="AK173" s="1234"/>
      <c r="AL173" s="1234"/>
      <c r="AM173" s="1234"/>
      <c r="AN173" s="1234"/>
      <c r="AO173" s="1234"/>
      <c r="AP173" s="1234"/>
      <c r="AQ173" s="1234"/>
      <c r="AR173" s="1234"/>
      <c r="AS173" s="1234"/>
      <c r="AT173" s="1234"/>
      <c r="AU173" s="1234"/>
      <c r="AV173" s="1234"/>
      <c r="AW173" s="1234"/>
      <c r="AX173" s="1234"/>
      <c r="AY173" s="1234"/>
      <c r="AZ173" s="617"/>
      <c r="BA173" s="433"/>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1753"/>
      <c r="BW173" s="1820"/>
      <c r="BX173" s="1820"/>
      <c r="BY173" s="1821"/>
      <c r="BZ173" s="1821"/>
      <c r="CA173" s="1821"/>
      <c r="CB173" s="1821"/>
      <c r="CC173" s="1821"/>
      <c r="CD173" s="1821"/>
      <c r="CE173" s="1821"/>
      <c r="CF173" s="1821"/>
      <c r="CG173" s="1821"/>
      <c r="CH173" s="1821"/>
      <c r="CI173" s="1821"/>
      <c r="CJ173" s="1821"/>
      <c r="CK173" s="1821"/>
      <c r="CL173" s="1821"/>
      <c r="CM173" s="1821"/>
      <c r="CN173" s="1821"/>
      <c r="CO173" s="1821"/>
      <c r="CP173" s="1821"/>
      <c r="CQ173" s="1821"/>
      <c r="CR173" s="1821"/>
      <c r="CS173" s="1821"/>
      <c r="CT173" s="1821"/>
      <c r="CU173" s="1821"/>
      <c r="CV173" s="1821"/>
      <c r="CW173" s="1821"/>
      <c r="CX173" s="1821"/>
      <c r="CY173" s="1821"/>
      <c r="CZ173" s="1821"/>
    </row>
    <row r="174" s="613" customFormat="true" ht="15" customHeight="true" x14ac:dyDescent="0.2">
      <c r="A174" s="1462"/>
      <c r="B174" s="1637"/>
      <c r="C174" s="1557"/>
      <c r="D174" s="1558"/>
      <c r="E174" s="1558"/>
      <c r="F174" s="1558"/>
      <c r="G174" s="1559"/>
      <c r="H174" s="1560"/>
      <c r="I174" s="1558"/>
      <c r="J174" s="1558"/>
      <c r="K174" s="1558"/>
      <c r="L174" s="1561"/>
      <c r="M174" s="1562"/>
      <c r="N174" s="1558"/>
      <c r="O174" s="1558"/>
      <c r="P174" s="1558"/>
      <c r="Q174" s="1559"/>
      <c r="R174" s="1560"/>
      <c r="S174" s="1558"/>
      <c r="T174" s="1558"/>
      <c r="U174" s="1558"/>
      <c r="V174" s="1712"/>
      <c r="W174" s="1234"/>
      <c r="X174" s="1234"/>
      <c r="Y174" s="1234"/>
      <c r="Z174" s="1234"/>
      <c r="AA174" s="1234"/>
      <c r="AB174" s="1234"/>
      <c r="AC174" s="1234"/>
      <c r="AD174" s="1234"/>
      <c r="AE174" s="1234"/>
      <c r="AF174" s="1234"/>
      <c r="AG174" s="1234"/>
      <c r="AH174" s="1234"/>
      <c r="AI174" s="1234"/>
      <c r="AJ174" s="1234"/>
      <c r="AK174" s="1234"/>
      <c r="AL174" s="1234"/>
      <c r="AM174" s="1234"/>
      <c r="AN174" s="1234"/>
      <c r="AO174" s="1234"/>
      <c r="AP174" s="1234"/>
      <c r="AQ174" s="1234"/>
      <c r="AR174" s="1234"/>
      <c r="AS174" s="1234"/>
      <c r="AT174" s="1234"/>
      <c r="AU174" s="1234"/>
      <c r="AV174" s="1234"/>
      <c r="AW174" s="1234"/>
      <c r="AX174" s="1234"/>
      <c r="AY174" s="1234"/>
      <c r="AZ174" s="617"/>
      <c r="BA174" s="433"/>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1753"/>
      <c r="BW174" s="1820"/>
      <c r="BX174" s="1820"/>
      <c r="BY174" s="1821"/>
      <c r="BZ174" s="1821"/>
      <c r="CA174" s="1821"/>
      <c r="CB174" s="1821"/>
      <c r="CC174" s="1821"/>
      <c r="CD174" s="1821"/>
      <c r="CE174" s="1821"/>
      <c r="CF174" s="1821"/>
      <c r="CG174" s="1821"/>
      <c r="CH174" s="1821"/>
      <c r="CI174" s="1821"/>
      <c r="CJ174" s="1821"/>
      <c r="CK174" s="1821"/>
      <c r="CL174" s="1821"/>
      <c r="CM174" s="1821"/>
      <c r="CN174" s="1821"/>
      <c r="CO174" s="1821"/>
      <c r="CP174" s="1821"/>
      <c r="CQ174" s="1821"/>
      <c r="CR174" s="1821"/>
      <c r="CS174" s="1821"/>
      <c r="CT174" s="1821"/>
      <c r="CU174" s="1821"/>
      <c r="CV174" s="1821"/>
      <c r="CW174" s="1821"/>
      <c r="CX174" s="1821"/>
      <c r="CY174" s="1821"/>
      <c r="CZ174" s="1821"/>
    </row>
    <row r="175" s="613" customFormat="true" ht="15" customHeight="true" x14ac:dyDescent="0.2">
      <c r="A175" s="1463"/>
      <c r="B175" s="1638"/>
      <c r="C175" s="1563"/>
      <c r="D175" s="1564"/>
      <c r="E175" s="1564"/>
      <c r="F175" s="1564"/>
      <c r="G175" s="1565"/>
      <c r="H175" s="1566"/>
      <c r="I175" s="1564"/>
      <c r="J175" s="1564"/>
      <c r="K175" s="1564"/>
      <c r="L175" s="1567"/>
      <c r="M175" s="1568"/>
      <c r="N175" s="1564"/>
      <c r="O175" s="1564"/>
      <c r="P175" s="1564"/>
      <c r="Q175" s="1565"/>
      <c r="R175" s="1566"/>
      <c r="S175" s="1564"/>
      <c r="T175" s="1564"/>
      <c r="U175" s="1564"/>
      <c r="V175" s="1713"/>
      <c r="W175" s="1234"/>
      <c r="X175" s="1234"/>
      <c r="Y175" s="1234"/>
      <c r="Z175" s="1234"/>
      <c r="AA175" s="1234"/>
      <c r="AB175" s="1234"/>
      <c r="AC175" s="1234"/>
      <c r="AD175" s="1234"/>
      <c r="AE175" s="1234"/>
      <c r="AF175" s="1234"/>
      <c r="AG175" s="1234"/>
      <c r="AH175" s="1234"/>
      <c r="AI175" s="1234"/>
      <c r="AJ175" s="1234"/>
      <c r="AK175" s="1234"/>
      <c r="AL175" s="1234"/>
      <c r="AM175" s="1234"/>
      <c r="AN175" s="1234"/>
      <c r="AO175" s="1234"/>
      <c r="AP175" s="1234"/>
      <c r="AQ175" s="1234"/>
      <c r="AR175" s="1234"/>
      <c r="AS175" s="1234"/>
      <c r="AT175" s="1234"/>
      <c r="AU175" s="1234"/>
      <c r="AV175" s="1234"/>
      <c r="AW175" s="1234"/>
      <c r="AX175" s="1234"/>
      <c r="AY175" s="1234"/>
      <c r="AZ175" s="617"/>
      <c r="BA175" s="433"/>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1753"/>
      <c r="BW175" s="1820"/>
      <c r="BX175" s="1820"/>
      <c r="BY175" s="1821"/>
      <c r="BZ175" s="1821"/>
      <c r="CA175" s="1821"/>
      <c r="CB175" s="1821"/>
      <c r="CC175" s="1821"/>
      <c r="CD175" s="1821"/>
      <c r="CE175" s="1821"/>
      <c r="CF175" s="1821"/>
      <c r="CG175" s="1821"/>
      <c r="CH175" s="1821"/>
      <c r="CI175" s="1821"/>
      <c r="CJ175" s="1821"/>
      <c r="CK175" s="1821"/>
      <c r="CL175" s="1821"/>
      <c r="CM175" s="1821"/>
      <c r="CN175" s="1821"/>
      <c r="CO175" s="1821"/>
      <c r="CP175" s="1821"/>
      <c r="CQ175" s="1821"/>
      <c r="CR175" s="1821"/>
      <c r="CS175" s="1821"/>
      <c r="CT175" s="1821"/>
      <c r="CU175" s="1821"/>
      <c r="CV175" s="1821"/>
      <c r="CW175" s="1821"/>
      <c r="CX175" s="1821"/>
      <c r="CY175" s="1821"/>
      <c r="CZ175" s="1821"/>
    </row>
    <row r="176" s="613" customFormat="true" ht="15" customHeight="true" x14ac:dyDescent="0.2">
      <c r="A176" s="1463"/>
      <c r="B176" s="1638"/>
      <c r="C176" s="1563"/>
      <c r="D176" s="1564"/>
      <c r="E176" s="1564"/>
      <c r="F176" s="1564"/>
      <c r="G176" s="1565"/>
      <c r="H176" s="1566"/>
      <c r="I176" s="1564"/>
      <c r="J176" s="1564"/>
      <c r="K176" s="1564"/>
      <c r="L176" s="1567"/>
      <c r="M176" s="1568"/>
      <c r="N176" s="1564"/>
      <c r="O176" s="1564"/>
      <c r="P176" s="1564"/>
      <c r="Q176" s="1565"/>
      <c r="R176" s="1566"/>
      <c r="S176" s="1564"/>
      <c r="T176" s="1564"/>
      <c r="U176" s="1564"/>
      <c r="V176" s="1713"/>
      <c r="W176" s="1234"/>
      <c r="X176" s="1234"/>
      <c r="Y176" s="1234"/>
      <c r="Z176" s="1234"/>
      <c r="AA176" s="1234"/>
      <c r="AB176" s="1234"/>
      <c r="AC176" s="1234"/>
      <c r="AD176" s="1234"/>
      <c r="AE176" s="1234"/>
      <c r="AF176" s="1234"/>
      <c r="AG176" s="1234"/>
      <c r="AH176" s="1234"/>
      <c r="AI176" s="1234"/>
      <c r="AJ176" s="1234"/>
      <c r="AK176" s="1234"/>
      <c r="AL176" s="1234"/>
      <c r="AM176" s="1234"/>
      <c r="AN176" s="1234"/>
      <c r="AO176" s="1234"/>
      <c r="AP176" s="1234"/>
      <c r="AQ176" s="1234"/>
      <c r="AR176" s="1234"/>
      <c r="AS176" s="1234"/>
      <c r="AT176" s="1234"/>
      <c r="AU176" s="1234"/>
      <c r="AV176" s="1234"/>
      <c r="AW176" s="1234"/>
      <c r="AX176" s="1234"/>
      <c r="AY176" s="1234"/>
      <c r="AZ176" s="617"/>
      <c r="BA176" s="433"/>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1753"/>
      <c r="BW176" s="1820"/>
      <c r="BX176" s="1820"/>
      <c r="BY176" s="1821"/>
      <c r="BZ176" s="1821"/>
      <c r="CA176" s="1821"/>
      <c r="CB176" s="1821"/>
      <c r="CC176" s="1821"/>
      <c r="CD176" s="1821"/>
      <c r="CE176" s="1821"/>
      <c r="CF176" s="1821"/>
      <c r="CG176" s="1821"/>
      <c r="CH176" s="1821"/>
      <c r="CI176" s="1821"/>
      <c r="CJ176" s="1821"/>
      <c r="CK176" s="1821"/>
      <c r="CL176" s="1821"/>
      <c r="CM176" s="1821"/>
      <c r="CN176" s="1821"/>
      <c r="CO176" s="1821"/>
      <c r="CP176" s="1821"/>
      <c r="CQ176" s="1821"/>
      <c r="CR176" s="1821"/>
      <c r="CS176" s="1821"/>
      <c r="CT176" s="1821"/>
      <c r="CU176" s="1821"/>
      <c r="CV176" s="1821"/>
      <c r="CW176" s="1821"/>
      <c r="CX176" s="1821"/>
      <c r="CY176" s="1821"/>
      <c r="CZ176" s="1821"/>
    </row>
    <row r="177" s="613" customFormat="true" ht="15" customHeight="true" x14ac:dyDescent="0.2">
      <c r="A177" s="1463"/>
      <c r="B177" s="1638"/>
      <c r="C177" s="1563"/>
      <c r="D177" s="1564"/>
      <c r="E177" s="1564"/>
      <c r="F177" s="1564"/>
      <c r="G177" s="1565"/>
      <c r="H177" s="1566"/>
      <c r="I177" s="1564"/>
      <c r="J177" s="1564"/>
      <c r="K177" s="1564"/>
      <c r="L177" s="1567"/>
      <c r="M177" s="1568"/>
      <c r="N177" s="1564"/>
      <c r="O177" s="1564"/>
      <c r="P177" s="1564"/>
      <c r="Q177" s="1565"/>
      <c r="R177" s="1566"/>
      <c r="S177" s="1564"/>
      <c r="T177" s="1564"/>
      <c r="U177" s="1564"/>
      <c r="V177" s="1713"/>
      <c r="W177" s="1234"/>
      <c r="X177" s="1234"/>
      <c r="Y177" s="1234"/>
      <c r="Z177" s="1234"/>
      <c r="AA177" s="1234"/>
      <c r="AB177" s="1234"/>
      <c r="AC177" s="1234"/>
      <c r="AD177" s="1234"/>
      <c r="AE177" s="1234"/>
      <c r="AF177" s="1234"/>
      <c r="AG177" s="1234"/>
      <c r="AH177" s="1234"/>
      <c r="AI177" s="1234"/>
      <c r="AJ177" s="1234"/>
      <c r="AK177" s="1234"/>
      <c r="AL177" s="1234"/>
      <c r="AM177" s="1234"/>
      <c r="AN177" s="1234"/>
      <c r="AO177" s="1234"/>
      <c r="AP177" s="1234"/>
      <c r="AQ177" s="1234"/>
      <c r="AR177" s="1234"/>
      <c r="AS177" s="1234"/>
      <c r="AT177" s="1234"/>
      <c r="AU177" s="1234"/>
      <c r="AV177" s="1234"/>
      <c r="AW177" s="1234"/>
      <c r="AX177" s="1234"/>
      <c r="AY177" s="1234"/>
      <c r="AZ177" s="617"/>
      <c r="BA177" s="433"/>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1753"/>
      <c r="BW177" s="1820"/>
      <c r="BX177" s="1820"/>
      <c r="BY177" s="1821"/>
      <c r="BZ177" s="1821"/>
      <c r="CA177" s="1821"/>
      <c r="CB177" s="1821"/>
      <c r="CC177" s="1821"/>
      <c r="CD177" s="1821"/>
      <c r="CE177" s="1821"/>
      <c r="CF177" s="1821"/>
      <c r="CG177" s="1821"/>
      <c r="CH177" s="1821"/>
      <c r="CI177" s="1821"/>
      <c r="CJ177" s="1821"/>
      <c r="CK177" s="1821"/>
      <c r="CL177" s="1821"/>
      <c r="CM177" s="1821"/>
      <c r="CN177" s="1821"/>
      <c r="CO177" s="1821"/>
      <c r="CP177" s="1821"/>
      <c r="CQ177" s="1821"/>
      <c r="CR177" s="1821"/>
      <c r="CS177" s="1821"/>
      <c r="CT177" s="1821"/>
      <c r="CU177" s="1821"/>
      <c r="CV177" s="1821"/>
      <c r="CW177" s="1821"/>
      <c r="CX177" s="1821"/>
      <c r="CY177" s="1821"/>
      <c r="CZ177" s="1821"/>
    </row>
    <row r="178" s="613" customFormat="true" ht="15" customHeight="true" x14ac:dyDescent="0.2">
      <c r="A178" s="1463"/>
      <c r="B178" s="1638"/>
      <c r="C178" s="1563"/>
      <c r="D178" s="1564"/>
      <c r="E178" s="1564"/>
      <c r="F178" s="1564"/>
      <c r="G178" s="1565"/>
      <c r="H178" s="1566"/>
      <c r="I178" s="1564"/>
      <c r="J178" s="1564"/>
      <c r="K178" s="1564"/>
      <c r="L178" s="1567"/>
      <c r="M178" s="1568"/>
      <c r="N178" s="1564"/>
      <c r="O178" s="1564"/>
      <c r="P178" s="1564"/>
      <c r="Q178" s="1565"/>
      <c r="R178" s="1566"/>
      <c r="S178" s="1564"/>
      <c r="T178" s="1564"/>
      <c r="U178" s="1564"/>
      <c r="V178" s="1713"/>
      <c r="W178" s="1234"/>
      <c r="X178" s="1234"/>
      <c r="Y178" s="1234"/>
      <c r="Z178" s="1234"/>
      <c r="AA178" s="1234"/>
      <c r="AB178" s="1234"/>
      <c r="AC178" s="1234"/>
      <c r="AD178" s="1234"/>
      <c r="AE178" s="1234"/>
      <c r="AF178" s="1234"/>
      <c r="AG178" s="1234"/>
      <c r="AH178" s="1234"/>
      <c r="AI178" s="1234"/>
      <c r="AJ178" s="1234"/>
      <c r="AK178" s="1234"/>
      <c r="AL178" s="1234"/>
      <c r="AM178" s="1234"/>
      <c r="AN178" s="1234"/>
      <c r="AO178" s="1234"/>
      <c r="AP178" s="1234"/>
      <c r="AQ178" s="1234"/>
      <c r="AR178" s="1234"/>
      <c r="AS178" s="1234"/>
      <c r="AT178" s="1234"/>
      <c r="AU178" s="1234"/>
      <c r="AV178" s="1234"/>
      <c r="AW178" s="1234"/>
      <c r="AX178" s="1234"/>
      <c r="AY178" s="1234"/>
      <c r="AZ178" s="617"/>
      <c r="BA178" s="433"/>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1753"/>
      <c r="BW178" s="1820"/>
      <c r="BX178" s="1820"/>
      <c r="BY178" s="1821"/>
      <c r="BZ178" s="1821"/>
      <c r="CA178" s="1821"/>
      <c r="CB178" s="1821"/>
      <c r="CC178" s="1821"/>
      <c r="CD178" s="1821"/>
      <c r="CE178" s="1821"/>
      <c r="CF178" s="1821"/>
      <c r="CG178" s="1821"/>
      <c r="CH178" s="1821"/>
      <c r="CI178" s="1821"/>
      <c r="CJ178" s="1821"/>
      <c r="CK178" s="1821"/>
      <c r="CL178" s="1821"/>
      <c r="CM178" s="1821"/>
      <c r="CN178" s="1821"/>
      <c r="CO178" s="1821"/>
      <c r="CP178" s="1821"/>
      <c r="CQ178" s="1821"/>
      <c r="CR178" s="1821"/>
      <c r="CS178" s="1821"/>
      <c r="CT178" s="1821"/>
      <c r="CU178" s="1821"/>
      <c r="CV178" s="1821"/>
      <c r="CW178" s="1821"/>
      <c r="CX178" s="1821"/>
      <c r="CY178" s="1821"/>
      <c r="CZ178" s="1821"/>
    </row>
    <row r="179" s="613" customFormat="true" ht="15" customHeight="true" x14ac:dyDescent="0.2">
      <c r="A179" s="1463"/>
      <c r="B179" s="1638"/>
      <c r="C179" s="1563"/>
      <c r="D179" s="1564"/>
      <c r="E179" s="1564"/>
      <c r="F179" s="1564"/>
      <c r="G179" s="1565"/>
      <c r="H179" s="1566"/>
      <c r="I179" s="1564"/>
      <c r="J179" s="1564"/>
      <c r="K179" s="1564"/>
      <c r="L179" s="1567"/>
      <c r="M179" s="1568"/>
      <c r="N179" s="1564"/>
      <c r="O179" s="1564"/>
      <c r="P179" s="1564"/>
      <c r="Q179" s="1565"/>
      <c r="R179" s="1566"/>
      <c r="S179" s="1564"/>
      <c r="T179" s="1564"/>
      <c r="U179" s="1564"/>
      <c r="V179" s="1713"/>
      <c r="W179" s="1234"/>
      <c r="X179" s="1234"/>
      <c r="Y179" s="1234"/>
      <c r="Z179" s="1234"/>
      <c r="AA179" s="1234"/>
      <c r="AB179" s="1234"/>
      <c r="AC179" s="1234"/>
      <c r="AD179" s="1234"/>
      <c r="AE179" s="1234"/>
      <c r="AF179" s="1234"/>
      <c r="AG179" s="1234"/>
      <c r="AH179" s="1234"/>
      <c r="AI179" s="1234"/>
      <c r="AJ179" s="1234"/>
      <c r="AK179" s="1234"/>
      <c r="AL179" s="1234"/>
      <c r="AM179" s="1234"/>
      <c r="AN179" s="1234"/>
      <c r="AO179" s="1234"/>
      <c r="AP179" s="1234"/>
      <c r="AQ179" s="1234"/>
      <c r="AR179" s="1234"/>
      <c r="AS179" s="1234"/>
      <c r="AT179" s="1234"/>
      <c r="AU179" s="1234"/>
      <c r="AV179" s="1234"/>
      <c r="AW179" s="1234"/>
      <c r="AX179" s="1234"/>
      <c r="AY179" s="1234"/>
      <c r="AZ179" s="617"/>
      <c r="BA179" s="433"/>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1753"/>
      <c r="BW179" s="1820"/>
      <c r="BX179" s="1820"/>
      <c r="BY179" s="1821"/>
      <c r="BZ179" s="1821"/>
      <c r="CA179" s="1821"/>
      <c r="CB179" s="1821"/>
      <c r="CC179" s="1821"/>
      <c r="CD179" s="1821"/>
      <c r="CE179" s="1821"/>
      <c r="CF179" s="1821"/>
      <c r="CG179" s="1821"/>
      <c r="CH179" s="1821"/>
      <c r="CI179" s="1821"/>
      <c r="CJ179" s="1821"/>
      <c r="CK179" s="1821"/>
      <c r="CL179" s="1821"/>
      <c r="CM179" s="1821"/>
      <c r="CN179" s="1821"/>
      <c r="CO179" s="1821"/>
      <c r="CP179" s="1821"/>
      <c r="CQ179" s="1821"/>
      <c r="CR179" s="1821"/>
      <c r="CS179" s="1821"/>
      <c r="CT179" s="1821"/>
      <c r="CU179" s="1821"/>
      <c r="CV179" s="1821"/>
      <c r="CW179" s="1821"/>
      <c r="CX179" s="1821"/>
      <c r="CY179" s="1821"/>
      <c r="CZ179" s="1821"/>
    </row>
    <row r="180" s="613" customFormat="true" ht="15" customHeight="true" x14ac:dyDescent="0.2">
      <c r="A180" s="1463"/>
      <c r="B180" s="1638"/>
      <c r="C180" s="1563"/>
      <c r="D180" s="1564"/>
      <c r="E180" s="1564"/>
      <c r="F180" s="1564"/>
      <c r="G180" s="1565"/>
      <c r="H180" s="1566"/>
      <c r="I180" s="1564"/>
      <c r="J180" s="1564"/>
      <c r="K180" s="1564"/>
      <c r="L180" s="1567"/>
      <c r="M180" s="1568"/>
      <c r="N180" s="1564"/>
      <c r="O180" s="1564"/>
      <c r="P180" s="1564"/>
      <c r="Q180" s="1565"/>
      <c r="R180" s="1566"/>
      <c r="S180" s="1564"/>
      <c r="T180" s="1564"/>
      <c r="U180" s="1564"/>
      <c r="V180" s="1713"/>
      <c r="W180" s="1234"/>
      <c r="X180" s="1234"/>
      <c r="Y180" s="1234"/>
      <c r="Z180" s="1234"/>
      <c r="AA180" s="1234"/>
      <c r="AB180" s="1234"/>
      <c r="AC180" s="1234"/>
      <c r="AD180" s="1234"/>
      <c r="AE180" s="1234"/>
      <c r="AF180" s="1234"/>
      <c r="AG180" s="1234"/>
      <c r="AH180" s="1234"/>
      <c r="AI180" s="1234"/>
      <c r="AJ180" s="1234"/>
      <c r="AK180" s="1234"/>
      <c r="AL180" s="1234"/>
      <c r="AM180" s="1234"/>
      <c r="AN180" s="1234"/>
      <c r="AO180" s="1234"/>
      <c r="AP180" s="1234"/>
      <c r="AQ180" s="1234"/>
      <c r="AR180" s="1234"/>
      <c r="AS180" s="1234"/>
      <c r="AT180" s="1234"/>
      <c r="AU180" s="1234"/>
      <c r="AV180" s="1234"/>
      <c r="AW180" s="1234"/>
      <c r="AX180" s="1234"/>
      <c r="AY180" s="1234"/>
      <c r="AZ180" s="617"/>
      <c r="BA180" s="433"/>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1753"/>
      <c r="BW180" s="1820"/>
      <c r="BX180" s="1820"/>
      <c r="BY180" s="1821"/>
      <c r="BZ180" s="1821"/>
      <c r="CA180" s="1821"/>
      <c r="CB180" s="1821"/>
      <c r="CC180" s="1821"/>
      <c r="CD180" s="1821"/>
      <c r="CE180" s="1821"/>
      <c r="CF180" s="1821"/>
      <c r="CG180" s="1821"/>
      <c r="CH180" s="1821"/>
      <c r="CI180" s="1821"/>
      <c r="CJ180" s="1821"/>
      <c r="CK180" s="1821"/>
      <c r="CL180" s="1821"/>
      <c r="CM180" s="1821"/>
      <c r="CN180" s="1821"/>
      <c r="CO180" s="1821"/>
      <c r="CP180" s="1821"/>
      <c r="CQ180" s="1821"/>
      <c r="CR180" s="1821"/>
      <c r="CS180" s="1821"/>
      <c r="CT180" s="1821"/>
      <c r="CU180" s="1821"/>
      <c r="CV180" s="1821"/>
      <c r="CW180" s="1821"/>
      <c r="CX180" s="1821"/>
      <c r="CY180" s="1821"/>
      <c r="CZ180" s="1821"/>
    </row>
    <row r="181" s="613" customFormat="true" ht="15" customHeight="true" x14ac:dyDescent="0.2">
      <c r="A181" s="1463"/>
      <c r="B181" s="1638"/>
      <c r="C181" s="1563"/>
      <c r="D181" s="1564"/>
      <c r="E181" s="1564"/>
      <c r="F181" s="1564"/>
      <c r="G181" s="1565"/>
      <c r="H181" s="1566"/>
      <c r="I181" s="1564"/>
      <c r="J181" s="1564"/>
      <c r="K181" s="1564"/>
      <c r="L181" s="1567"/>
      <c r="M181" s="1568"/>
      <c r="N181" s="1564"/>
      <c r="O181" s="1564"/>
      <c r="P181" s="1564"/>
      <c r="Q181" s="1565"/>
      <c r="R181" s="1566"/>
      <c r="S181" s="1564"/>
      <c r="T181" s="1564"/>
      <c r="U181" s="1564"/>
      <c r="V181" s="1713"/>
      <c r="W181" s="1234"/>
      <c r="X181" s="1234"/>
      <c r="Y181" s="1234"/>
      <c r="Z181" s="1234"/>
      <c r="AA181" s="1234"/>
      <c r="AB181" s="1234"/>
      <c r="AC181" s="1234"/>
      <c r="AD181" s="1234"/>
      <c r="AE181" s="1234"/>
      <c r="AF181" s="1234"/>
      <c r="AG181" s="1234"/>
      <c r="AH181" s="1234"/>
      <c r="AI181" s="1234"/>
      <c r="AJ181" s="1234"/>
      <c r="AK181" s="1234"/>
      <c r="AL181" s="1234"/>
      <c r="AM181" s="1234"/>
      <c r="AN181" s="1234"/>
      <c r="AO181" s="1234"/>
      <c r="AP181" s="1234"/>
      <c r="AQ181" s="1234"/>
      <c r="AR181" s="1234"/>
      <c r="AS181" s="1234"/>
      <c r="AT181" s="1234"/>
      <c r="AU181" s="1234"/>
      <c r="AV181" s="1234"/>
      <c r="AW181" s="1234"/>
      <c r="AX181" s="1234"/>
      <c r="AY181" s="1234"/>
      <c r="AZ181" s="617"/>
      <c r="BA181" s="433"/>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1753"/>
      <c r="BW181" s="1820"/>
      <c r="BX181" s="1820"/>
      <c r="BY181" s="1821"/>
      <c r="BZ181" s="1821"/>
      <c r="CA181" s="1821"/>
      <c r="CB181" s="1821"/>
      <c r="CC181" s="1821"/>
      <c r="CD181" s="1821"/>
      <c r="CE181" s="1821"/>
      <c r="CF181" s="1821"/>
      <c r="CG181" s="1821"/>
      <c r="CH181" s="1821"/>
      <c r="CI181" s="1821"/>
      <c r="CJ181" s="1821"/>
      <c r="CK181" s="1821"/>
      <c r="CL181" s="1821"/>
      <c r="CM181" s="1821"/>
      <c r="CN181" s="1821"/>
      <c r="CO181" s="1821"/>
      <c r="CP181" s="1821"/>
      <c r="CQ181" s="1821"/>
      <c r="CR181" s="1821"/>
      <c r="CS181" s="1821"/>
      <c r="CT181" s="1821"/>
      <c r="CU181" s="1821"/>
      <c r="CV181" s="1821"/>
      <c r="CW181" s="1821"/>
      <c r="CX181" s="1821"/>
      <c r="CY181" s="1821"/>
      <c r="CZ181" s="1821"/>
    </row>
    <row r="182" s="613" customFormat="true" ht="15" customHeight="true" x14ac:dyDescent="0.2">
      <c r="A182" s="1463"/>
      <c r="B182" s="1638"/>
      <c r="C182" s="1563"/>
      <c r="D182" s="1564"/>
      <c r="E182" s="1564"/>
      <c r="F182" s="1564"/>
      <c r="G182" s="1565"/>
      <c r="H182" s="1566"/>
      <c r="I182" s="1564"/>
      <c r="J182" s="1564"/>
      <c r="K182" s="1564"/>
      <c r="L182" s="1567"/>
      <c r="M182" s="1568"/>
      <c r="N182" s="1564"/>
      <c r="O182" s="1564"/>
      <c r="P182" s="1564"/>
      <c r="Q182" s="1565"/>
      <c r="R182" s="1566"/>
      <c r="S182" s="1564"/>
      <c r="T182" s="1564"/>
      <c r="U182" s="1564"/>
      <c r="V182" s="1713"/>
      <c r="W182" s="1234"/>
      <c r="X182" s="1234"/>
      <c r="Y182" s="1234"/>
      <c r="Z182" s="1234"/>
      <c r="AA182" s="1234"/>
      <c r="AB182" s="1234"/>
      <c r="AC182" s="1234"/>
      <c r="AD182" s="1234"/>
      <c r="AE182" s="1234"/>
      <c r="AF182" s="1234"/>
      <c r="AG182" s="1234"/>
      <c r="AH182" s="1234"/>
      <c r="AI182" s="1234"/>
      <c r="AJ182" s="1234"/>
      <c r="AK182" s="1234"/>
      <c r="AL182" s="1234"/>
      <c r="AM182" s="1234"/>
      <c r="AN182" s="1234"/>
      <c r="AO182" s="1234"/>
      <c r="AP182" s="1234"/>
      <c r="AQ182" s="1234"/>
      <c r="AR182" s="1234"/>
      <c r="AS182" s="1234"/>
      <c r="AT182" s="1234"/>
      <c r="AU182" s="1234"/>
      <c r="AV182" s="1234"/>
      <c r="AW182" s="1234"/>
      <c r="AX182" s="1234"/>
      <c r="AY182" s="1234"/>
      <c r="AZ182" s="617"/>
      <c r="BA182" s="433"/>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1753"/>
      <c r="BW182" s="1820"/>
      <c r="BX182" s="1820"/>
      <c r="BY182" s="1821"/>
      <c r="BZ182" s="1821"/>
      <c r="CA182" s="1821"/>
      <c r="CB182" s="1821"/>
      <c r="CC182" s="1821"/>
      <c r="CD182" s="1821"/>
      <c r="CE182" s="1821"/>
      <c r="CF182" s="1821"/>
      <c r="CG182" s="1821"/>
      <c r="CH182" s="1821"/>
      <c r="CI182" s="1821"/>
      <c r="CJ182" s="1821"/>
      <c r="CK182" s="1821"/>
      <c r="CL182" s="1821"/>
      <c r="CM182" s="1821"/>
      <c r="CN182" s="1821"/>
      <c r="CO182" s="1821"/>
      <c r="CP182" s="1821"/>
      <c r="CQ182" s="1821"/>
      <c r="CR182" s="1821"/>
      <c r="CS182" s="1821"/>
      <c r="CT182" s="1821"/>
      <c r="CU182" s="1821"/>
      <c r="CV182" s="1821"/>
      <c r="CW182" s="1821"/>
      <c r="CX182" s="1821"/>
      <c r="CY182" s="1821"/>
      <c r="CZ182" s="1821"/>
    </row>
    <row r="183" s="613" customFormat="true" ht="15" customHeight="true" x14ac:dyDescent="0.2">
      <c r="A183" s="1463"/>
      <c r="B183" s="1638"/>
      <c r="C183" s="1563"/>
      <c r="D183" s="1564"/>
      <c r="E183" s="1564"/>
      <c r="F183" s="1564"/>
      <c r="G183" s="1565"/>
      <c r="H183" s="1566"/>
      <c r="I183" s="1564"/>
      <c r="J183" s="1564"/>
      <c r="K183" s="1564"/>
      <c r="L183" s="1567"/>
      <c r="M183" s="1568"/>
      <c r="N183" s="1564"/>
      <c r="O183" s="1564"/>
      <c r="P183" s="1564"/>
      <c r="Q183" s="1565"/>
      <c r="R183" s="1566"/>
      <c r="S183" s="1564"/>
      <c r="T183" s="1564"/>
      <c r="U183" s="1564"/>
      <c r="V183" s="1713"/>
      <c r="W183" s="1234"/>
      <c r="X183" s="1234"/>
      <c r="Y183" s="1234"/>
      <c r="Z183" s="1234"/>
      <c r="AA183" s="1234"/>
      <c r="AB183" s="1234"/>
      <c r="AC183" s="1234"/>
      <c r="AD183" s="1234"/>
      <c r="AE183" s="1234"/>
      <c r="AF183" s="1234"/>
      <c r="AG183" s="1234"/>
      <c r="AH183" s="1234"/>
      <c r="AI183" s="1234"/>
      <c r="AJ183" s="1234"/>
      <c r="AK183" s="1234"/>
      <c r="AL183" s="1234"/>
      <c r="AM183" s="1234"/>
      <c r="AN183" s="1234"/>
      <c r="AO183" s="1234"/>
      <c r="AP183" s="1234"/>
      <c r="AQ183" s="1234"/>
      <c r="AR183" s="1234"/>
      <c r="AS183" s="1234"/>
      <c r="AT183" s="1234"/>
      <c r="AU183" s="1234"/>
      <c r="AV183" s="1234"/>
      <c r="AW183" s="1234"/>
      <c r="AX183" s="1234"/>
      <c r="AY183" s="1234"/>
      <c r="AZ183" s="617"/>
      <c r="BA183" s="433"/>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1753"/>
      <c r="BW183" s="1820"/>
      <c r="BX183" s="1820"/>
      <c r="BY183" s="1821"/>
      <c r="BZ183" s="1821"/>
      <c r="CA183" s="1821"/>
      <c r="CB183" s="1821"/>
      <c r="CC183" s="1821"/>
      <c r="CD183" s="1821"/>
      <c r="CE183" s="1821"/>
      <c r="CF183" s="1821"/>
      <c r="CG183" s="1821"/>
      <c r="CH183" s="1821"/>
      <c r="CI183" s="1821"/>
      <c r="CJ183" s="1821"/>
      <c r="CK183" s="1821"/>
      <c r="CL183" s="1821"/>
      <c r="CM183" s="1821"/>
      <c r="CN183" s="1821"/>
      <c r="CO183" s="1821"/>
      <c r="CP183" s="1821"/>
      <c r="CQ183" s="1821"/>
      <c r="CR183" s="1821"/>
      <c r="CS183" s="1821"/>
      <c r="CT183" s="1821"/>
      <c r="CU183" s="1821"/>
      <c r="CV183" s="1821"/>
      <c r="CW183" s="1821"/>
      <c r="CX183" s="1821"/>
      <c r="CY183" s="1821"/>
      <c r="CZ183" s="1821"/>
    </row>
    <row r="184" s="613" customFormat="true" ht="15" customHeight="true" x14ac:dyDescent="0.2">
      <c r="A184" s="1463"/>
      <c r="B184" s="1638"/>
      <c r="C184" s="1563"/>
      <c r="D184" s="1564"/>
      <c r="E184" s="1564"/>
      <c r="F184" s="1564"/>
      <c r="G184" s="1565"/>
      <c r="H184" s="1566"/>
      <c r="I184" s="1564"/>
      <c r="J184" s="1564"/>
      <c r="K184" s="1564"/>
      <c r="L184" s="1567"/>
      <c r="M184" s="1568"/>
      <c r="N184" s="1564"/>
      <c r="O184" s="1564"/>
      <c r="P184" s="1564"/>
      <c r="Q184" s="1565"/>
      <c r="R184" s="1566"/>
      <c r="S184" s="1564"/>
      <c r="T184" s="1564"/>
      <c r="U184" s="1564"/>
      <c r="V184" s="1713"/>
      <c r="W184" s="1234"/>
      <c r="X184" s="1234"/>
      <c r="Y184" s="1234"/>
      <c r="Z184" s="1234"/>
      <c r="AA184" s="1234"/>
      <c r="AB184" s="1234"/>
      <c r="AC184" s="1234"/>
      <c r="AD184" s="1234"/>
      <c r="AE184" s="1234"/>
      <c r="AF184" s="1234"/>
      <c r="AG184" s="1234"/>
      <c r="AH184" s="1234"/>
      <c r="AI184" s="1234"/>
      <c r="AJ184" s="1234"/>
      <c r="AK184" s="1234"/>
      <c r="AL184" s="1234"/>
      <c r="AM184" s="1234"/>
      <c r="AN184" s="1234"/>
      <c r="AO184" s="1234"/>
      <c r="AP184" s="1234"/>
      <c r="AQ184" s="1234"/>
      <c r="AR184" s="1234"/>
      <c r="AS184" s="1234"/>
      <c r="AT184" s="1234"/>
      <c r="AU184" s="1234"/>
      <c r="AV184" s="1234"/>
      <c r="AW184" s="1234"/>
      <c r="AX184" s="1234"/>
      <c r="AY184" s="1234"/>
      <c r="AZ184" s="617"/>
      <c r="BA184" s="433"/>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1753"/>
      <c r="BW184" s="1820"/>
      <c r="BX184" s="1820"/>
      <c r="BY184" s="1821"/>
      <c r="BZ184" s="1821"/>
      <c r="CA184" s="1821"/>
      <c r="CB184" s="1821"/>
      <c r="CC184" s="1821"/>
      <c r="CD184" s="1821"/>
      <c r="CE184" s="1821"/>
      <c r="CF184" s="1821"/>
      <c r="CG184" s="1821"/>
      <c r="CH184" s="1821"/>
      <c r="CI184" s="1821"/>
      <c r="CJ184" s="1821"/>
      <c r="CK184" s="1821"/>
      <c r="CL184" s="1821"/>
      <c r="CM184" s="1821"/>
      <c r="CN184" s="1821"/>
      <c r="CO184" s="1821"/>
      <c r="CP184" s="1821"/>
      <c r="CQ184" s="1821"/>
      <c r="CR184" s="1821"/>
      <c r="CS184" s="1821"/>
      <c r="CT184" s="1821"/>
      <c r="CU184" s="1821"/>
      <c r="CV184" s="1821"/>
      <c r="CW184" s="1821"/>
      <c r="CX184" s="1821"/>
      <c r="CY184" s="1821"/>
      <c r="CZ184" s="1821"/>
    </row>
    <row r="185" s="613" customFormat="true" ht="15" customHeight="true" x14ac:dyDescent="0.2">
      <c r="A185" s="1463"/>
      <c r="B185" s="1638"/>
      <c r="C185" s="1563"/>
      <c r="D185" s="1564"/>
      <c r="E185" s="1564"/>
      <c r="F185" s="1564"/>
      <c r="G185" s="1565"/>
      <c r="H185" s="1566"/>
      <c r="I185" s="1564"/>
      <c r="J185" s="1564"/>
      <c r="K185" s="1564"/>
      <c r="L185" s="1567"/>
      <c r="M185" s="1568"/>
      <c r="N185" s="1564"/>
      <c r="O185" s="1564"/>
      <c r="P185" s="1564"/>
      <c r="Q185" s="1565"/>
      <c r="R185" s="1566"/>
      <c r="S185" s="1564"/>
      <c r="T185" s="1564"/>
      <c r="U185" s="1564"/>
      <c r="V185" s="1713"/>
      <c r="W185" s="1234"/>
      <c r="X185" s="1234"/>
      <c r="Y185" s="1234"/>
      <c r="Z185" s="1234"/>
      <c r="AA185" s="1234"/>
      <c r="AB185" s="1234"/>
      <c r="AC185" s="1234"/>
      <c r="AD185" s="1234"/>
      <c r="AE185" s="1234"/>
      <c r="AF185" s="1234"/>
      <c r="AG185" s="1234"/>
      <c r="AH185" s="1234"/>
      <c r="AI185" s="1234"/>
      <c r="AJ185" s="1234"/>
      <c r="AK185" s="1234"/>
      <c r="AL185" s="1234"/>
      <c r="AM185" s="1234"/>
      <c r="AN185" s="1234"/>
      <c r="AO185" s="1234"/>
      <c r="AP185" s="1234"/>
      <c r="AQ185" s="1234"/>
      <c r="AR185" s="1234"/>
      <c r="AS185" s="1234"/>
      <c r="AT185" s="1234"/>
      <c r="AU185" s="1234"/>
      <c r="AV185" s="1234"/>
      <c r="AW185" s="1234"/>
      <c r="AX185" s="1234"/>
      <c r="AY185" s="1234"/>
      <c r="AZ185" s="617"/>
      <c r="BA185" s="433"/>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1753"/>
      <c r="BW185" s="1820"/>
      <c r="BX185" s="1820"/>
      <c r="BY185" s="1821"/>
      <c r="BZ185" s="1821"/>
      <c r="CA185" s="1821"/>
      <c r="CB185" s="1821"/>
      <c r="CC185" s="1821"/>
      <c r="CD185" s="1821"/>
      <c r="CE185" s="1821"/>
      <c r="CF185" s="1821"/>
      <c r="CG185" s="1821"/>
      <c r="CH185" s="1821"/>
      <c r="CI185" s="1821"/>
      <c r="CJ185" s="1821"/>
      <c r="CK185" s="1821"/>
      <c r="CL185" s="1821"/>
      <c r="CM185" s="1821"/>
      <c r="CN185" s="1821"/>
      <c r="CO185" s="1821"/>
      <c r="CP185" s="1821"/>
      <c r="CQ185" s="1821"/>
      <c r="CR185" s="1821"/>
      <c r="CS185" s="1821"/>
      <c r="CT185" s="1821"/>
      <c r="CU185" s="1821"/>
      <c r="CV185" s="1821"/>
      <c r="CW185" s="1821"/>
      <c r="CX185" s="1821"/>
      <c r="CY185" s="1821"/>
      <c r="CZ185" s="1821"/>
    </row>
    <row r="186" s="613" customFormat="true" ht="15" customHeight="true" x14ac:dyDescent="0.2">
      <c r="A186" s="1463"/>
      <c r="B186" s="1638"/>
      <c r="C186" s="1563"/>
      <c r="D186" s="1564"/>
      <c r="E186" s="1564"/>
      <c r="F186" s="1564"/>
      <c r="G186" s="1565"/>
      <c r="H186" s="1566"/>
      <c r="I186" s="1564"/>
      <c r="J186" s="1564"/>
      <c r="K186" s="1564"/>
      <c r="L186" s="1567"/>
      <c r="M186" s="1568"/>
      <c r="N186" s="1564"/>
      <c r="O186" s="1564"/>
      <c r="P186" s="1564"/>
      <c r="Q186" s="1565"/>
      <c r="R186" s="1566"/>
      <c r="S186" s="1564"/>
      <c r="T186" s="1564"/>
      <c r="U186" s="1564"/>
      <c r="V186" s="1713"/>
      <c r="W186" s="1234"/>
      <c r="X186" s="1234"/>
      <c r="Y186" s="1234"/>
      <c r="Z186" s="1234"/>
      <c r="AA186" s="1234"/>
      <c r="AB186" s="1234"/>
      <c r="AC186" s="1234"/>
      <c r="AD186" s="1234"/>
      <c r="AE186" s="1234"/>
      <c r="AF186" s="1234"/>
      <c r="AG186" s="1234"/>
      <c r="AH186" s="1234"/>
      <c r="AI186" s="1234"/>
      <c r="AJ186" s="1234"/>
      <c r="AK186" s="1234"/>
      <c r="AL186" s="1234"/>
      <c r="AM186" s="1234"/>
      <c r="AN186" s="1234"/>
      <c r="AO186" s="1234"/>
      <c r="AP186" s="1234"/>
      <c r="AQ186" s="1234"/>
      <c r="AR186" s="1234"/>
      <c r="AS186" s="1234"/>
      <c r="AT186" s="1234"/>
      <c r="AU186" s="1234"/>
      <c r="AV186" s="1234"/>
      <c r="AW186" s="1234"/>
      <c r="AX186" s="1234"/>
      <c r="AY186" s="1234"/>
      <c r="AZ186" s="617"/>
      <c r="BA186" s="433"/>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1753"/>
      <c r="BW186" s="1820"/>
      <c r="BX186" s="1820"/>
      <c r="BY186" s="1821"/>
      <c r="BZ186" s="1821"/>
      <c r="CA186" s="1821"/>
      <c r="CB186" s="1821"/>
      <c r="CC186" s="1821"/>
      <c r="CD186" s="1821"/>
      <c r="CE186" s="1821"/>
      <c r="CF186" s="1821"/>
      <c r="CG186" s="1821"/>
      <c r="CH186" s="1821"/>
      <c r="CI186" s="1821"/>
      <c r="CJ186" s="1821"/>
      <c r="CK186" s="1821"/>
      <c r="CL186" s="1821"/>
      <c r="CM186" s="1821"/>
      <c r="CN186" s="1821"/>
      <c r="CO186" s="1821"/>
      <c r="CP186" s="1821"/>
      <c r="CQ186" s="1821"/>
      <c r="CR186" s="1821"/>
      <c r="CS186" s="1821"/>
      <c r="CT186" s="1821"/>
      <c r="CU186" s="1821"/>
      <c r="CV186" s="1821"/>
      <c r="CW186" s="1821"/>
      <c r="CX186" s="1821"/>
      <c r="CY186" s="1821"/>
      <c r="CZ186" s="1821"/>
    </row>
    <row r="187" s="613" customFormat="true" ht="15" customHeight="true" x14ac:dyDescent="0.2">
      <c r="A187" s="1463"/>
      <c r="B187" s="1638"/>
      <c r="C187" s="1563"/>
      <c r="D187" s="1564"/>
      <c r="E187" s="1564"/>
      <c r="F187" s="1564"/>
      <c r="G187" s="1565"/>
      <c r="H187" s="1566"/>
      <c r="I187" s="1564"/>
      <c r="J187" s="1564"/>
      <c r="K187" s="1564"/>
      <c r="L187" s="1567"/>
      <c r="M187" s="1568"/>
      <c r="N187" s="1564"/>
      <c r="O187" s="1564"/>
      <c r="P187" s="1564"/>
      <c r="Q187" s="1565"/>
      <c r="R187" s="1566"/>
      <c r="S187" s="1564"/>
      <c r="T187" s="1564"/>
      <c r="U187" s="1564"/>
      <c r="V187" s="1713"/>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617"/>
      <c r="BA187" s="433"/>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1753"/>
      <c r="BW187" s="1820"/>
      <c r="BX187" s="1820"/>
      <c r="BY187" s="1821"/>
      <c r="BZ187" s="1821"/>
      <c r="CA187" s="1821"/>
      <c r="CB187" s="1821"/>
      <c r="CC187" s="1821"/>
      <c r="CD187" s="1821"/>
      <c r="CE187" s="1821"/>
      <c r="CF187" s="1821"/>
      <c r="CG187" s="1821"/>
      <c r="CH187" s="1821"/>
      <c r="CI187" s="1821"/>
      <c r="CJ187" s="1821"/>
      <c r="CK187" s="1821"/>
      <c r="CL187" s="1821"/>
      <c r="CM187" s="1821"/>
      <c r="CN187" s="1821"/>
      <c r="CO187" s="1821"/>
      <c r="CP187" s="1821"/>
      <c r="CQ187" s="1821"/>
      <c r="CR187" s="1821"/>
      <c r="CS187" s="1821"/>
      <c r="CT187" s="1821"/>
      <c r="CU187" s="1821"/>
      <c r="CV187" s="1821"/>
      <c r="CW187" s="1821"/>
      <c r="CX187" s="1821"/>
      <c r="CY187" s="1821"/>
      <c r="CZ187" s="1821"/>
    </row>
    <row r="188" s="613" customFormat="true" ht="15" customHeight="true" x14ac:dyDescent="0.2">
      <c r="A188" s="1463"/>
      <c r="B188" s="1638"/>
      <c r="C188" s="1563"/>
      <c r="D188" s="1564"/>
      <c r="E188" s="1564"/>
      <c r="F188" s="1564"/>
      <c r="G188" s="1565"/>
      <c r="H188" s="1566"/>
      <c r="I188" s="1564"/>
      <c r="J188" s="1564"/>
      <c r="K188" s="1564"/>
      <c r="L188" s="1567"/>
      <c r="M188" s="1568"/>
      <c r="N188" s="1564"/>
      <c r="O188" s="1564"/>
      <c r="P188" s="1564"/>
      <c r="Q188" s="1565"/>
      <c r="R188" s="1566"/>
      <c r="S188" s="1564"/>
      <c r="T188" s="1564"/>
      <c r="U188" s="1564"/>
      <c r="V188" s="1713"/>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617"/>
      <c r="BA188" s="433"/>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1753"/>
      <c r="BW188" s="1820"/>
      <c r="BX188" s="1820"/>
      <c r="BY188" s="1821"/>
      <c r="BZ188" s="1821"/>
      <c r="CA188" s="1821"/>
      <c r="CB188" s="1821"/>
      <c r="CC188" s="1821"/>
      <c r="CD188" s="1821"/>
      <c r="CE188" s="1821"/>
      <c r="CF188" s="1821"/>
      <c r="CG188" s="1821"/>
      <c r="CH188" s="1821"/>
      <c r="CI188" s="1821"/>
      <c r="CJ188" s="1821"/>
      <c r="CK188" s="1821"/>
      <c r="CL188" s="1821"/>
      <c r="CM188" s="1821"/>
      <c r="CN188" s="1821"/>
      <c r="CO188" s="1821"/>
      <c r="CP188" s="1821"/>
      <c r="CQ188" s="1821"/>
      <c r="CR188" s="1821"/>
      <c r="CS188" s="1821"/>
      <c r="CT188" s="1821"/>
      <c r="CU188" s="1821"/>
      <c r="CV188" s="1821"/>
      <c r="CW188" s="1821"/>
      <c r="CX188" s="1821"/>
      <c r="CY188" s="1821"/>
      <c r="CZ188" s="1821"/>
    </row>
    <row r="189" s="613" customFormat="true" ht="15" customHeight="true" x14ac:dyDescent="0.2">
      <c r="A189" s="1463"/>
      <c r="B189" s="1638"/>
      <c r="C189" s="1563"/>
      <c r="D189" s="1564"/>
      <c r="E189" s="1564"/>
      <c r="F189" s="1564"/>
      <c r="G189" s="1565"/>
      <c r="H189" s="1566"/>
      <c r="I189" s="1564"/>
      <c r="J189" s="1564"/>
      <c r="K189" s="1564"/>
      <c r="L189" s="1567"/>
      <c r="M189" s="1568"/>
      <c r="N189" s="1564"/>
      <c r="O189" s="1564"/>
      <c r="P189" s="1564"/>
      <c r="Q189" s="1565"/>
      <c r="R189" s="1566"/>
      <c r="S189" s="1564"/>
      <c r="T189" s="1564"/>
      <c r="U189" s="1564"/>
      <c r="V189" s="1713"/>
      <c r="W189" s="1234"/>
      <c r="X189" s="1234"/>
      <c r="Y189" s="1234"/>
      <c r="Z189" s="1234"/>
      <c r="AA189" s="1234"/>
      <c r="AB189" s="1234"/>
      <c r="AC189" s="1234"/>
      <c r="AD189" s="1234"/>
      <c r="AE189" s="1234"/>
      <c r="AF189" s="1234"/>
      <c r="AG189" s="1234"/>
      <c r="AH189" s="1234"/>
      <c r="AI189" s="1234"/>
      <c r="AJ189" s="1234"/>
      <c r="AK189" s="1234"/>
      <c r="AL189" s="1234"/>
      <c r="AM189" s="1234"/>
      <c r="AN189" s="1234"/>
      <c r="AO189" s="1234"/>
      <c r="AP189" s="1234"/>
      <c r="AQ189" s="1234"/>
      <c r="AR189" s="1234"/>
      <c r="AS189" s="1234"/>
      <c r="AT189" s="1234"/>
      <c r="AU189" s="1234"/>
      <c r="AV189" s="1234"/>
      <c r="AW189" s="1234"/>
      <c r="AX189" s="1234"/>
      <c r="AY189" s="1234"/>
      <c r="AZ189" s="617"/>
      <c r="BA189" s="433"/>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1753"/>
      <c r="BW189" s="1820"/>
      <c r="BX189" s="1820"/>
      <c r="BY189" s="1821"/>
      <c r="BZ189" s="1821"/>
      <c r="CA189" s="1821"/>
      <c r="CB189" s="1821"/>
      <c r="CC189" s="1821"/>
      <c r="CD189" s="1821"/>
      <c r="CE189" s="1821"/>
      <c r="CF189" s="1821"/>
      <c r="CG189" s="1821"/>
      <c r="CH189" s="1821"/>
      <c r="CI189" s="1821"/>
      <c r="CJ189" s="1821"/>
      <c r="CK189" s="1821"/>
      <c r="CL189" s="1821"/>
      <c r="CM189" s="1821"/>
      <c r="CN189" s="1821"/>
      <c r="CO189" s="1821"/>
      <c r="CP189" s="1821"/>
      <c r="CQ189" s="1821"/>
      <c r="CR189" s="1821"/>
      <c r="CS189" s="1821"/>
      <c r="CT189" s="1821"/>
      <c r="CU189" s="1821"/>
      <c r="CV189" s="1821"/>
      <c r="CW189" s="1821"/>
      <c r="CX189" s="1821"/>
      <c r="CY189" s="1821"/>
      <c r="CZ189" s="1821"/>
    </row>
    <row r="190" s="613" customFormat="true" ht="15" customHeight="true" x14ac:dyDescent="0.2">
      <c r="A190" s="1463"/>
      <c r="B190" s="1638"/>
      <c r="C190" s="1563"/>
      <c r="D190" s="1564"/>
      <c r="E190" s="1564"/>
      <c r="F190" s="1564"/>
      <c r="G190" s="1565"/>
      <c r="H190" s="1566"/>
      <c r="I190" s="1564"/>
      <c r="J190" s="1564"/>
      <c r="K190" s="1564"/>
      <c r="L190" s="1567"/>
      <c r="M190" s="1568"/>
      <c r="N190" s="1564"/>
      <c r="O190" s="1564"/>
      <c r="P190" s="1564"/>
      <c r="Q190" s="1565"/>
      <c r="R190" s="1566"/>
      <c r="S190" s="1564"/>
      <c r="T190" s="1564"/>
      <c r="U190" s="1564"/>
      <c r="V190" s="1713"/>
      <c r="W190" s="1234"/>
      <c r="X190" s="1234"/>
      <c r="Y190" s="1234"/>
      <c r="Z190" s="1234"/>
      <c r="AA190" s="1234"/>
      <c r="AB190" s="1234"/>
      <c r="AC190" s="1234"/>
      <c r="AD190" s="1234"/>
      <c r="AE190" s="1234"/>
      <c r="AF190" s="1234"/>
      <c r="AG190" s="1234"/>
      <c r="AH190" s="1234"/>
      <c r="AI190" s="1234"/>
      <c r="AJ190" s="1234"/>
      <c r="AK190" s="1234"/>
      <c r="AL190" s="1234"/>
      <c r="AM190" s="1234"/>
      <c r="AN190" s="1234"/>
      <c r="AO190" s="1234"/>
      <c r="AP190" s="1234"/>
      <c r="AQ190" s="1234"/>
      <c r="AR190" s="1234"/>
      <c r="AS190" s="1234"/>
      <c r="AT190" s="1234"/>
      <c r="AU190" s="1234"/>
      <c r="AV190" s="1234"/>
      <c r="AW190" s="1234"/>
      <c r="AX190" s="1234"/>
      <c r="AY190" s="1234"/>
      <c r="AZ190" s="617"/>
      <c r="BA190" s="433"/>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1753"/>
      <c r="BW190" s="1820"/>
      <c r="BX190" s="1820"/>
      <c r="BY190" s="1821"/>
      <c r="BZ190" s="1821"/>
      <c r="CA190" s="1821"/>
      <c r="CB190" s="1821"/>
      <c r="CC190" s="1821"/>
      <c r="CD190" s="1821"/>
      <c r="CE190" s="1821"/>
      <c r="CF190" s="1821"/>
      <c r="CG190" s="1821"/>
      <c r="CH190" s="1821"/>
      <c r="CI190" s="1821"/>
      <c r="CJ190" s="1821"/>
      <c r="CK190" s="1821"/>
      <c r="CL190" s="1821"/>
      <c r="CM190" s="1821"/>
      <c r="CN190" s="1821"/>
      <c r="CO190" s="1821"/>
      <c r="CP190" s="1821"/>
      <c r="CQ190" s="1821"/>
      <c r="CR190" s="1821"/>
      <c r="CS190" s="1821"/>
      <c r="CT190" s="1821"/>
      <c r="CU190" s="1821"/>
      <c r="CV190" s="1821"/>
      <c r="CW190" s="1821"/>
      <c r="CX190" s="1821"/>
      <c r="CY190" s="1821"/>
      <c r="CZ190" s="1821"/>
    </row>
    <row r="191" s="613" customFormat="true" ht="15" customHeight="true" x14ac:dyDescent="0.2">
      <c r="A191" s="1463"/>
      <c r="B191" s="1638"/>
      <c r="C191" s="1563"/>
      <c r="D191" s="1564"/>
      <c r="E191" s="1564"/>
      <c r="F191" s="1564"/>
      <c r="G191" s="1565"/>
      <c r="H191" s="1566"/>
      <c r="I191" s="1564"/>
      <c r="J191" s="1564"/>
      <c r="K191" s="1564"/>
      <c r="L191" s="1567"/>
      <c r="M191" s="1568"/>
      <c r="N191" s="1564"/>
      <c r="O191" s="1564"/>
      <c r="P191" s="1564"/>
      <c r="Q191" s="1565"/>
      <c r="R191" s="1566"/>
      <c r="S191" s="1564"/>
      <c r="T191" s="1564"/>
      <c r="U191" s="1564"/>
      <c r="V191" s="1713"/>
      <c r="W191" s="1234"/>
      <c r="X191" s="1234"/>
      <c r="Y191" s="1234"/>
      <c r="Z191" s="1234"/>
      <c r="AA191" s="1234"/>
      <c r="AB191" s="1234"/>
      <c r="AC191" s="1234"/>
      <c r="AD191" s="1234"/>
      <c r="AE191" s="1234"/>
      <c r="AF191" s="1234"/>
      <c r="AG191" s="1234"/>
      <c r="AH191" s="1234"/>
      <c r="AI191" s="1234"/>
      <c r="AJ191" s="1234"/>
      <c r="AK191" s="1234"/>
      <c r="AL191" s="1234"/>
      <c r="AM191" s="1234"/>
      <c r="AN191" s="1234"/>
      <c r="AO191" s="1234"/>
      <c r="AP191" s="1234"/>
      <c r="AQ191" s="1234"/>
      <c r="AR191" s="1234"/>
      <c r="AS191" s="1234"/>
      <c r="AT191" s="1234"/>
      <c r="AU191" s="1234"/>
      <c r="AV191" s="1234"/>
      <c r="AW191" s="1234"/>
      <c r="AX191" s="1234"/>
      <c r="AY191" s="1234"/>
      <c r="AZ191" s="617"/>
      <c r="BA191" s="433"/>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1753"/>
      <c r="BW191" s="1820"/>
      <c r="BX191" s="1820"/>
      <c r="BY191" s="1821"/>
      <c r="BZ191" s="1821"/>
      <c r="CA191" s="1821"/>
      <c r="CB191" s="1821"/>
      <c r="CC191" s="1821"/>
      <c r="CD191" s="1821"/>
      <c r="CE191" s="1821"/>
      <c r="CF191" s="1821"/>
      <c r="CG191" s="1821"/>
      <c r="CH191" s="1821"/>
      <c r="CI191" s="1821"/>
      <c r="CJ191" s="1821"/>
      <c r="CK191" s="1821"/>
      <c r="CL191" s="1821"/>
      <c r="CM191" s="1821"/>
      <c r="CN191" s="1821"/>
      <c r="CO191" s="1821"/>
      <c r="CP191" s="1821"/>
      <c r="CQ191" s="1821"/>
      <c r="CR191" s="1821"/>
      <c r="CS191" s="1821"/>
      <c r="CT191" s="1821"/>
      <c r="CU191" s="1821"/>
      <c r="CV191" s="1821"/>
      <c r="CW191" s="1821"/>
      <c r="CX191" s="1821"/>
      <c r="CY191" s="1821"/>
      <c r="CZ191" s="1821"/>
    </row>
    <row r="192" s="613" customFormat="true" ht="15" customHeight="true" x14ac:dyDescent="0.2">
      <c r="A192" s="1464"/>
      <c r="B192" s="1639"/>
      <c r="C192" s="1569"/>
      <c r="D192" s="1570"/>
      <c r="E192" s="1570"/>
      <c r="F192" s="1570"/>
      <c r="G192" s="1571"/>
      <c r="H192" s="1572"/>
      <c r="I192" s="1570"/>
      <c r="J192" s="1570"/>
      <c r="K192" s="1570"/>
      <c r="L192" s="1573"/>
      <c r="M192" s="1574"/>
      <c r="N192" s="1570"/>
      <c r="O192" s="1570"/>
      <c r="P192" s="1570"/>
      <c r="Q192" s="1571"/>
      <c r="R192" s="1572"/>
      <c r="S192" s="1570"/>
      <c r="T192" s="1570"/>
      <c r="U192" s="1570"/>
      <c r="V192" s="1714"/>
      <c r="W192" s="1234"/>
      <c r="X192" s="1234"/>
      <c r="Y192" s="1234"/>
      <c r="Z192" s="1234"/>
      <c r="AA192" s="1234"/>
      <c r="AB192" s="1234"/>
      <c r="AC192" s="1234"/>
      <c r="AD192" s="1234"/>
      <c r="AE192" s="1234"/>
      <c r="AF192" s="1234"/>
      <c r="AG192" s="1234"/>
      <c r="AH192" s="1234"/>
      <c r="AI192" s="1234"/>
      <c r="AJ192" s="1234"/>
      <c r="AK192" s="1234"/>
      <c r="AL192" s="1234"/>
      <c r="AM192" s="1234"/>
      <c r="AN192" s="1234"/>
      <c r="AO192" s="1234"/>
      <c r="AP192" s="1234"/>
      <c r="AQ192" s="1234"/>
      <c r="AR192" s="1234"/>
      <c r="AS192" s="1234"/>
      <c r="AT192" s="1234"/>
      <c r="AU192" s="1234"/>
      <c r="AV192" s="1234"/>
      <c r="AW192" s="1234"/>
      <c r="AX192" s="1234"/>
      <c r="AY192" s="1234"/>
      <c r="AZ192" s="617"/>
      <c r="BA192" s="433"/>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1753"/>
      <c r="BW192" s="1820"/>
      <c r="BX192" s="1820"/>
      <c r="BY192" s="1821"/>
      <c r="BZ192" s="1821"/>
      <c r="CA192" s="1821"/>
      <c r="CB192" s="1821"/>
      <c r="CC192" s="1821"/>
      <c r="CD192" s="1821"/>
      <c r="CE192" s="1821"/>
      <c r="CF192" s="1821"/>
      <c r="CG192" s="1821"/>
      <c r="CH192" s="1821"/>
      <c r="CI192" s="1821"/>
      <c r="CJ192" s="1821"/>
      <c r="CK192" s="1821"/>
      <c r="CL192" s="1821"/>
      <c r="CM192" s="1821"/>
      <c r="CN192" s="1821"/>
      <c r="CO192" s="1821"/>
      <c r="CP192" s="1821"/>
      <c r="CQ192" s="1821"/>
      <c r="CR192" s="1821"/>
      <c r="CS192" s="1821"/>
      <c r="CT192" s="1821"/>
      <c r="CU192" s="1821"/>
      <c r="CV192" s="1821"/>
      <c r="CW192" s="1821"/>
      <c r="CX192" s="1821"/>
      <c r="CY192" s="1821"/>
      <c r="CZ192" s="1821"/>
    </row>
    <row r="193" s="614" customFormat="true" ht="15" customHeight="true" x14ac:dyDescent="0.2">
      <c r="A193" s="769"/>
      <c r="B193" s="785"/>
      <c r="C193" s="920"/>
      <c r="D193" s="921"/>
      <c r="E193" s="921"/>
      <c r="F193" s="921"/>
      <c r="G193" s="922"/>
      <c r="H193" s="923"/>
      <c r="I193" s="921"/>
      <c r="J193" s="921"/>
      <c r="K193" s="921"/>
      <c r="L193" s="924"/>
      <c r="M193" s="925"/>
      <c r="N193" s="921"/>
      <c r="O193" s="921"/>
      <c r="P193" s="921"/>
      <c r="Q193" s="922"/>
      <c r="R193" s="923"/>
      <c r="S193" s="921"/>
      <c r="T193" s="921"/>
      <c r="U193" s="921"/>
      <c r="V193" s="1715"/>
      <c r="W193" s="582"/>
      <c r="X193" s="582"/>
      <c r="Y193" s="582"/>
      <c r="Z193" s="582"/>
      <c r="AA193" s="582"/>
      <c r="AB193" s="582"/>
      <c r="AC193" s="582"/>
      <c r="AD193" s="582"/>
      <c r="AE193" s="582"/>
      <c r="AF193" s="582"/>
      <c r="AG193" s="582"/>
      <c r="AH193" s="582"/>
      <c r="AI193" s="582"/>
      <c r="AJ193" s="582"/>
      <c r="AK193" s="582"/>
      <c r="AL193" s="582"/>
      <c r="AM193" s="582"/>
      <c r="AN193" s="582"/>
      <c r="AO193" s="582"/>
      <c r="AP193" s="582"/>
      <c r="AQ193" s="582"/>
      <c r="AR193" s="582"/>
      <c r="AS193" s="582"/>
      <c r="AT193" s="582"/>
      <c r="AU193" s="582"/>
      <c r="AV193" s="582"/>
      <c r="AW193" s="582"/>
      <c r="AX193" s="582"/>
      <c r="AY193" s="582"/>
      <c r="AZ193" s="208"/>
      <c r="BA193" s="433"/>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1753"/>
      <c r="BW193" s="1820"/>
      <c r="BX193" s="1820"/>
      <c r="BY193" s="1821"/>
      <c r="BZ193" s="1821"/>
      <c r="CA193" s="1821"/>
      <c r="CB193" s="1821"/>
      <c r="CC193" s="1821"/>
      <c r="CD193" s="1821"/>
      <c r="CE193" s="1821"/>
      <c r="CF193" s="1821"/>
      <c r="CG193" s="1821"/>
      <c r="CH193" s="1821"/>
      <c r="CI193" s="1821"/>
      <c r="CJ193" s="1821"/>
      <c r="CK193" s="1821"/>
      <c r="CL193" s="1821"/>
      <c r="CM193" s="1821"/>
      <c r="CN193" s="1821"/>
      <c r="CO193" s="1821"/>
      <c r="CP193" s="1821"/>
      <c r="CQ193" s="1821"/>
      <c r="CR193" s="1821"/>
      <c r="CS193" s="1821"/>
      <c r="CT193" s="1821"/>
      <c r="CU193" s="1821"/>
      <c r="CV193" s="1821"/>
      <c r="CW193" s="1821"/>
      <c r="CX193" s="1821"/>
      <c r="CY193" s="1821"/>
      <c r="CZ193" s="1821"/>
    </row>
    <row r="194" s="614" customFormat="true" ht="15" customHeight="true" x14ac:dyDescent="0.2">
      <c r="A194" s="701"/>
      <c r="B194" s="780"/>
      <c r="C194" s="857"/>
      <c r="D194" s="849"/>
      <c r="E194" s="849"/>
      <c r="F194" s="849"/>
      <c r="G194" s="850"/>
      <c r="H194" s="848"/>
      <c r="I194" s="849"/>
      <c r="J194" s="849"/>
      <c r="K194" s="849"/>
      <c r="L194" s="858"/>
      <c r="M194" s="857"/>
      <c r="N194" s="849"/>
      <c r="O194" s="849"/>
      <c r="P194" s="849"/>
      <c r="Q194" s="850"/>
      <c r="R194" s="848"/>
      <c r="S194" s="849"/>
      <c r="T194" s="849"/>
      <c r="U194" s="849"/>
      <c r="V194" s="858"/>
      <c r="W194" s="582"/>
      <c r="X194" s="582"/>
      <c r="Y194" s="582"/>
      <c r="Z194" s="582"/>
      <c r="AA194" s="582"/>
      <c r="AB194" s="582"/>
      <c r="AC194" s="582"/>
      <c r="AD194" s="582"/>
      <c r="AE194" s="582"/>
      <c r="AF194" s="582"/>
      <c r="AG194" s="582"/>
      <c r="AH194" s="582"/>
      <c r="AI194" s="582"/>
      <c r="AJ194" s="582"/>
      <c r="AK194" s="582"/>
      <c r="AL194" s="582"/>
      <c r="AM194" s="582"/>
      <c r="AN194" s="582"/>
      <c r="AO194" s="582"/>
      <c r="AP194" s="582"/>
      <c r="AQ194" s="582"/>
      <c r="AR194" s="582"/>
      <c r="AS194" s="582"/>
      <c r="AT194" s="582"/>
      <c r="AU194" s="582"/>
      <c r="AV194" s="582"/>
      <c r="AW194" s="582"/>
      <c r="AX194" s="582"/>
      <c r="AY194" s="582"/>
      <c r="AZ194" s="208"/>
      <c r="BA194" s="433"/>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1753"/>
      <c r="BW194" s="1820"/>
      <c r="BX194" s="1820"/>
      <c r="BY194" s="1821"/>
      <c r="BZ194" s="1821"/>
      <c r="CA194" s="1821"/>
      <c r="CB194" s="1821"/>
      <c r="CC194" s="1821"/>
      <c r="CD194" s="1821"/>
      <c r="CE194" s="1821"/>
      <c r="CF194" s="1821"/>
      <c r="CG194" s="1821"/>
      <c r="CH194" s="1821"/>
      <c r="CI194" s="1821"/>
      <c r="CJ194" s="1821"/>
      <c r="CK194" s="1821"/>
      <c r="CL194" s="1821"/>
      <c r="CM194" s="1821"/>
      <c r="CN194" s="1821"/>
      <c r="CO194" s="1821"/>
      <c r="CP194" s="1821"/>
      <c r="CQ194" s="1821"/>
      <c r="CR194" s="1821"/>
      <c r="CS194" s="1821"/>
      <c r="CT194" s="1821"/>
      <c r="CU194" s="1821"/>
      <c r="CV194" s="1821"/>
      <c r="CW194" s="1821"/>
      <c r="CX194" s="1821"/>
      <c r="CY194" s="1821"/>
      <c r="CZ194" s="1821"/>
    </row>
    <row r="195" s="131" customFormat="true" ht="15" customHeight="true" x14ac:dyDescent="0.2">
      <c r="A195" s="701"/>
      <c r="B195" s="780"/>
      <c r="C195" s="857"/>
      <c r="D195" s="849"/>
      <c r="E195" s="849"/>
      <c r="F195" s="849"/>
      <c r="G195" s="850"/>
      <c r="H195" s="848"/>
      <c r="I195" s="849"/>
      <c r="J195" s="849"/>
      <c r="K195" s="849"/>
      <c r="L195" s="858"/>
      <c r="M195" s="857"/>
      <c r="N195" s="849"/>
      <c r="O195" s="849"/>
      <c r="P195" s="849"/>
      <c r="Q195" s="850"/>
      <c r="R195" s="848"/>
      <c r="S195" s="849"/>
      <c r="T195" s="849"/>
      <c r="U195" s="849"/>
      <c r="V195" s="858"/>
      <c r="W195" s="582"/>
      <c r="X195" s="582"/>
      <c r="Y195" s="582"/>
      <c r="Z195" s="582"/>
      <c r="AA195" s="582"/>
      <c r="AB195" s="582"/>
      <c r="AC195" s="582"/>
      <c r="AD195" s="582"/>
      <c r="AE195" s="582"/>
      <c r="AF195" s="582"/>
      <c r="AG195" s="582"/>
      <c r="AH195" s="582"/>
      <c r="AI195" s="582"/>
      <c r="AJ195" s="582"/>
      <c r="AK195" s="582"/>
      <c r="AL195" s="582"/>
      <c r="AM195" s="582"/>
      <c r="AN195" s="582"/>
      <c r="AO195" s="582"/>
      <c r="AP195" s="582"/>
      <c r="AQ195" s="582"/>
      <c r="AR195" s="582"/>
      <c r="AS195" s="582"/>
      <c r="AT195" s="582"/>
      <c r="AU195" s="582"/>
      <c r="AV195" s="582"/>
      <c r="AW195" s="582"/>
      <c r="AX195" s="582"/>
      <c r="AY195" s="582"/>
      <c r="AZ195" s="208"/>
      <c r="BA195" s="433"/>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1753"/>
      <c r="BW195" s="1820"/>
      <c r="BX195" s="1820"/>
      <c r="BY195" s="1821"/>
      <c r="BZ195" s="1821"/>
      <c r="CA195" s="1821"/>
      <c r="CB195" s="1821"/>
      <c r="CC195" s="1821"/>
      <c r="CD195" s="1821"/>
      <c r="CE195" s="1821"/>
      <c r="CF195" s="1821"/>
      <c r="CG195" s="1821"/>
      <c r="CH195" s="1821"/>
      <c r="CI195" s="1821"/>
      <c r="CJ195" s="1821"/>
      <c r="CK195" s="1821"/>
      <c r="CL195" s="1821"/>
      <c r="CM195" s="1821"/>
      <c r="CN195" s="1821"/>
      <c r="CO195" s="1821"/>
      <c r="CP195" s="1821"/>
      <c r="CQ195" s="1821"/>
      <c r="CR195" s="1821"/>
      <c r="CS195" s="1821"/>
      <c r="CT195" s="1821"/>
      <c r="CU195" s="1821"/>
      <c r="CV195" s="1821"/>
      <c r="CW195" s="1821"/>
      <c r="CX195" s="1821"/>
      <c r="CY195" s="1821"/>
      <c r="CZ195" s="1821"/>
    </row>
    <row r="196" s="131" customFormat="true" ht="15" customHeight="true" x14ac:dyDescent="0.2">
      <c r="A196" s="701"/>
      <c r="B196" s="780"/>
      <c r="C196" s="857"/>
      <c r="D196" s="849"/>
      <c r="E196" s="849"/>
      <c r="F196" s="849"/>
      <c r="G196" s="850"/>
      <c r="H196" s="848"/>
      <c r="I196" s="849"/>
      <c r="J196" s="849"/>
      <c r="K196" s="849"/>
      <c r="L196" s="858"/>
      <c r="M196" s="857"/>
      <c r="N196" s="849"/>
      <c r="O196" s="849"/>
      <c r="P196" s="849"/>
      <c r="Q196" s="850"/>
      <c r="R196" s="848"/>
      <c r="S196" s="849"/>
      <c r="T196" s="849"/>
      <c r="U196" s="849"/>
      <c r="V196" s="858"/>
      <c r="W196" s="582"/>
      <c r="X196" s="582"/>
      <c r="Y196" s="582"/>
      <c r="Z196" s="582"/>
      <c r="AA196" s="582"/>
      <c r="AB196" s="582"/>
      <c r="AC196" s="582"/>
      <c r="AD196" s="582"/>
      <c r="AE196" s="582"/>
      <c r="AF196" s="582"/>
      <c r="AG196" s="582"/>
      <c r="AH196" s="582"/>
      <c r="AI196" s="582"/>
      <c r="AJ196" s="582"/>
      <c r="AK196" s="582"/>
      <c r="AL196" s="582"/>
      <c r="AM196" s="582"/>
      <c r="AN196" s="582"/>
      <c r="AO196" s="582"/>
      <c r="AP196" s="582"/>
      <c r="AQ196" s="582"/>
      <c r="AR196" s="582"/>
      <c r="AS196" s="582"/>
      <c r="AT196" s="582"/>
      <c r="AU196" s="582"/>
      <c r="AV196" s="582"/>
      <c r="AW196" s="582"/>
      <c r="AX196" s="582"/>
      <c r="AY196" s="582"/>
      <c r="AZ196" s="208"/>
      <c r="BA196" s="433"/>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1753"/>
      <c r="BW196" s="1820"/>
      <c r="BX196" s="1820"/>
      <c r="BY196" s="1821"/>
      <c r="BZ196" s="1821"/>
      <c r="CA196" s="1821"/>
      <c r="CB196" s="1821"/>
      <c r="CC196" s="1821"/>
      <c r="CD196" s="1821"/>
      <c r="CE196" s="1821"/>
      <c r="CF196" s="1821"/>
      <c r="CG196" s="1821"/>
      <c r="CH196" s="1821"/>
      <c r="CI196" s="1821"/>
      <c r="CJ196" s="1821"/>
      <c r="CK196" s="1821"/>
      <c r="CL196" s="1821"/>
      <c r="CM196" s="1821"/>
      <c r="CN196" s="1821"/>
      <c r="CO196" s="1821"/>
      <c r="CP196" s="1821"/>
      <c r="CQ196" s="1821"/>
      <c r="CR196" s="1821"/>
      <c r="CS196" s="1821"/>
      <c r="CT196" s="1821"/>
      <c r="CU196" s="1821"/>
      <c r="CV196" s="1821"/>
      <c r="CW196" s="1821"/>
      <c r="CX196" s="1821"/>
      <c r="CY196" s="1821"/>
      <c r="CZ196" s="1821"/>
    </row>
    <row r="197" s="131" customFormat="true" ht="15" customHeight="true" x14ac:dyDescent="0.2">
      <c r="A197" s="701"/>
      <c r="B197" s="780"/>
      <c r="C197" s="857"/>
      <c r="D197" s="849"/>
      <c r="E197" s="849"/>
      <c r="F197" s="849"/>
      <c r="G197" s="850"/>
      <c r="H197" s="848"/>
      <c r="I197" s="849"/>
      <c r="J197" s="849"/>
      <c r="K197" s="849"/>
      <c r="L197" s="858"/>
      <c r="M197" s="857"/>
      <c r="N197" s="849"/>
      <c r="O197" s="849"/>
      <c r="P197" s="849"/>
      <c r="Q197" s="850"/>
      <c r="R197" s="848"/>
      <c r="S197" s="849"/>
      <c r="T197" s="849"/>
      <c r="U197" s="849"/>
      <c r="V197" s="858"/>
      <c r="W197" s="582"/>
      <c r="X197" s="582"/>
      <c r="Y197" s="582"/>
      <c r="Z197" s="582"/>
      <c r="AA197" s="582"/>
      <c r="AB197" s="582"/>
      <c r="AC197" s="582"/>
      <c r="AD197" s="582"/>
      <c r="AE197" s="582"/>
      <c r="AF197" s="582"/>
      <c r="AG197" s="582"/>
      <c r="AH197" s="582"/>
      <c r="AI197" s="582"/>
      <c r="AJ197" s="582"/>
      <c r="AK197" s="582"/>
      <c r="AL197" s="582"/>
      <c r="AM197" s="582"/>
      <c r="AN197" s="582"/>
      <c r="AO197" s="582"/>
      <c r="AP197" s="582"/>
      <c r="AQ197" s="582"/>
      <c r="AR197" s="582"/>
      <c r="AS197" s="582"/>
      <c r="AT197" s="582"/>
      <c r="AU197" s="582"/>
      <c r="AV197" s="582"/>
      <c r="AW197" s="582"/>
      <c r="AX197" s="582"/>
      <c r="AY197" s="582"/>
      <c r="AZ197" s="208"/>
      <c r="BA197" s="433"/>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1753"/>
      <c r="BW197" s="1820"/>
      <c r="BX197" s="1820"/>
      <c r="BY197" s="1821"/>
      <c r="BZ197" s="1821"/>
      <c r="CA197" s="1821"/>
      <c r="CB197" s="1821"/>
      <c r="CC197" s="1821"/>
      <c r="CD197" s="1821"/>
      <c r="CE197" s="1821"/>
      <c r="CF197" s="1821"/>
      <c r="CG197" s="1821"/>
      <c r="CH197" s="1821"/>
      <c r="CI197" s="1821"/>
      <c r="CJ197" s="1821"/>
      <c r="CK197" s="1821"/>
      <c r="CL197" s="1821"/>
      <c r="CM197" s="1821"/>
      <c r="CN197" s="1821"/>
      <c r="CO197" s="1821"/>
      <c r="CP197" s="1821"/>
      <c r="CQ197" s="1821"/>
      <c r="CR197" s="1821"/>
      <c r="CS197" s="1821"/>
      <c r="CT197" s="1821"/>
      <c r="CU197" s="1821"/>
      <c r="CV197" s="1821"/>
      <c r="CW197" s="1821"/>
      <c r="CX197" s="1821"/>
      <c r="CY197" s="1821"/>
      <c r="CZ197" s="1821"/>
    </row>
    <row r="198" s="131" customFormat="true" ht="15" customHeight="true" x14ac:dyDescent="0.2">
      <c r="A198" s="701"/>
      <c r="B198" s="780"/>
      <c r="C198" s="857"/>
      <c r="D198" s="849"/>
      <c r="E198" s="849"/>
      <c r="F198" s="849"/>
      <c r="G198" s="850"/>
      <c r="H198" s="848"/>
      <c r="I198" s="849"/>
      <c r="J198" s="849"/>
      <c r="K198" s="849"/>
      <c r="L198" s="858"/>
      <c r="M198" s="857"/>
      <c r="N198" s="849"/>
      <c r="O198" s="849"/>
      <c r="P198" s="849"/>
      <c r="Q198" s="850"/>
      <c r="R198" s="848"/>
      <c r="S198" s="849"/>
      <c r="T198" s="849"/>
      <c r="U198" s="849"/>
      <c r="V198" s="858"/>
      <c r="W198" s="582"/>
      <c r="X198" s="582"/>
      <c r="Y198" s="582"/>
      <c r="Z198" s="582"/>
      <c r="AA198" s="582"/>
      <c r="AB198" s="582"/>
      <c r="AC198" s="582"/>
      <c r="AD198" s="582"/>
      <c r="AE198" s="582"/>
      <c r="AF198" s="582"/>
      <c r="AG198" s="582"/>
      <c r="AH198" s="582"/>
      <c r="AI198" s="582"/>
      <c r="AJ198" s="582"/>
      <c r="AK198" s="582"/>
      <c r="AL198" s="582"/>
      <c r="AM198" s="582"/>
      <c r="AN198" s="582"/>
      <c r="AO198" s="582"/>
      <c r="AP198" s="582"/>
      <c r="AQ198" s="582"/>
      <c r="AR198" s="582"/>
      <c r="AS198" s="582"/>
      <c r="AT198" s="582"/>
      <c r="AU198" s="582"/>
      <c r="AV198" s="582"/>
      <c r="AW198" s="582"/>
      <c r="AX198" s="582"/>
      <c r="AY198" s="582"/>
      <c r="AZ198" s="208"/>
      <c r="BA198" s="433"/>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1753"/>
      <c r="BW198" s="1820"/>
      <c r="BX198" s="1820"/>
      <c r="BY198" s="1821"/>
      <c r="BZ198" s="1821"/>
      <c r="CA198" s="1821"/>
      <c r="CB198" s="1821"/>
      <c r="CC198" s="1821"/>
      <c r="CD198" s="1821"/>
      <c r="CE198" s="1821"/>
      <c r="CF198" s="1821"/>
      <c r="CG198" s="1821"/>
      <c r="CH198" s="1821"/>
      <c r="CI198" s="1821"/>
      <c r="CJ198" s="1821"/>
      <c r="CK198" s="1821"/>
      <c r="CL198" s="1821"/>
      <c r="CM198" s="1821"/>
      <c r="CN198" s="1821"/>
      <c r="CO198" s="1821"/>
      <c r="CP198" s="1821"/>
      <c r="CQ198" s="1821"/>
      <c r="CR198" s="1821"/>
      <c r="CS198" s="1821"/>
      <c r="CT198" s="1821"/>
      <c r="CU198" s="1821"/>
      <c r="CV198" s="1821"/>
      <c r="CW198" s="1821"/>
      <c r="CX198" s="1821"/>
      <c r="CY198" s="1821"/>
      <c r="CZ198" s="1821"/>
    </row>
    <row r="199" s="131" customFormat="true" ht="15" customHeight="true" x14ac:dyDescent="0.2">
      <c r="A199" s="701"/>
      <c r="B199" s="780"/>
      <c r="C199" s="857"/>
      <c r="D199" s="849"/>
      <c r="E199" s="849"/>
      <c r="F199" s="849"/>
      <c r="G199" s="850"/>
      <c r="H199" s="848"/>
      <c r="I199" s="849"/>
      <c r="J199" s="849"/>
      <c r="K199" s="849"/>
      <c r="L199" s="858"/>
      <c r="M199" s="857"/>
      <c r="N199" s="849"/>
      <c r="O199" s="849"/>
      <c r="P199" s="849"/>
      <c r="Q199" s="850"/>
      <c r="R199" s="848"/>
      <c r="S199" s="849"/>
      <c r="T199" s="849"/>
      <c r="U199" s="849"/>
      <c r="V199" s="858"/>
      <c r="W199" s="582"/>
      <c r="X199" s="582"/>
      <c r="Y199" s="582"/>
      <c r="Z199" s="582"/>
      <c r="AA199" s="582"/>
      <c r="AB199" s="582"/>
      <c r="AC199" s="582"/>
      <c r="AD199" s="582"/>
      <c r="AE199" s="582"/>
      <c r="AF199" s="582"/>
      <c r="AG199" s="582"/>
      <c r="AH199" s="582"/>
      <c r="AI199" s="582"/>
      <c r="AJ199" s="582"/>
      <c r="AK199" s="582"/>
      <c r="AL199" s="582"/>
      <c r="AM199" s="582"/>
      <c r="AN199" s="582"/>
      <c r="AO199" s="582"/>
      <c r="AP199" s="582"/>
      <c r="AQ199" s="582"/>
      <c r="AR199" s="582"/>
      <c r="AS199" s="582"/>
      <c r="AT199" s="582"/>
      <c r="AU199" s="582"/>
      <c r="AV199" s="582"/>
      <c r="AW199" s="582"/>
      <c r="AX199" s="582"/>
      <c r="AY199" s="582"/>
      <c r="AZ199" s="208"/>
      <c r="BA199" s="433"/>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1753"/>
      <c r="BW199" s="1820"/>
      <c r="BX199" s="1820"/>
      <c r="BY199" s="1821"/>
      <c r="BZ199" s="1821"/>
      <c r="CA199" s="1821"/>
      <c r="CB199" s="1821"/>
      <c r="CC199" s="1821"/>
      <c r="CD199" s="1821"/>
      <c r="CE199" s="1821"/>
      <c r="CF199" s="1821"/>
      <c r="CG199" s="1821"/>
      <c r="CH199" s="1821"/>
      <c r="CI199" s="1821"/>
      <c r="CJ199" s="1821"/>
      <c r="CK199" s="1821"/>
      <c r="CL199" s="1821"/>
      <c r="CM199" s="1821"/>
      <c r="CN199" s="1821"/>
      <c r="CO199" s="1821"/>
      <c r="CP199" s="1821"/>
      <c r="CQ199" s="1821"/>
      <c r="CR199" s="1821"/>
      <c r="CS199" s="1821"/>
      <c r="CT199" s="1821"/>
      <c r="CU199" s="1821"/>
      <c r="CV199" s="1821"/>
      <c r="CW199" s="1821"/>
      <c r="CX199" s="1821"/>
      <c r="CY199" s="1821"/>
      <c r="CZ199" s="1821"/>
    </row>
    <row r="200" s="131" customFormat="true" ht="15" customHeight="true" x14ac:dyDescent="0.2">
      <c r="A200" s="701"/>
      <c r="B200" s="780"/>
      <c r="C200" s="857"/>
      <c r="D200" s="849"/>
      <c r="E200" s="849"/>
      <c r="F200" s="849"/>
      <c r="G200" s="850"/>
      <c r="H200" s="848"/>
      <c r="I200" s="849"/>
      <c r="J200" s="849"/>
      <c r="K200" s="849"/>
      <c r="L200" s="858"/>
      <c r="M200" s="857"/>
      <c r="N200" s="849"/>
      <c r="O200" s="849"/>
      <c r="P200" s="849"/>
      <c r="Q200" s="850"/>
      <c r="R200" s="848"/>
      <c r="S200" s="849"/>
      <c r="T200" s="849"/>
      <c r="U200" s="849"/>
      <c r="V200" s="858"/>
      <c r="W200" s="582"/>
      <c r="X200" s="582"/>
      <c r="Y200" s="582"/>
      <c r="Z200" s="582"/>
      <c r="AA200" s="582"/>
      <c r="AB200" s="582"/>
      <c r="AC200" s="582"/>
      <c r="AD200" s="582"/>
      <c r="AE200" s="582"/>
      <c r="AF200" s="582"/>
      <c r="AG200" s="582"/>
      <c r="AH200" s="582"/>
      <c r="AI200" s="582"/>
      <c r="AJ200" s="582"/>
      <c r="AK200" s="582"/>
      <c r="AL200" s="582"/>
      <c r="AM200" s="582"/>
      <c r="AN200" s="582"/>
      <c r="AO200" s="582"/>
      <c r="AP200" s="582"/>
      <c r="AQ200" s="582"/>
      <c r="AR200" s="582"/>
      <c r="AS200" s="582"/>
      <c r="AT200" s="582"/>
      <c r="AU200" s="582"/>
      <c r="AV200" s="582"/>
      <c r="AW200" s="582"/>
      <c r="AX200" s="582"/>
      <c r="AY200" s="582"/>
      <c r="AZ200" s="208"/>
      <c r="BA200" s="433"/>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1753"/>
      <c r="BW200" s="1820"/>
      <c r="BX200" s="1820"/>
      <c r="BY200" s="1821"/>
      <c r="BZ200" s="1821"/>
      <c r="CA200" s="1821"/>
      <c r="CB200" s="1821"/>
      <c r="CC200" s="1821"/>
      <c r="CD200" s="1821"/>
      <c r="CE200" s="1821"/>
      <c r="CF200" s="1821"/>
      <c r="CG200" s="1821"/>
      <c r="CH200" s="1821"/>
      <c r="CI200" s="1821"/>
      <c r="CJ200" s="1821"/>
      <c r="CK200" s="1821"/>
      <c r="CL200" s="1821"/>
      <c r="CM200" s="1821"/>
      <c r="CN200" s="1821"/>
      <c r="CO200" s="1821"/>
      <c r="CP200" s="1821"/>
      <c r="CQ200" s="1821"/>
      <c r="CR200" s="1821"/>
      <c r="CS200" s="1821"/>
      <c r="CT200" s="1821"/>
      <c r="CU200" s="1821"/>
      <c r="CV200" s="1821"/>
      <c r="CW200" s="1821"/>
      <c r="CX200" s="1821"/>
      <c r="CY200" s="1821"/>
      <c r="CZ200" s="1821"/>
    </row>
    <row r="201" s="131" customFormat="true" ht="15" customHeight="true" x14ac:dyDescent="0.2">
      <c r="A201" s="701"/>
      <c r="B201" s="780"/>
      <c r="C201" s="857"/>
      <c r="D201" s="849"/>
      <c r="E201" s="849"/>
      <c r="F201" s="849"/>
      <c r="G201" s="850"/>
      <c r="H201" s="848"/>
      <c r="I201" s="849"/>
      <c r="J201" s="849"/>
      <c r="K201" s="849"/>
      <c r="L201" s="858"/>
      <c r="M201" s="857"/>
      <c r="N201" s="849"/>
      <c r="O201" s="849"/>
      <c r="P201" s="849"/>
      <c r="Q201" s="850"/>
      <c r="R201" s="848"/>
      <c r="S201" s="849"/>
      <c r="T201" s="849"/>
      <c r="U201" s="849"/>
      <c r="V201" s="858"/>
      <c r="W201" s="582"/>
      <c r="X201" s="582"/>
      <c r="Y201" s="582"/>
      <c r="Z201" s="582"/>
      <c r="AA201" s="582"/>
      <c r="AB201" s="582"/>
      <c r="AC201" s="582"/>
      <c r="AD201" s="582"/>
      <c r="AE201" s="582"/>
      <c r="AF201" s="582"/>
      <c r="AG201" s="582"/>
      <c r="AH201" s="582"/>
      <c r="AI201" s="582"/>
      <c r="AJ201" s="582"/>
      <c r="AK201" s="582"/>
      <c r="AL201" s="582"/>
      <c r="AM201" s="582"/>
      <c r="AN201" s="582"/>
      <c r="AO201" s="582"/>
      <c r="AP201" s="582"/>
      <c r="AQ201" s="582"/>
      <c r="AR201" s="582"/>
      <c r="AS201" s="582"/>
      <c r="AT201" s="582"/>
      <c r="AU201" s="582"/>
      <c r="AV201" s="582"/>
      <c r="AW201" s="582"/>
      <c r="AX201" s="582"/>
      <c r="AY201" s="582"/>
      <c r="AZ201" s="208"/>
      <c r="BA201" s="433"/>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1753"/>
      <c r="BW201" s="1820"/>
      <c r="BX201" s="1820"/>
      <c r="BY201" s="1821"/>
      <c r="BZ201" s="1821"/>
      <c r="CA201" s="1821"/>
      <c r="CB201" s="1821"/>
      <c r="CC201" s="1821"/>
      <c r="CD201" s="1821"/>
      <c r="CE201" s="1821"/>
      <c r="CF201" s="1821"/>
      <c r="CG201" s="1821"/>
      <c r="CH201" s="1821"/>
      <c r="CI201" s="1821"/>
      <c r="CJ201" s="1821"/>
      <c r="CK201" s="1821"/>
      <c r="CL201" s="1821"/>
      <c r="CM201" s="1821"/>
      <c r="CN201" s="1821"/>
      <c r="CO201" s="1821"/>
      <c r="CP201" s="1821"/>
      <c r="CQ201" s="1821"/>
      <c r="CR201" s="1821"/>
      <c r="CS201" s="1821"/>
      <c r="CT201" s="1821"/>
      <c r="CU201" s="1821"/>
      <c r="CV201" s="1821"/>
      <c r="CW201" s="1821"/>
      <c r="CX201" s="1821"/>
      <c r="CY201" s="1821"/>
      <c r="CZ201" s="1821"/>
    </row>
    <row r="202" s="131" customFormat="true" ht="15" customHeight="true" x14ac:dyDescent="0.2">
      <c r="A202" s="701"/>
      <c r="B202" s="780"/>
      <c r="C202" s="857"/>
      <c r="D202" s="849"/>
      <c r="E202" s="849"/>
      <c r="F202" s="849"/>
      <c r="G202" s="850"/>
      <c r="H202" s="848"/>
      <c r="I202" s="849"/>
      <c r="J202" s="849"/>
      <c r="K202" s="849"/>
      <c r="L202" s="858"/>
      <c r="M202" s="857"/>
      <c r="N202" s="849"/>
      <c r="O202" s="849"/>
      <c r="P202" s="849"/>
      <c r="Q202" s="850"/>
      <c r="R202" s="848"/>
      <c r="S202" s="849"/>
      <c r="T202" s="849"/>
      <c r="U202" s="849"/>
      <c r="V202" s="858"/>
      <c r="W202" s="582"/>
      <c r="X202" s="582"/>
      <c r="Y202" s="582"/>
      <c r="Z202" s="582"/>
      <c r="AA202" s="582"/>
      <c r="AB202" s="582"/>
      <c r="AC202" s="582"/>
      <c r="AD202" s="582"/>
      <c r="AE202" s="582"/>
      <c r="AF202" s="582"/>
      <c r="AG202" s="582"/>
      <c r="AH202" s="582"/>
      <c r="AI202" s="582"/>
      <c r="AJ202" s="582"/>
      <c r="AK202" s="582"/>
      <c r="AL202" s="582"/>
      <c r="AM202" s="582"/>
      <c r="AN202" s="582"/>
      <c r="AO202" s="582"/>
      <c r="AP202" s="582"/>
      <c r="AQ202" s="582"/>
      <c r="AR202" s="582"/>
      <c r="AS202" s="582"/>
      <c r="AT202" s="582"/>
      <c r="AU202" s="582"/>
      <c r="AV202" s="582"/>
      <c r="AW202" s="582"/>
      <c r="AX202" s="582"/>
      <c r="AY202" s="582"/>
      <c r="AZ202" s="208"/>
      <c r="BA202" s="433"/>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1753"/>
      <c r="BW202" s="1820"/>
      <c r="BX202" s="1820"/>
      <c r="BY202" s="1821"/>
      <c r="BZ202" s="1821"/>
      <c r="CA202" s="1821"/>
      <c r="CB202" s="1821"/>
      <c r="CC202" s="1821"/>
      <c r="CD202" s="1821"/>
      <c r="CE202" s="1821"/>
      <c r="CF202" s="1821"/>
      <c r="CG202" s="1821"/>
      <c r="CH202" s="1821"/>
      <c r="CI202" s="1821"/>
      <c r="CJ202" s="1821"/>
      <c r="CK202" s="1821"/>
      <c r="CL202" s="1821"/>
      <c r="CM202" s="1821"/>
      <c r="CN202" s="1821"/>
      <c r="CO202" s="1821"/>
      <c r="CP202" s="1821"/>
      <c r="CQ202" s="1821"/>
      <c r="CR202" s="1821"/>
      <c r="CS202" s="1821"/>
      <c r="CT202" s="1821"/>
      <c r="CU202" s="1821"/>
      <c r="CV202" s="1821"/>
      <c r="CW202" s="1821"/>
      <c r="CX202" s="1821"/>
      <c r="CY202" s="1821"/>
      <c r="CZ202" s="1821"/>
    </row>
    <row r="203" s="618" customFormat="true" ht="15" customHeight="true" x14ac:dyDescent="0.2">
      <c r="A203" s="1463"/>
      <c r="B203" s="1638"/>
      <c r="C203" s="1551"/>
      <c r="D203" s="1552"/>
      <c r="E203" s="1552"/>
      <c r="F203" s="1552"/>
      <c r="G203" s="1553"/>
      <c r="H203" s="1554"/>
      <c r="I203" s="1552"/>
      <c r="J203" s="1552"/>
      <c r="K203" s="1552"/>
      <c r="L203" s="1555"/>
      <c r="M203" s="1556"/>
      <c r="N203" s="1552"/>
      <c r="O203" s="1552"/>
      <c r="P203" s="1552"/>
      <c r="Q203" s="1553"/>
      <c r="R203" s="1554"/>
      <c r="S203" s="1552"/>
      <c r="T203" s="1552"/>
      <c r="U203" s="1552"/>
      <c r="V203" s="1706"/>
      <c r="W203" s="1234"/>
      <c r="X203" s="1234"/>
      <c r="Y203" s="1234"/>
      <c r="Z203" s="1234"/>
      <c r="AA203" s="1234"/>
      <c r="AB203" s="1234"/>
      <c r="AC203" s="1234"/>
      <c r="AD203" s="1234"/>
      <c r="AE203" s="1234"/>
      <c r="AF203" s="1234"/>
      <c r="AG203" s="1234"/>
      <c r="AH203" s="1234"/>
      <c r="AI203" s="1234"/>
      <c r="AJ203" s="1234"/>
      <c r="AK203" s="1234"/>
      <c r="AL203" s="1234"/>
      <c r="AM203" s="1234"/>
      <c r="AN203" s="1234"/>
      <c r="AO203" s="1234"/>
      <c r="AP203" s="1234"/>
      <c r="AQ203" s="1234"/>
      <c r="AR203" s="1234"/>
      <c r="AS203" s="1234"/>
      <c r="AT203" s="1234"/>
      <c r="AU203" s="1234"/>
      <c r="AV203" s="1234"/>
      <c r="AW203" s="1234"/>
      <c r="AX203" s="1234"/>
      <c r="AY203" s="1234"/>
      <c r="AZ203" s="617"/>
      <c r="BA203" s="433"/>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1753"/>
      <c r="BW203" s="1820"/>
      <c r="BX203" s="1820"/>
      <c r="BY203" s="1821"/>
      <c r="BZ203" s="1821"/>
      <c r="CA203" s="1821"/>
      <c r="CB203" s="1821"/>
      <c r="CC203" s="1821"/>
      <c r="CD203" s="1821"/>
      <c r="CE203" s="1821"/>
      <c r="CF203" s="1821"/>
      <c r="CG203" s="1821"/>
      <c r="CH203" s="1821"/>
      <c r="CI203" s="1821"/>
      <c r="CJ203" s="1821"/>
      <c r="CK203" s="1821"/>
      <c r="CL203" s="1821"/>
      <c r="CM203" s="1821"/>
      <c r="CN203" s="1821"/>
      <c r="CO203" s="1821"/>
      <c r="CP203" s="1821"/>
      <c r="CQ203" s="1821"/>
      <c r="CR203" s="1821"/>
      <c r="CS203" s="1821"/>
      <c r="CT203" s="1821"/>
      <c r="CU203" s="1821"/>
      <c r="CV203" s="1821"/>
      <c r="CW203" s="1821"/>
      <c r="CX203" s="1821"/>
      <c r="CY203" s="1821"/>
      <c r="CZ203" s="1821"/>
    </row>
    <row r="204" s="618" customFormat="true" ht="15" customHeight="true" x14ac:dyDescent="0.2">
      <c r="A204" s="1463"/>
      <c r="B204" s="1638"/>
      <c r="C204" s="1551"/>
      <c r="D204" s="1552"/>
      <c r="E204" s="1552"/>
      <c r="F204" s="1552"/>
      <c r="G204" s="1553"/>
      <c r="H204" s="1554"/>
      <c r="I204" s="1552"/>
      <c r="J204" s="1552"/>
      <c r="K204" s="1552"/>
      <c r="L204" s="1555"/>
      <c r="M204" s="1556"/>
      <c r="N204" s="1552"/>
      <c r="O204" s="1552"/>
      <c r="P204" s="1552"/>
      <c r="Q204" s="1553"/>
      <c r="R204" s="1554"/>
      <c r="S204" s="1552"/>
      <c r="T204" s="1552"/>
      <c r="U204" s="1552"/>
      <c r="V204" s="1706"/>
      <c r="W204" s="1234"/>
      <c r="X204" s="1234"/>
      <c r="Y204" s="1234"/>
      <c r="Z204" s="1234"/>
      <c r="AA204" s="1234"/>
      <c r="AB204" s="1234"/>
      <c r="AC204" s="1234"/>
      <c r="AD204" s="1234"/>
      <c r="AE204" s="1234"/>
      <c r="AF204" s="1234"/>
      <c r="AG204" s="1234"/>
      <c r="AH204" s="1234"/>
      <c r="AI204" s="1234"/>
      <c r="AJ204" s="1234"/>
      <c r="AK204" s="1234"/>
      <c r="AL204" s="1234"/>
      <c r="AM204" s="1234"/>
      <c r="AN204" s="1234"/>
      <c r="AO204" s="1234"/>
      <c r="AP204" s="1234"/>
      <c r="AQ204" s="1234"/>
      <c r="AR204" s="1234"/>
      <c r="AS204" s="1234"/>
      <c r="AT204" s="1234"/>
      <c r="AU204" s="1234"/>
      <c r="AV204" s="1234"/>
      <c r="AW204" s="1234"/>
      <c r="AX204" s="1234"/>
      <c r="AY204" s="1234"/>
      <c r="AZ204" s="617"/>
      <c r="BA204" s="433"/>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1753"/>
      <c r="BW204" s="1820"/>
      <c r="BX204" s="1820"/>
      <c r="BY204" s="1821"/>
      <c r="BZ204" s="1821"/>
      <c r="CA204" s="1821"/>
      <c r="CB204" s="1821"/>
      <c r="CC204" s="1821"/>
      <c r="CD204" s="1821"/>
      <c r="CE204" s="1821"/>
      <c r="CF204" s="1821"/>
      <c r="CG204" s="1821"/>
      <c r="CH204" s="1821"/>
      <c r="CI204" s="1821"/>
      <c r="CJ204" s="1821"/>
      <c r="CK204" s="1821"/>
      <c r="CL204" s="1821"/>
      <c r="CM204" s="1821"/>
      <c r="CN204" s="1821"/>
      <c r="CO204" s="1821"/>
      <c r="CP204" s="1821"/>
      <c r="CQ204" s="1821"/>
      <c r="CR204" s="1821"/>
      <c r="CS204" s="1821"/>
      <c r="CT204" s="1821"/>
      <c r="CU204" s="1821"/>
      <c r="CV204" s="1821"/>
      <c r="CW204" s="1821"/>
      <c r="CX204" s="1821"/>
      <c r="CY204" s="1821"/>
      <c r="CZ204" s="1821"/>
    </row>
    <row r="205" s="618" customFormat="true" ht="15" customHeight="true" x14ac:dyDescent="0.2">
      <c r="A205" s="1471"/>
      <c r="B205" s="1640"/>
      <c r="C205" s="1575"/>
      <c r="D205" s="1576"/>
      <c r="E205" s="1576"/>
      <c r="F205" s="1576"/>
      <c r="G205" s="1577"/>
      <c r="H205" s="1578"/>
      <c r="I205" s="1576"/>
      <c r="J205" s="1576"/>
      <c r="K205" s="1576"/>
      <c r="L205" s="1579"/>
      <c r="M205" s="1580"/>
      <c r="N205" s="1576"/>
      <c r="O205" s="1576"/>
      <c r="P205" s="1576"/>
      <c r="Q205" s="1577"/>
      <c r="R205" s="1578"/>
      <c r="S205" s="1576"/>
      <c r="T205" s="1576"/>
      <c r="U205" s="1576"/>
      <c r="V205" s="1716"/>
      <c r="W205" s="1234"/>
      <c r="X205" s="1234"/>
      <c r="Y205" s="1234"/>
      <c r="Z205" s="1234"/>
      <c r="AA205" s="1234"/>
      <c r="AB205" s="1234"/>
      <c r="AC205" s="1234"/>
      <c r="AD205" s="1234"/>
      <c r="AE205" s="1234"/>
      <c r="AF205" s="1234"/>
      <c r="AG205" s="1234"/>
      <c r="AH205" s="1234"/>
      <c r="AI205" s="1234"/>
      <c r="AJ205" s="1234"/>
      <c r="AK205" s="1234"/>
      <c r="AL205" s="1234"/>
      <c r="AM205" s="1234"/>
      <c r="AN205" s="1234"/>
      <c r="AO205" s="1234"/>
      <c r="AP205" s="1234"/>
      <c r="AQ205" s="1234"/>
      <c r="AR205" s="1234"/>
      <c r="AS205" s="1234"/>
      <c r="AT205" s="1234"/>
      <c r="AU205" s="1234"/>
      <c r="AV205" s="1234"/>
      <c r="AW205" s="1234"/>
      <c r="AX205" s="1234"/>
      <c r="AY205" s="1234"/>
      <c r="AZ205" s="617"/>
      <c r="BA205" s="433"/>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1754"/>
      <c r="BW205" s="1820"/>
      <c r="BX205" s="1820"/>
      <c r="BY205" s="1821"/>
      <c r="BZ205" s="1821"/>
      <c r="CA205" s="1821"/>
      <c r="CB205" s="1821"/>
      <c r="CC205" s="1821"/>
      <c r="CD205" s="1821"/>
      <c r="CE205" s="1821"/>
      <c r="CF205" s="1821"/>
      <c r="CG205" s="1821"/>
      <c r="CH205" s="1821"/>
      <c r="CI205" s="1821"/>
      <c r="CJ205" s="1821"/>
      <c r="CK205" s="1821"/>
      <c r="CL205" s="1821"/>
      <c r="CM205" s="1821"/>
      <c r="CN205" s="1821"/>
      <c r="CO205" s="1821"/>
      <c r="CP205" s="1821"/>
      <c r="CQ205" s="1821"/>
      <c r="CR205" s="1821"/>
      <c r="CS205" s="1821"/>
      <c r="CT205" s="1821"/>
      <c r="CU205" s="1821"/>
      <c r="CV205" s="1821"/>
      <c r="CW205" s="1821"/>
      <c r="CX205" s="1821"/>
      <c r="CY205" s="1821"/>
      <c r="CZ205" s="1821"/>
    </row>
    <row r="206" s="619" customFormat="true" ht="250.15" customHeight="true" x14ac:dyDescent="0.2">
      <c r="B206" s="1397"/>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990" t="str">
        <f>A1026</f>
        <v>Mexico</v>
      </c>
      <c r="B208" s="1991"/>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2015</v>
      </c>
      <c r="B209" s="139"/>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435" t="s">
        <v>110</v>
      </c>
      <c r="B210" s="141"/>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95</v>
      </c>
      <c r="B211" s="139"/>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436" t="s">
        <v>96</v>
      </c>
      <c r="B212" s="214"/>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132</v>
      </c>
      <c r="B215" s="213" t="str">
        <f>A1025</f>
        <v>MICS15</v>
      </c>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36"/>
      <c r="B216" s="634"/>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36"/>
      <c r="B217" s="635"/>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36"/>
      <c r="B218" s="634"/>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37"/>
      <c r="B219" s="638"/>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613" customFormat="true" ht="15" customHeight="true" x14ac:dyDescent="0.2">
      <c r="A220" s="114" t="s">
        <v>85</v>
      </c>
      <c r="B220" s="198"/>
      <c r="C220" s="2032" t="s">
        <v>113</v>
      </c>
      <c r="D220" s="2033"/>
      <c r="E220" s="2033"/>
      <c r="F220" s="2033"/>
      <c r="G220" s="2034"/>
      <c r="H220" s="2229" t="s">
        <v>38</v>
      </c>
      <c r="I220" s="2230"/>
      <c r="J220" s="2230"/>
      <c r="K220" s="2230"/>
      <c r="L220" s="2231"/>
      <c r="M220" s="2232" t="s">
        <v>37</v>
      </c>
      <c r="N220" s="2233"/>
      <c r="O220" s="2233"/>
      <c r="P220" s="2233"/>
      <c r="Q220" s="2234"/>
      <c r="R220" s="1675" t="s">
        <v>136</v>
      </c>
      <c r="S220" s="1688"/>
      <c r="T220" s="1688"/>
      <c r="U220" s="1688"/>
      <c r="V220" s="1689"/>
      <c r="W220" s="1234"/>
      <c r="X220" s="1234"/>
      <c r="Y220" s="1234"/>
      <c r="Z220" s="1234"/>
      <c r="AA220" s="1234"/>
      <c r="AB220" s="1234"/>
      <c r="AC220" s="1234"/>
      <c r="AD220" s="1234"/>
      <c r="AE220" s="1234"/>
      <c r="AF220" s="1234"/>
      <c r="AG220" s="1234"/>
      <c r="AH220" s="1234"/>
      <c r="AI220" s="1234"/>
      <c r="AJ220" s="1234"/>
      <c r="AK220" s="1234"/>
      <c r="AL220" s="1234"/>
      <c r="AM220" s="1234"/>
      <c r="AN220" s="1234"/>
      <c r="AO220" s="1234"/>
      <c r="AP220" s="1234"/>
      <c r="AQ220" s="1234"/>
      <c r="AR220" s="1234"/>
      <c r="AS220" s="1234"/>
      <c r="AT220" s="1234"/>
      <c r="AU220" s="1234"/>
      <c r="AV220" s="1234"/>
      <c r="AW220" s="1234"/>
      <c r="AX220" s="1234"/>
      <c r="AY220" s="1234"/>
      <c r="AZ220" s="617"/>
      <c r="BA220" s="209" t="s">
        <v>127</v>
      </c>
      <c r="BB220" s="114" t="s">
        <v>85</v>
      </c>
      <c r="BC220" s="2122" t="s">
        <v>113</v>
      </c>
      <c r="BD220" s="2123"/>
      <c r="BE220" s="2123"/>
      <c r="BF220" s="2123"/>
      <c r="BG220" s="2124"/>
      <c r="BH220" s="2125" t="s">
        <v>38</v>
      </c>
      <c r="BI220" s="2123"/>
      <c r="BJ220" s="2123"/>
      <c r="BK220" s="2123"/>
      <c r="BL220" s="2124"/>
      <c r="BM220" s="2125" t="s">
        <v>37</v>
      </c>
      <c r="BN220" s="2123"/>
      <c r="BO220" s="2123"/>
      <c r="BP220" s="2123"/>
      <c r="BQ220" s="2126"/>
      <c r="BR220" s="1664" t="s">
        <v>136</v>
      </c>
      <c r="BS220" s="1665"/>
      <c r="BT220" s="1665"/>
      <c r="BU220" s="1665"/>
      <c r="BV220" s="1665"/>
      <c r="BW220" s="1822"/>
      <c r="BX220" s="1822"/>
      <c r="BY220" s="1823"/>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613" customFormat="true" ht="24" x14ac:dyDescent="0.2">
      <c r="A221" s="182" t="s">
        <v>86</v>
      </c>
      <c r="B221" s="239"/>
      <c r="C221" s="277" t="s">
        <v>0</v>
      </c>
      <c r="D221" s="278" t="s">
        <v>1</v>
      </c>
      <c r="E221" s="278" t="s">
        <v>2</v>
      </c>
      <c r="F221" s="278" t="s">
        <v>3</v>
      </c>
      <c r="G221" s="279" t="s">
        <v>4</v>
      </c>
      <c r="H221" s="1445" t="s">
        <v>0</v>
      </c>
      <c r="I221" s="1413" t="s">
        <v>1</v>
      </c>
      <c r="J221" s="1413" t="s">
        <v>2</v>
      </c>
      <c r="K221" s="1413" t="s">
        <v>3</v>
      </c>
      <c r="L221" s="1414" t="s">
        <v>4</v>
      </c>
      <c r="M221" s="1435" t="s">
        <v>0</v>
      </c>
      <c r="N221" s="1413" t="s">
        <v>1</v>
      </c>
      <c r="O221" s="1413" t="s">
        <v>2</v>
      </c>
      <c r="P221" s="1413" t="s">
        <v>3</v>
      </c>
      <c r="Q221" s="1457" t="s">
        <v>4</v>
      </c>
      <c r="R221" s="1445" t="s">
        <v>312</v>
      </c>
      <c r="S221" s="1413" t="s">
        <v>313</v>
      </c>
      <c r="T221" s="1413" t="s">
        <v>314</v>
      </c>
      <c r="U221" s="1413" t="s">
        <v>315</v>
      </c>
      <c r="V221" s="1415" t="s">
        <v>316</v>
      </c>
      <c r="W221" s="1234"/>
      <c r="X221" s="1234"/>
      <c r="Y221" s="1234"/>
      <c r="Z221" s="1234"/>
      <c r="AA221" s="1234"/>
      <c r="AB221" s="1234"/>
      <c r="AC221" s="1234"/>
      <c r="AD221" s="1234"/>
      <c r="AE221" s="1234"/>
      <c r="AF221" s="1234"/>
      <c r="AG221" s="1234"/>
      <c r="AH221" s="1234"/>
      <c r="AI221" s="1234"/>
      <c r="AJ221" s="1234"/>
      <c r="AK221" s="1234"/>
      <c r="AL221" s="1234"/>
      <c r="AM221" s="1234"/>
      <c r="AN221" s="1234"/>
      <c r="AO221" s="1234"/>
      <c r="AP221" s="1234"/>
      <c r="AQ221" s="1234"/>
      <c r="AR221" s="1234"/>
      <c r="AS221" s="1234"/>
      <c r="AT221" s="1234"/>
      <c r="AU221" s="1234"/>
      <c r="AV221" s="1234"/>
      <c r="AW221" s="1234"/>
      <c r="AX221" s="1234"/>
      <c r="AY221" s="1234"/>
      <c r="AZ221" s="617"/>
      <c r="BA221" s="194" t="s">
        <v>116</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312</v>
      </c>
      <c r="BS221" s="171" t="s">
        <v>313</v>
      </c>
      <c r="BT221" s="171" t="s">
        <v>314</v>
      </c>
      <c r="BU221" s="171" t="s">
        <v>315</v>
      </c>
      <c r="BV221" s="1755" t="s">
        <v>316</v>
      </c>
      <c r="BW221" s="1824"/>
      <c r="BX221" s="1824"/>
      <c r="BY221" s="1825"/>
      <c r="BZ221" s="1825"/>
      <c r="CA221" s="1825"/>
      <c r="CB221" s="1825"/>
      <c r="CC221" s="1825"/>
      <c r="CD221" s="1825"/>
      <c r="CE221" s="1825"/>
      <c r="CF221" s="1825"/>
      <c r="CG221" s="1825"/>
      <c r="CH221" s="1825"/>
      <c r="CI221" s="1825"/>
      <c r="CJ221" s="1825"/>
      <c r="CK221" s="1825"/>
      <c r="CL221" s="1825"/>
      <c r="CM221" s="1825"/>
      <c r="CN221" s="1825"/>
      <c r="CO221" s="1825"/>
      <c r="CP221" s="1825"/>
      <c r="CQ221" s="1825"/>
      <c r="CR221" s="1825"/>
      <c r="CS221" s="1825"/>
      <c r="CT221" s="1825"/>
      <c r="CU221" s="1825"/>
      <c r="CV221" s="1825"/>
      <c r="CW221" s="1825"/>
      <c r="CX221" s="1825"/>
      <c r="CY221" s="1825"/>
      <c r="CZ221" s="1825"/>
    </row>
    <row r="222" s="613" customFormat="true" ht="15" customHeight="true" x14ac:dyDescent="0.2">
      <c r="A222" s="2235" t="s">
        <v>36</v>
      </c>
      <c r="B222" s="1641" t="s">
        <v>15</v>
      </c>
      <c r="C222" s="1581">
        <v>79.603522380454422</v>
      </c>
      <c r="D222" s="1582">
        <v>85.588588317261411</v>
      </c>
      <c r="E222" s="1582">
        <v>91.017774295916539</v>
      </c>
      <c r="F222" s="1582">
        <v>95.494437707325304</v>
      </c>
      <c r="G222" s="1583">
        <v>96.5147307260156</v>
      </c>
      <c r="H222" s="1584">
        <v>83.189148206783941</v>
      </c>
      <c r="I222" s="1582">
        <v>87.448913559220671</v>
      </c>
      <c r="J222" s="1582">
        <v>94.144773071123396</v>
      </c>
      <c r="K222" s="1582">
        <v>96.595314956701415</v>
      </c>
      <c r="L222" s="1585">
        <v>96.13198251018045</v>
      </c>
      <c r="M222" s="1586">
        <v>74.624995949810597</v>
      </c>
      <c r="N222" s="1582">
        <v>84.557092436514893</v>
      </c>
      <c r="O222" s="1582">
        <v>81.891640422029852</v>
      </c>
      <c r="P222" s="1582">
        <v>85.441081729355446</v>
      </c>
      <c r="Q222" s="1583">
        <v>91.114264998055987</v>
      </c>
      <c r="R222" s="1584">
        <v>87.600779786174954</v>
      </c>
      <c r="S222" s="1582">
        <v>88.675663820866731</v>
      </c>
      <c r="T222" s="1582">
        <v>92.35296276799248</v>
      </c>
      <c r="U222" s="1582">
        <v>92.176317454068396</v>
      </c>
      <c r="V222" s="1717">
        <v>86.241245033363938</v>
      </c>
      <c r="W222" s="1234"/>
      <c r="X222" s="1234"/>
      <c r="Y222" s="1234"/>
      <c r="Z222" s="1234"/>
      <c r="AA222" s="1234"/>
      <c r="AB222" s="1234"/>
      <c r="AC222" s="1234"/>
      <c r="AD222" s="1234"/>
      <c r="AE222" s="1234"/>
      <c r="AF222" s="1234"/>
      <c r="AG222" s="1234"/>
      <c r="AH222" s="1234"/>
      <c r="AI222" s="1234"/>
      <c r="AJ222" s="1234"/>
      <c r="AK222" s="1234"/>
      <c r="AL222" s="1234"/>
      <c r="AM222" s="1234"/>
      <c r="AN222" s="1234"/>
      <c r="AO222" s="1234"/>
      <c r="AP222" s="1234"/>
      <c r="AQ222" s="1234"/>
      <c r="AR222" s="1234"/>
      <c r="AS222" s="1234"/>
      <c r="AT222" s="1234"/>
      <c r="AU222" s="1234"/>
      <c r="AV222" s="1234"/>
      <c r="AW222" s="1234"/>
      <c r="AX222" s="1234"/>
      <c r="AY222" s="1234"/>
      <c r="AZ222" s="617"/>
      <c r="BA222" s="2127" t="s">
        <v>36</v>
      </c>
      <c r="BB222" s="160" t="s">
        <v>15</v>
      </c>
      <c r="BC222" s="352">
        <v>6196.0512897049375</v>
      </c>
      <c r="BD222" s="356">
        <v>6727.0203051193057</v>
      </c>
      <c r="BE222" s="356">
        <v>6946.5386893314717</v>
      </c>
      <c r="BF222" s="356">
        <v>7187.598737049555</v>
      </c>
      <c r="BG222" s="360">
        <v>7101.6723036245694</v>
      </c>
      <c r="BH222" s="364">
        <v>5004.0567503616821</v>
      </c>
      <c r="BI222" s="356">
        <v>5165.4709941223091</v>
      </c>
      <c r="BJ222" s="356">
        <v>5520.5987745224356</v>
      </c>
      <c r="BK222" s="356">
        <v>5489.0384277872035</v>
      </c>
      <c r="BL222" s="360">
        <v>5414.806174072065</v>
      </c>
      <c r="BM222" s="364">
        <v>1354.3303565826752</v>
      </c>
      <c r="BN222" s="356">
        <v>1514.7220932923085</v>
      </c>
      <c r="BO222" s="356">
        <v>1498.3922648160296</v>
      </c>
      <c r="BP222" s="356">
        <v>1561.3997363639282</v>
      </c>
      <c r="BQ222" s="360">
        <v>1636.0657529092186</v>
      </c>
      <c r="BR222" s="364">
        <v>5246.2530709694502</v>
      </c>
      <c r="BS222" s="356">
        <v>6676.171573540274</v>
      </c>
      <c r="BT222" s="356">
        <v>7982.9690861186637</v>
      </c>
      <c r="BU222" s="356">
        <v>7081.96233464532</v>
      </c>
      <c r="BV222" s="1756">
        <v>7171.5252595561351</v>
      </c>
      <c r="BW222" s="1826"/>
      <c r="BX222" s="1826"/>
      <c r="BY222" s="1827"/>
      <c r="BZ222" s="1827"/>
      <c r="CA222" s="1827"/>
      <c r="CB222" s="1827"/>
      <c r="CC222" s="1827"/>
      <c r="CD222" s="1827"/>
      <c r="CE222" s="1827"/>
      <c r="CF222" s="1827"/>
      <c r="CG222" s="1827"/>
      <c r="CH222" s="1827"/>
      <c r="CI222" s="1827"/>
      <c r="CJ222" s="1827"/>
      <c r="CK222" s="1827"/>
      <c r="CL222" s="1827"/>
      <c r="CM222" s="1827"/>
      <c r="CN222" s="1827"/>
      <c r="CO222" s="1827"/>
      <c r="CP222" s="1827"/>
      <c r="CQ222" s="1827"/>
      <c r="CR222" s="1827"/>
      <c r="CS222" s="1827"/>
      <c r="CT222" s="1827"/>
      <c r="CU222" s="1827"/>
      <c r="CV222" s="1827"/>
      <c r="CW222" s="1827"/>
      <c r="CX222" s="1827"/>
      <c r="CY222" s="1827"/>
      <c r="CZ222" s="1828"/>
    </row>
    <row r="223" s="613" customFormat="true" ht="15" customHeight="true" x14ac:dyDescent="0.2">
      <c r="A223" s="2236"/>
      <c r="B223" s="1642" t="s">
        <v>16</v>
      </c>
      <c r="C223" s="1587">
        <v>14.991055784271143</v>
      </c>
      <c r="D223" s="1588">
        <v>9.8760274746624575</v>
      </c>
      <c r="E223" s="1588">
        <v>5.7421373815629586</v>
      </c>
      <c r="F223" s="1588">
        <v>3.3797959602563696</v>
      </c>
      <c r="G223" s="1589">
        <v>2.7091286640708345</v>
      </c>
      <c r="H223" s="1590">
        <v>13.177984205411878</v>
      </c>
      <c r="I223" s="1588">
        <v>8.4081615289710516</v>
      </c>
      <c r="J223" s="1588">
        <v>4.307278584061212</v>
      </c>
      <c r="K223" s="1588">
        <v>2.2386160427226636</v>
      </c>
      <c r="L223" s="1591">
        <v>2.9706203159738678</v>
      </c>
      <c r="M223" s="1592">
        <v>19.591606816466893</v>
      </c>
      <c r="N223" s="1588">
        <v>10.328546626018928</v>
      </c>
      <c r="O223" s="1588">
        <v>10.662286043659554</v>
      </c>
      <c r="P223" s="1588">
        <v>8.532615002035616</v>
      </c>
      <c r="Q223" s="1589">
        <v>5.9583633377974685</v>
      </c>
      <c r="R223" s="1590">
        <v>6.2816381047607113</v>
      </c>
      <c r="S223" s="1588">
        <v>6.7482561095027105</v>
      </c>
      <c r="T223" s="1588">
        <v>5.4208921988806003</v>
      </c>
      <c r="U223" s="1588">
        <v>6.9056312612961968</v>
      </c>
      <c r="V223" s="1718">
        <v>11.444077091871206</v>
      </c>
      <c r="W223" s="1234"/>
      <c r="X223" s="1234"/>
      <c r="Y223" s="1234"/>
      <c r="Z223" s="1234"/>
      <c r="AA223" s="1234"/>
      <c r="AB223" s="1234"/>
      <c r="AC223" s="1234"/>
      <c r="AD223" s="1234"/>
      <c r="AE223" s="1234"/>
      <c r="AF223" s="1234"/>
      <c r="AG223" s="1234"/>
      <c r="AH223" s="1234"/>
      <c r="AI223" s="1234"/>
      <c r="AJ223" s="1234"/>
      <c r="AK223" s="1234"/>
      <c r="AL223" s="1234"/>
      <c r="AM223" s="1234"/>
      <c r="AN223" s="1234"/>
      <c r="AO223" s="1234"/>
      <c r="AP223" s="1234"/>
      <c r="AQ223" s="1234"/>
      <c r="AR223" s="1234"/>
      <c r="AS223" s="1234"/>
      <c r="AT223" s="1234"/>
      <c r="AU223" s="1234"/>
      <c r="AV223" s="1234"/>
      <c r="AW223" s="1234"/>
      <c r="AX223" s="1234"/>
      <c r="AY223" s="1234"/>
      <c r="AZ223" s="617"/>
      <c r="BA223" s="2128"/>
      <c r="BB223" s="161" t="s">
        <v>16</v>
      </c>
      <c r="BC223" s="353">
        <v>1166.8497542387477</v>
      </c>
      <c r="BD223" s="357">
        <v>776.22775024286386</v>
      </c>
      <c r="BE223" s="357">
        <v>438.24384620524779</v>
      </c>
      <c r="BF223" s="357">
        <v>254.38777125298895</v>
      </c>
      <c r="BG223" s="361">
        <v>199.34101101316443</v>
      </c>
      <c r="BH223" s="365">
        <v>792.69210276483352</v>
      </c>
      <c r="BI223" s="357">
        <v>496.65699348434663</v>
      </c>
      <c r="BJ223" s="357">
        <v>252.57649572038335</v>
      </c>
      <c r="BK223" s="357">
        <v>127.20958039293743</v>
      </c>
      <c r="BL223" s="361">
        <v>167.32551236063148</v>
      </c>
      <c r="BM223" s="365">
        <v>355.55791337822535</v>
      </c>
      <c r="BN223" s="357">
        <v>185.02147265501955</v>
      </c>
      <c r="BO223" s="357">
        <v>195.09057152526606</v>
      </c>
      <c r="BP223" s="357">
        <v>155.92994078510029</v>
      </c>
      <c r="BQ223" s="361">
        <v>106.98954988626961</v>
      </c>
      <c r="BR223" s="365">
        <v>376.19600280111354</v>
      </c>
      <c r="BS223" s="357">
        <v>508.05952465427089</v>
      </c>
      <c r="BT223" s="357">
        <v>468.58068811024395</v>
      </c>
      <c r="BU223" s="357">
        <v>530.56383505251847</v>
      </c>
      <c r="BV223" s="1757">
        <v>951.65008233486515</v>
      </c>
      <c r="BW223" s="1829"/>
      <c r="BX223" s="1829"/>
      <c r="BY223" s="1830"/>
      <c r="BZ223" s="1830"/>
      <c r="CA223" s="1830"/>
      <c r="CB223" s="1830"/>
      <c r="CC223" s="1830"/>
      <c r="CD223" s="1830"/>
      <c r="CE223" s="1830"/>
      <c r="CF223" s="1830"/>
      <c r="CG223" s="1830"/>
      <c r="CH223" s="1830"/>
      <c r="CI223" s="1830"/>
      <c r="CJ223" s="1830"/>
      <c r="CK223" s="1830"/>
      <c r="CL223" s="1830"/>
      <c r="CM223" s="1830"/>
      <c r="CN223" s="1830"/>
      <c r="CO223" s="1830"/>
      <c r="CP223" s="1830"/>
      <c r="CQ223" s="1830"/>
      <c r="CR223" s="1830"/>
      <c r="CS223" s="1830"/>
      <c r="CT223" s="1830"/>
      <c r="CU223" s="1830"/>
      <c r="CV223" s="1830"/>
      <c r="CW223" s="1830"/>
      <c r="CX223" s="1830"/>
      <c r="CY223" s="1830"/>
      <c r="CZ223" s="1831"/>
    </row>
    <row r="224" s="613" customFormat="true" ht="15" customHeight="true" x14ac:dyDescent="0.2">
      <c r="A224" s="2237"/>
      <c r="B224" s="1643" t="s">
        <v>20</v>
      </c>
      <c r="C224" s="1587">
        <v>5.405421835274443</v>
      </c>
      <c r="D224" s="1588">
        <v>4.5353842080762323</v>
      </c>
      <c r="E224" s="1588">
        <v>3.2400883225205011</v>
      </c>
      <c r="F224" s="1588">
        <v>1.1257663324183276</v>
      </c>
      <c r="G224" s="1589">
        <v>0.77614060991356337</v>
      </c>
      <c r="H224" s="1590">
        <v>3.6328675878042032</v>
      </c>
      <c r="I224" s="1588">
        <v>4.1429249118084037</v>
      </c>
      <c r="J224" s="1588">
        <v>1.5479483448154403</v>
      </c>
      <c r="K224" s="1588">
        <v>1.1660690005758809</v>
      </c>
      <c r="L224" s="1591">
        <v>0.89739717384571938</v>
      </c>
      <c r="M224" s="1592">
        <v>5.7833972337225763</v>
      </c>
      <c r="N224" s="1588">
        <v>5.1143609374662971</v>
      </c>
      <c r="O224" s="1588">
        <v>7.4460735343106421</v>
      </c>
      <c r="P224" s="1588">
        <v>6.0263032686089426</v>
      </c>
      <c r="Q224" s="1589">
        <v>2.9273716641465524</v>
      </c>
      <c r="R224" s="1590">
        <v>6.1175821090641653</v>
      </c>
      <c r="S224" s="1588">
        <v>4.5760800696305539</v>
      </c>
      <c r="T224" s="1588">
        <v>2.2261450331268473</v>
      </c>
      <c r="U224" s="1588">
        <v>0.91805128463542973</v>
      </c>
      <c r="V224" s="1718">
        <v>2.3146778747649375</v>
      </c>
      <c r="W224" s="1234"/>
      <c r="X224" s="1234"/>
      <c r="Y224" s="1234"/>
      <c r="Z224" s="1234"/>
      <c r="AA224" s="1234"/>
      <c r="AB224" s="1234"/>
      <c r="AC224" s="1234"/>
      <c r="AD224" s="1234"/>
      <c r="AE224" s="1234"/>
      <c r="AF224" s="1234"/>
      <c r="AG224" s="1234"/>
      <c r="AH224" s="1234"/>
      <c r="AI224" s="1234"/>
      <c r="AJ224" s="1234"/>
      <c r="AK224" s="1234"/>
      <c r="AL224" s="1234"/>
      <c r="AM224" s="1234"/>
      <c r="AN224" s="1234"/>
      <c r="AO224" s="1234"/>
      <c r="AP224" s="1234"/>
      <c r="AQ224" s="1234"/>
      <c r="AR224" s="1234"/>
      <c r="AS224" s="1234"/>
      <c r="AT224" s="1234"/>
      <c r="AU224" s="1234"/>
      <c r="AV224" s="1234"/>
      <c r="AW224" s="1234"/>
      <c r="AX224" s="1234"/>
      <c r="AY224" s="1234"/>
      <c r="AZ224" s="617"/>
      <c r="BA224" s="2128"/>
      <c r="BB224" s="161" t="s">
        <v>20</v>
      </c>
      <c r="BC224" s="353">
        <v>420.73855442953396</v>
      </c>
      <c r="BD224" s="357">
        <v>356.46833601405604</v>
      </c>
      <c r="BE224" s="357">
        <v>247.28575339651601</v>
      </c>
      <c r="BF224" s="357">
        <v>84.733277281574956</v>
      </c>
      <c r="BG224" s="361">
        <v>57.1093783475241</v>
      </c>
      <c r="BH224" s="365">
        <v>218.52700704103748</v>
      </c>
      <c r="BI224" s="357">
        <v>244.71611586438732</v>
      </c>
      <c r="BJ224" s="357">
        <v>90.770857017799813</v>
      </c>
      <c r="BK224" s="357">
        <v>66.261987514420127</v>
      </c>
      <c r="BL224" s="361">
        <v>50.547503865532235</v>
      </c>
      <c r="BM224" s="365">
        <v>104.95987755998844</v>
      </c>
      <c r="BN224" s="357">
        <v>91.616625901223543</v>
      </c>
      <c r="BO224" s="357">
        <v>136.24270962901622</v>
      </c>
      <c r="BP224" s="357">
        <v>110.12815081930569</v>
      </c>
      <c r="BQ224" s="361">
        <v>52.564464256494063</v>
      </c>
      <c r="BR224" s="365">
        <v>366.3709844241676</v>
      </c>
      <c r="BS224" s="357">
        <v>344.52175898933228</v>
      </c>
      <c r="BT224" s="357">
        <v>192.42747008899812</v>
      </c>
      <c r="BU224" s="357">
        <v>70.534436595393643</v>
      </c>
      <c r="BV224" s="1757">
        <v>192.48064937131355</v>
      </c>
      <c r="BW224" s="1829"/>
      <c r="BX224" s="1829"/>
      <c r="BY224" s="1830"/>
      <c r="BZ224" s="1830"/>
      <c r="CA224" s="1830"/>
      <c r="CB224" s="1830"/>
      <c r="CC224" s="1830"/>
      <c r="CD224" s="1830"/>
      <c r="CE224" s="1830"/>
      <c r="CF224" s="1830"/>
      <c r="CG224" s="1830"/>
      <c r="CH224" s="1830"/>
      <c r="CI224" s="1830"/>
      <c r="CJ224" s="1830"/>
      <c r="CK224" s="1830"/>
      <c r="CL224" s="1830"/>
      <c r="CM224" s="1830"/>
      <c r="CN224" s="1830"/>
      <c r="CO224" s="1830"/>
      <c r="CP224" s="1830"/>
      <c r="CQ224" s="1830"/>
      <c r="CR224" s="1830"/>
      <c r="CS224" s="1830"/>
      <c r="CT224" s="1830"/>
      <c r="CU224" s="1830"/>
      <c r="CV224" s="1830"/>
      <c r="CW224" s="1830"/>
      <c r="CX224" s="1830"/>
      <c r="CY224" s="1830"/>
      <c r="CZ224" s="1831"/>
    </row>
    <row r="225" s="613" customFormat="true" ht="15" customHeight="true" x14ac:dyDescent="0.2">
      <c r="A225" s="2266" t="s">
        <v>347</v>
      </c>
      <c r="B225" s="1644" t="s">
        <v>348</v>
      </c>
      <c r="C225" s="1587">
        <v>91.187584549920004</v>
      </c>
      <c r="D225" s="1588">
        <v>92.85733318176915</v>
      </c>
      <c r="E225" s="1588">
        <v>91.467191379014238</v>
      </c>
      <c r="F225" s="1588">
        <v>92.184051860828149</v>
      </c>
      <c r="G225" s="1589">
        <v>90.36890625409427</v>
      </c>
      <c r="H225" s="1590">
        <v>93.46410233562635</v>
      </c>
      <c r="I225" s="1588">
        <v>91.560230019896068</v>
      </c>
      <c r="J225" s="1588">
        <v>92.815604883252618</v>
      </c>
      <c r="K225" s="1588">
        <v>90.653403116128047</v>
      </c>
      <c r="L225" s="1591">
        <v>90.004595818414273</v>
      </c>
      <c r="M225" s="1592">
        <v>91.66059135494028</v>
      </c>
      <c r="N225" s="1588">
        <v>90.187177302615979</v>
      </c>
      <c r="O225" s="1588">
        <v>90.20373485193916</v>
      </c>
      <c r="P225" s="1588">
        <v>91.556651213609015</v>
      </c>
      <c r="Q225" s="1589">
        <v>93.020273843061403</v>
      </c>
      <c r="R225" s="1590">
        <v>90.608610721401845</v>
      </c>
      <c r="S225" s="1588">
        <v>81.214487641774383</v>
      </c>
      <c r="T225" s="1588">
        <v>96.282925616105686</v>
      </c>
      <c r="U225" s="1588">
        <v>94.168231902141827</v>
      </c>
      <c r="V225" s="1718">
        <v>95.931889846488076</v>
      </c>
      <c r="W225" s="1234"/>
      <c r="X225" s="1234"/>
      <c r="Y225" s="1234"/>
      <c r="Z225" s="1234"/>
      <c r="AA225" s="1234"/>
      <c r="AB225" s="1234"/>
      <c r="AC225" s="1234"/>
      <c r="AD225" s="1234"/>
      <c r="AE225" s="1234"/>
      <c r="AF225" s="1234"/>
      <c r="AG225" s="1234"/>
      <c r="AH225" s="1234"/>
      <c r="AI225" s="1234"/>
      <c r="AJ225" s="1234"/>
      <c r="AK225" s="1234"/>
      <c r="AL225" s="1234"/>
      <c r="AM225" s="1234"/>
      <c r="AN225" s="1234"/>
      <c r="AO225" s="1234"/>
      <c r="AP225" s="1234"/>
      <c r="AQ225" s="1234"/>
      <c r="AR225" s="1234"/>
      <c r="AS225" s="1234"/>
      <c r="AT225" s="1234"/>
      <c r="AU225" s="1234"/>
      <c r="AV225" s="1234"/>
      <c r="AW225" s="1234"/>
      <c r="AX225" s="1234"/>
      <c r="AY225" s="1234"/>
      <c r="AZ225" s="617"/>
      <c r="BA225" s="2128" t="s">
        <v>69</v>
      </c>
      <c r="BB225" s="161" t="s">
        <v>70</v>
      </c>
      <c r="BC225" s="1064" t="s">
        <v>35</v>
      </c>
      <c r="BD225" s="1083" t="s">
        <v>35</v>
      </c>
      <c r="BE225" s="1083" t="s">
        <v>35</v>
      </c>
      <c r="BF225" s="1083" t="s">
        <v>35</v>
      </c>
      <c r="BG225" s="1103" t="s">
        <v>35</v>
      </c>
      <c r="BH225" s="1123" t="s">
        <v>35</v>
      </c>
      <c r="BI225" s="1083" t="s">
        <v>35</v>
      </c>
      <c r="BJ225" s="1083" t="s">
        <v>35</v>
      </c>
      <c r="BK225" s="1083" t="s">
        <v>35</v>
      </c>
      <c r="BL225" s="1103" t="s">
        <v>35</v>
      </c>
      <c r="BM225" s="1123" t="s">
        <v>35</v>
      </c>
      <c r="BN225" s="1083" t="s">
        <v>35</v>
      </c>
      <c r="BO225" s="1083" t="s">
        <v>35</v>
      </c>
      <c r="BP225" s="1083" t="s">
        <v>35</v>
      </c>
      <c r="BQ225" s="1103" t="s">
        <v>35</v>
      </c>
      <c r="BR225" s="1123" t="s">
        <v>35</v>
      </c>
      <c r="BS225" s="1083" t="s">
        <v>35</v>
      </c>
      <c r="BT225" s="1083" t="s">
        <v>35</v>
      </c>
      <c r="BU225" s="1083" t="s">
        <v>35</v>
      </c>
      <c r="BV225" s="1758" t="s">
        <v>35</v>
      </c>
      <c r="BW225" s="1832"/>
      <c r="BX225" s="1832"/>
      <c r="BY225" s="1831"/>
      <c r="BZ225" s="1831"/>
      <c r="CA225" s="1831"/>
      <c r="CB225" s="1831"/>
      <c r="CC225" s="1831"/>
      <c r="CD225" s="1831"/>
      <c r="CE225" s="1831"/>
      <c r="CF225" s="1831"/>
      <c r="CG225" s="1831"/>
      <c r="CH225" s="1831"/>
      <c r="CI225" s="1831"/>
      <c r="CJ225" s="1831"/>
      <c r="CK225" s="1831"/>
      <c r="CL225" s="1831"/>
      <c r="CM225" s="1831"/>
      <c r="CN225" s="1831"/>
      <c r="CO225" s="1831"/>
      <c r="CP225" s="1831"/>
      <c r="CQ225" s="1831"/>
      <c r="CR225" s="1831"/>
      <c r="CS225" s="1831"/>
      <c r="CT225" s="1831"/>
      <c r="CU225" s="1831"/>
      <c r="CV225" s="1831"/>
      <c r="CW225" s="1831"/>
      <c r="CX225" s="1831"/>
      <c r="CY225" s="1831"/>
      <c r="CZ225" s="1831"/>
    </row>
    <row r="226" s="613" customFormat="true" ht="15" customHeight="true" x14ac:dyDescent="0.2">
      <c r="A226" s="2236"/>
      <c r="B226" s="1642" t="s">
        <v>349</v>
      </c>
      <c r="C226" s="1587">
        <v>5.0223081365180953</v>
      </c>
      <c r="D226" s="1588">
        <v>4.3172095931327643</v>
      </c>
      <c r="E226" s="1588">
        <v>2.9925955474429</v>
      </c>
      <c r="F226" s="1588">
        <v>1.0495929841512535</v>
      </c>
      <c r="G226" s="1589">
        <v>0.70687613290198248</v>
      </c>
      <c r="H226" s="1590">
        <v>3.4629676634367694</v>
      </c>
      <c r="I226" s="1588">
        <v>3.7972555252717441</v>
      </c>
      <c r="J226" s="1588">
        <v>1.4046491203128337</v>
      </c>
      <c r="K226" s="1588">
        <v>1.0695529571827094</v>
      </c>
      <c r="L226" s="1591">
        <v>0.81501259923775826</v>
      </c>
      <c r="M226" s="1592">
        <v>5.3920975187038813</v>
      </c>
      <c r="N226" s="1588">
        <v>4.4848159488530976</v>
      </c>
      <c r="O226" s="1588">
        <v>7.2569978219777713</v>
      </c>
      <c r="P226" s="1588">
        <v>5.8713040527557991</v>
      </c>
      <c r="Q226" s="1589">
        <v>2.8051667963208504</v>
      </c>
      <c r="R226" s="1590">
        <v>5.9042537285346741</v>
      </c>
      <c r="S226" s="1588">
        <v>3.7283464558361823</v>
      </c>
      <c r="T226" s="1588">
        <v>2.1441232641020513</v>
      </c>
      <c r="U226" s="1588">
        <v>0.83045185181126502</v>
      </c>
      <c r="V226" s="1718">
        <v>2.2002148232822418</v>
      </c>
      <c r="W226" s="1234"/>
      <c r="X226" s="1234"/>
      <c r="Y226" s="1234"/>
      <c r="Z226" s="1234"/>
      <c r="AA226" s="1234"/>
      <c r="AB226" s="1234"/>
      <c r="AC226" s="1234"/>
      <c r="AD226" s="1234"/>
      <c r="AE226" s="1234"/>
      <c r="AF226" s="1234"/>
      <c r="AG226" s="1234"/>
      <c r="AH226" s="1234"/>
      <c r="AI226" s="1234"/>
      <c r="AJ226" s="1234"/>
      <c r="AK226" s="1234"/>
      <c r="AL226" s="1234"/>
      <c r="AM226" s="1234"/>
      <c r="AN226" s="1234"/>
      <c r="AO226" s="1234"/>
      <c r="AP226" s="1234"/>
      <c r="AQ226" s="1234"/>
      <c r="AR226" s="1234"/>
      <c r="AS226" s="1234"/>
      <c r="AT226" s="1234"/>
      <c r="AU226" s="1234"/>
      <c r="AV226" s="1234"/>
      <c r="AW226" s="1234"/>
      <c r="AX226" s="1234"/>
      <c r="AY226" s="1234"/>
      <c r="AZ226" s="617"/>
      <c r="BA226" s="2128"/>
      <c r="BB226" s="161" t="s">
        <v>71</v>
      </c>
      <c r="BC226" s="1064" t="s">
        <v>35</v>
      </c>
      <c r="BD226" s="1083" t="s">
        <v>35</v>
      </c>
      <c r="BE226" s="1083" t="s">
        <v>35</v>
      </c>
      <c r="BF226" s="1083" t="s">
        <v>35</v>
      </c>
      <c r="BG226" s="1103" t="s">
        <v>35</v>
      </c>
      <c r="BH226" s="1123" t="s">
        <v>35</v>
      </c>
      <c r="BI226" s="1083" t="s">
        <v>35</v>
      </c>
      <c r="BJ226" s="1083" t="s">
        <v>35</v>
      </c>
      <c r="BK226" s="1083" t="s">
        <v>35</v>
      </c>
      <c r="BL226" s="1103" t="s">
        <v>35</v>
      </c>
      <c r="BM226" s="1123" t="s">
        <v>35</v>
      </c>
      <c r="BN226" s="1083" t="s">
        <v>35</v>
      </c>
      <c r="BO226" s="1083" t="s">
        <v>35</v>
      </c>
      <c r="BP226" s="1083" t="s">
        <v>35</v>
      </c>
      <c r="BQ226" s="1103" t="s">
        <v>35</v>
      </c>
      <c r="BR226" s="1123" t="s">
        <v>35</v>
      </c>
      <c r="BS226" s="1083" t="s">
        <v>35</v>
      </c>
      <c r="BT226" s="1083" t="s">
        <v>35</v>
      </c>
      <c r="BU226" s="1083" t="s">
        <v>35</v>
      </c>
      <c r="BV226" s="1758" t="s">
        <v>35</v>
      </c>
      <c r="BW226" s="1832"/>
      <c r="BX226" s="1832"/>
      <c r="BY226" s="1831"/>
      <c r="BZ226" s="1831"/>
      <c r="CA226" s="1831"/>
      <c r="CB226" s="1831"/>
      <c r="CC226" s="1831"/>
      <c r="CD226" s="1831"/>
      <c r="CE226" s="1831"/>
      <c r="CF226" s="1831"/>
      <c r="CG226" s="1831"/>
      <c r="CH226" s="1831"/>
      <c r="CI226" s="1831"/>
      <c r="CJ226" s="1831"/>
      <c r="CK226" s="1831"/>
      <c r="CL226" s="1831"/>
      <c r="CM226" s="1831"/>
      <c r="CN226" s="1831"/>
      <c r="CO226" s="1831"/>
      <c r="CP226" s="1831"/>
      <c r="CQ226" s="1831"/>
      <c r="CR226" s="1831"/>
      <c r="CS226" s="1831"/>
      <c r="CT226" s="1831"/>
      <c r="CU226" s="1831"/>
      <c r="CV226" s="1831"/>
      <c r="CW226" s="1831"/>
      <c r="CX226" s="1831"/>
      <c r="CY226" s="1831"/>
      <c r="CZ226" s="1831"/>
    </row>
    <row r="227" s="613" customFormat="true" ht="15" customHeight="true" x14ac:dyDescent="0.2">
      <c r="A227" s="2236"/>
      <c r="B227" s="1642" t="s">
        <v>350</v>
      </c>
      <c r="C227" s="1587">
        <v>3.6016795897885845</v>
      </c>
      <c r="D227" s="1588">
        <v>2.7311507918677544</v>
      </c>
      <c r="E227" s="1588">
        <v>5.4699515602153213</v>
      </c>
      <c r="F227" s="1588">
        <v>6.7663551550205829</v>
      </c>
      <c r="G227" s="1589">
        <v>8.9242176130037532</v>
      </c>
      <c r="H227" s="1590">
        <v>3.0124690897227446</v>
      </c>
      <c r="I227" s="1588">
        <v>4.4825539109578472</v>
      </c>
      <c r="J227" s="1588">
        <v>5.7250678651907405</v>
      </c>
      <c r="K227" s="1588">
        <v>8.2770439266892435</v>
      </c>
      <c r="L227" s="1591">
        <v>9.1803915823479727</v>
      </c>
      <c r="M227" s="1592">
        <v>2.7129097593105542</v>
      </c>
      <c r="N227" s="1588">
        <v>4.9517100863085108</v>
      </c>
      <c r="O227" s="1588">
        <v>2.5392673260830794</v>
      </c>
      <c r="P227" s="1588">
        <v>2.5720447336352503</v>
      </c>
      <c r="Q227" s="1589">
        <v>4.1745593606178</v>
      </c>
      <c r="R227" s="1590">
        <v>3.4871355500633028</v>
      </c>
      <c r="S227" s="1588">
        <v>14.890849484032639</v>
      </c>
      <c r="T227" s="1588">
        <v>1.52487528621292</v>
      </c>
      <c r="U227" s="1588">
        <v>4.9592452277442973</v>
      </c>
      <c r="V227" s="1718">
        <v>1.7949802903850374</v>
      </c>
      <c r="W227" s="1234"/>
      <c r="X227" s="1234"/>
      <c r="Y227" s="1234"/>
      <c r="Z227" s="1234"/>
      <c r="AA227" s="1234"/>
      <c r="AB227" s="1234"/>
      <c r="AC227" s="1234"/>
      <c r="AD227" s="1234"/>
      <c r="AE227" s="1234"/>
      <c r="AF227" s="1234"/>
      <c r="AG227" s="1234"/>
      <c r="AH227" s="1234"/>
      <c r="AI227" s="1234"/>
      <c r="AJ227" s="1234"/>
      <c r="AK227" s="1234"/>
      <c r="AL227" s="1234"/>
      <c r="AM227" s="1234"/>
      <c r="AN227" s="1234"/>
      <c r="AO227" s="1234"/>
      <c r="AP227" s="1234"/>
      <c r="AQ227" s="1234"/>
      <c r="AR227" s="1234"/>
      <c r="AS227" s="1234"/>
      <c r="AT227" s="1234"/>
      <c r="AU227" s="1234"/>
      <c r="AV227" s="1234"/>
      <c r="AW227" s="1234"/>
      <c r="AX227" s="1234"/>
      <c r="AY227" s="1234"/>
      <c r="AZ227" s="617"/>
      <c r="BA227" s="2128" t="s">
        <v>93</v>
      </c>
      <c r="BB227" s="161" t="s">
        <v>61</v>
      </c>
      <c r="BC227" s="1064" t="s">
        <v>35</v>
      </c>
      <c r="BD227" s="1083" t="s">
        <v>35</v>
      </c>
      <c r="BE227" s="1083" t="s">
        <v>35</v>
      </c>
      <c r="BF227" s="1083" t="s">
        <v>35</v>
      </c>
      <c r="BG227" s="1103" t="s">
        <v>35</v>
      </c>
      <c r="BH227" s="1123" t="s">
        <v>35</v>
      </c>
      <c r="BI227" s="1083" t="s">
        <v>35</v>
      </c>
      <c r="BJ227" s="1083" t="s">
        <v>35</v>
      </c>
      <c r="BK227" s="1083" t="s">
        <v>35</v>
      </c>
      <c r="BL227" s="1103" t="s">
        <v>35</v>
      </c>
      <c r="BM227" s="1123" t="s">
        <v>35</v>
      </c>
      <c r="BN227" s="1083" t="s">
        <v>35</v>
      </c>
      <c r="BO227" s="1083" t="s">
        <v>35</v>
      </c>
      <c r="BP227" s="1083" t="s">
        <v>35</v>
      </c>
      <c r="BQ227" s="1103" t="s">
        <v>35</v>
      </c>
      <c r="BR227" s="1123" t="s">
        <v>35</v>
      </c>
      <c r="BS227" s="1083" t="s">
        <v>35</v>
      </c>
      <c r="BT227" s="1083" t="s">
        <v>35</v>
      </c>
      <c r="BU227" s="1083" t="s">
        <v>35</v>
      </c>
      <c r="BV227" s="1758" t="s">
        <v>35</v>
      </c>
      <c r="BW227" s="1832"/>
      <c r="BX227" s="1832"/>
      <c r="BY227" s="1831"/>
      <c r="BZ227" s="1831"/>
      <c r="CA227" s="1831"/>
      <c r="CB227" s="1831"/>
      <c r="CC227" s="1831"/>
      <c r="CD227" s="1831"/>
      <c r="CE227" s="1831"/>
      <c r="CF227" s="1831"/>
      <c r="CG227" s="1831"/>
      <c r="CH227" s="1831"/>
      <c r="CI227" s="1831"/>
      <c r="CJ227" s="1831"/>
      <c r="CK227" s="1831"/>
      <c r="CL227" s="1831"/>
      <c r="CM227" s="1831"/>
      <c r="CN227" s="1831"/>
      <c r="CO227" s="1831"/>
      <c r="CP227" s="1831"/>
      <c r="CQ227" s="1831"/>
      <c r="CR227" s="1831"/>
      <c r="CS227" s="1831"/>
      <c r="CT227" s="1831"/>
      <c r="CU227" s="1831"/>
      <c r="CV227" s="1831"/>
      <c r="CW227" s="1831"/>
      <c r="CX227" s="1831"/>
      <c r="CY227" s="1831"/>
      <c r="CZ227" s="1831"/>
    </row>
    <row r="228" s="613" customFormat="true" ht="15" customHeight="true" x14ac:dyDescent="0.2">
      <c r="A228" s="2267"/>
      <c r="B228" s="1645" t="s">
        <v>351</v>
      </c>
      <c r="C228" s="1593">
        <v>0.18842772377329481</v>
      </c>
      <c r="D228" s="1594">
        <v>9.430643323034682E-2</v>
      </c>
      <c r="E228" s="1594">
        <v>7.0261513327536787E-2</v>
      </c>
      <c r="F228" s="1594">
        <v>0</v>
      </c>
      <c r="G228" s="1595">
        <v>0</v>
      </c>
      <c r="H228" s="1596">
        <v>6.0460911214278962E-2</v>
      </c>
      <c r="I228" s="1594">
        <v>0.15996054387434547</v>
      </c>
      <c r="J228" s="1594">
        <v>5.4678131243826762E-2</v>
      </c>
      <c r="K228" s="1594">
        <v>0</v>
      </c>
      <c r="L228" s="1597">
        <v>0</v>
      </c>
      <c r="M228" s="1598">
        <v>0.23440136704533898</v>
      </c>
      <c r="N228" s="1594">
        <v>0.37629666222245672</v>
      </c>
      <c r="O228" s="1594">
        <v>0</v>
      </c>
      <c r="P228" s="1594">
        <v>0</v>
      </c>
      <c r="Q228" s="1595">
        <v>0</v>
      </c>
      <c r="R228" s="1596">
        <v>0</v>
      </c>
      <c r="S228" s="1594">
        <v>0.16631641835687191</v>
      </c>
      <c r="T228" s="1594">
        <v>4.8075833579392248E-2</v>
      </c>
      <c r="U228" s="1594">
        <v>4.207101830263734E-2</v>
      </c>
      <c r="V228" s="1719">
        <v>7.2915039844761331E-2</v>
      </c>
      <c r="W228" s="1234"/>
      <c r="X228" s="1234"/>
      <c r="Y228" s="1234"/>
      <c r="Z228" s="1234"/>
      <c r="AA228" s="1234"/>
      <c r="AB228" s="1234"/>
      <c r="AC228" s="1234"/>
      <c r="AD228" s="1234"/>
      <c r="AE228" s="1234"/>
      <c r="AF228" s="1234"/>
      <c r="AG228" s="1234"/>
      <c r="AH228" s="1234"/>
      <c r="AI228" s="1234"/>
      <c r="AJ228" s="1234"/>
      <c r="AK228" s="1234"/>
      <c r="AL228" s="1234"/>
      <c r="AM228" s="1234"/>
      <c r="AN228" s="1234"/>
      <c r="AO228" s="1234"/>
      <c r="AP228" s="1234"/>
      <c r="AQ228" s="1234"/>
      <c r="AR228" s="1234"/>
      <c r="AS228" s="1234"/>
      <c r="AT228" s="1234"/>
      <c r="AU228" s="1234"/>
      <c r="AV228" s="1234"/>
      <c r="AW228" s="1234"/>
      <c r="AX228" s="1234"/>
      <c r="AY228" s="1234"/>
      <c r="AZ228" s="617"/>
      <c r="BA228" s="2128"/>
      <c r="BB228" s="161" t="s">
        <v>90</v>
      </c>
      <c r="BC228" s="1064" t="s">
        <v>35</v>
      </c>
      <c r="BD228" s="1083" t="s">
        <v>35</v>
      </c>
      <c r="BE228" s="1083" t="s">
        <v>35</v>
      </c>
      <c r="BF228" s="1083" t="s">
        <v>35</v>
      </c>
      <c r="BG228" s="1103" t="s">
        <v>35</v>
      </c>
      <c r="BH228" s="1123" t="s">
        <v>35</v>
      </c>
      <c r="BI228" s="1083" t="s">
        <v>35</v>
      </c>
      <c r="BJ228" s="1083" t="s">
        <v>35</v>
      </c>
      <c r="BK228" s="1083" t="s">
        <v>35</v>
      </c>
      <c r="BL228" s="1103" t="s">
        <v>35</v>
      </c>
      <c r="BM228" s="1123" t="s">
        <v>35</v>
      </c>
      <c r="BN228" s="1083" t="s">
        <v>35</v>
      </c>
      <c r="BO228" s="1083" t="s">
        <v>35</v>
      </c>
      <c r="BP228" s="1083" t="s">
        <v>35</v>
      </c>
      <c r="BQ228" s="1103" t="s">
        <v>35</v>
      </c>
      <c r="BR228" s="1123" t="s">
        <v>35</v>
      </c>
      <c r="BS228" s="1083" t="s">
        <v>35</v>
      </c>
      <c r="BT228" s="1083" t="s">
        <v>35</v>
      </c>
      <c r="BU228" s="1083" t="s">
        <v>35</v>
      </c>
      <c r="BV228" s="1758" t="s">
        <v>35</v>
      </c>
      <c r="BW228" s="1832"/>
      <c r="BX228" s="1832"/>
      <c r="BY228" s="1831"/>
      <c r="BZ228" s="1831"/>
      <c r="CA228" s="1831"/>
      <c r="CB228" s="1831"/>
      <c r="CC228" s="1831"/>
      <c r="CD228" s="1831"/>
      <c r="CE228" s="1831"/>
      <c r="CF228" s="1831"/>
      <c r="CG228" s="1831"/>
      <c r="CH228" s="1831"/>
      <c r="CI228" s="1831"/>
      <c r="CJ228" s="1831"/>
      <c r="CK228" s="1831"/>
      <c r="CL228" s="1831"/>
      <c r="CM228" s="1831"/>
      <c r="CN228" s="1831"/>
      <c r="CO228" s="1831"/>
      <c r="CP228" s="1831"/>
      <c r="CQ228" s="1831"/>
      <c r="CR228" s="1831"/>
      <c r="CS228" s="1831"/>
      <c r="CT228" s="1831"/>
      <c r="CU228" s="1831"/>
      <c r="CV228" s="1831"/>
      <c r="CW228" s="1831"/>
      <c r="CX228" s="1831"/>
      <c r="CY228" s="1831"/>
      <c r="CZ228" s="1831"/>
    </row>
    <row r="229" s="613" customFormat="true" ht="15" customHeight="true" x14ac:dyDescent="0.2">
      <c r="A229" s="954"/>
      <c r="B229" s="788"/>
      <c r="C229" s="894"/>
      <c r="D229" s="801"/>
      <c r="E229" s="801"/>
      <c r="F229" s="801"/>
      <c r="G229" s="802"/>
      <c r="H229" s="800"/>
      <c r="I229" s="801"/>
      <c r="J229" s="801"/>
      <c r="K229" s="801"/>
      <c r="L229" s="895"/>
      <c r="M229" s="894"/>
      <c r="N229" s="801"/>
      <c r="O229" s="801"/>
      <c r="P229" s="801"/>
      <c r="Q229" s="802"/>
      <c r="R229" s="800"/>
      <c r="S229" s="801"/>
      <c r="T229" s="801"/>
      <c r="U229" s="801"/>
      <c r="V229" s="895"/>
      <c r="W229" s="1234"/>
      <c r="X229" s="1234"/>
      <c r="Y229" s="1234"/>
      <c r="Z229" s="1234"/>
      <c r="AA229" s="1234"/>
      <c r="AB229" s="1234"/>
      <c r="AC229" s="1234"/>
      <c r="AD229" s="1234"/>
      <c r="AE229" s="1234"/>
      <c r="AF229" s="1234"/>
      <c r="AG229" s="1234"/>
      <c r="AH229" s="1234"/>
      <c r="AI229" s="1234"/>
      <c r="AJ229" s="1234"/>
      <c r="AK229" s="1234"/>
      <c r="AL229" s="1234"/>
      <c r="AM229" s="1234"/>
      <c r="AN229" s="1234"/>
      <c r="AO229" s="1234"/>
      <c r="AP229" s="1234"/>
      <c r="AQ229" s="1234"/>
      <c r="AR229" s="1234"/>
      <c r="AS229" s="1234"/>
      <c r="AT229" s="1234"/>
      <c r="AU229" s="1234"/>
      <c r="AV229" s="1234"/>
      <c r="AW229" s="1234"/>
      <c r="AX229" s="1234"/>
      <c r="AY229" s="1234"/>
      <c r="AZ229" s="617"/>
      <c r="BA229" s="2128"/>
      <c r="BB229" s="161" t="s">
        <v>91</v>
      </c>
      <c r="BC229" s="1064" t="s">
        <v>35</v>
      </c>
      <c r="BD229" s="1083" t="s">
        <v>35</v>
      </c>
      <c r="BE229" s="1083" t="s">
        <v>35</v>
      </c>
      <c r="BF229" s="1083" t="s">
        <v>35</v>
      </c>
      <c r="BG229" s="1103" t="s">
        <v>35</v>
      </c>
      <c r="BH229" s="1123" t="s">
        <v>35</v>
      </c>
      <c r="BI229" s="1083" t="s">
        <v>35</v>
      </c>
      <c r="BJ229" s="1083" t="s">
        <v>35</v>
      </c>
      <c r="BK229" s="1083" t="s">
        <v>35</v>
      </c>
      <c r="BL229" s="1103" t="s">
        <v>35</v>
      </c>
      <c r="BM229" s="1123" t="s">
        <v>35</v>
      </c>
      <c r="BN229" s="1083" t="s">
        <v>35</v>
      </c>
      <c r="BO229" s="1083" t="s">
        <v>35</v>
      </c>
      <c r="BP229" s="1083" t="s">
        <v>35</v>
      </c>
      <c r="BQ229" s="1103" t="s">
        <v>35</v>
      </c>
      <c r="BR229" s="1123" t="s">
        <v>35</v>
      </c>
      <c r="BS229" s="1083" t="s">
        <v>35</v>
      </c>
      <c r="BT229" s="1083" t="s">
        <v>35</v>
      </c>
      <c r="BU229" s="1083" t="s">
        <v>35</v>
      </c>
      <c r="BV229" s="1758" t="s">
        <v>35</v>
      </c>
      <c r="BW229" s="1832"/>
      <c r="BX229" s="1832"/>
      <c r="BY229" s="1831"/>
      <c r="BZ229" s="1831"/>
      <c r="CA229" s="1831"/>
      <c r="CB229" s="1831"/>
      <c r="CC229" s="1831"/>
      <c r="CD229" s="1831"/>
      <c r="CE229" s="1831"/>
      <c r="CF229" s="1831"/>
      <c r="CG229" s="1831"/>
      <c r="CH229" s="1831"/>
      <c r="CI229" s="1831"/>
      <c r="CJ229" s="1831"/>
      <c r="CK229" s="1831"/>
      <c r="CL229" s="1831"/>
      <c r="CM229" s="1831"/>
      <c r="CN229" s="1831"/>
      <c r="CO229" s="1831"/>
      <c r="CP229" s="1831"/>
      <c r="CQ229" s="1831"/>
      <c r="CR229" s="1831"/>
      <c r="CS229" s="1831"/>
      <c r="CT229" s="1831"/>
      <c r="CU229" s="1831"/>
      <c r="CV229" s="1831"/>
      <c r="CW229" s="1831"/>
      <c r="CX229" s="1831"/>
      <c r="CY229" s="1831"/>
      <c r="CZ229" s="1831"/>
    </row>
    <row r="230" s="613" customFormat="true" ht="15" customHeight="true" x14ac:dyDescent="0.2">
      <c r="A230" s="1465"/>
      <c r="B230" s="1646"/>
      <c r="C230" s="1420"/>
      <c r="D230" s="1421"/>
      <c r="E230" s="1421"/>
      <c r="F230" s="1421"/>
      <c r="G230" s="1455"/>
      <c r="H230" s="1446"/>
      <c r="I230" s="1421"/>
      <c r="J230" s="1421"/>
      <c r="K230" s="1421"/>
      <c r="L230" s="1426"/>
      <c r="M230" s="1436"/>
      <c r="N230" s="1421"/>
      <c r="O230" s="1421"/>
      <c r="P230" s="1421"/>
      <c r="Q230" s="1455"/>
      <c r="R230" s="1446"/>
      <c r="S230" s="1421"/>
      <c r="T230" s="1421"/>
      <c r="U230" s="1421"/>
      <c r="V230" s="1720"/>
      <c r="W230" s="1234"/>
      <c r="X230" s="1234"/>
      <c r="Y230" s="1234"/>
      <c r="Z230" s="1234"/>
      <c r="AA230" s="1234"/>
      <c r="AB230" s="1234"/>
      <c r="AC230" s="1234"/>
      <c r="AD230" s="1234"/>
      <c r="AE230" s="1234"/>
      <c r="AF230" s="1234"/>
      <c r="AG230" s="1234"/>
      <c r="AH230" s="1234"/>
      <c r="AI230" s="1234"/>
      <c r="AJ230" s="1234"/>
      <c r="AK230" s="1234"/>
      <c r="AL230" s="1234"/>
      <c r="AM230" s="1234"/>
      <c r="AN230" s="1234"/>
      <c r="AO230" s="1234"/>
      <c r="AP230" s="1234"/>
      <c r="AQ230" s="1234"/>
      <c r="AR230" s="1234"/>
      <c r="AS230" s="1234"/>
      <c r="AT230" s="1234"/>
      <c r="AU230" s="1234"/>
      <c r="AV230" s="1234"/>
      <c r="AW230" s="1234"/>
      <c r="AX230" s="1234"/>
      <c r="AY230" s="1234"/>
      <c r="AZ230" s="617"/>
      <c r="BA230" s="2128"/>
      <c r="BB230" s="161" t="s">
        <v>92</v>
      </c>
      <c r="BC230" s="1064" t="s">
        <v>35</v>
      </c>
      <c r="BD230" s="1083" t="s">
        <v>35</v>
      </c>
      <c r="BE230" s="1083" t="s">
        <v>35</v>
      </c>
      <c r="BF230" s="1083" t="s">
        <v>35</v>
      </c>
      <c r="BG230" s="1103" t="s">
        <v>35</v>
      </c>
      <c r="BH230" s="1123" t="s">
        <v>35</v>
      </c>
      <c r="BI230" s="1083" t="s">
        <v>35</v>
      </c>
      <c r="BJ230" s="1083" t="s">
        <v>35</v>
      </c>
      <c r="BK230" s="1083" t="s">
        <v>35</v>
      </c>
      <c r="BL230" s="1103" t="s">
        <v>35</v>
      </c>
      <c r="BM230" s="1123" t="s">
        <v>35</v>
      </c>
      <c r="BN230" s="1083" t="s">
        <v>35</v>
      </c>
      <c r="BO230" s="1083" t="s">
        <v>35</v>
      </c>
      <c r="BP230" s="1083" t="s">
        <v>35</v>
      </c>
      <c r="BQ230" s="1103" t="s">
        <v>35</v>
      </c>
      <c r="BR230" s="1123" t="s">
        <v>35</v>
      </c>
      <c r="BS230" s="1083" t="s">
        <v>35</v>
      </c>
      <c r="BT230" s="1083" t="s">
        <v>35</v>
      </c>
      <c r="BU230" s="1083" t="s">
        <v>35</v>
      </c>
      <c r="BV230" s="1758" t="s">
        <v>35</v>
      </c>
      <c r="BW230" s="1832"/>
      <c r="BX230" s="1832"/>
      <c r="BY230" s="1831"/>
      <c r="BZ230" s="1831"/>
      <c r="CA230" s="1831"/>
      <c r="CB230" s="1831"/>
      <c r="CC230" s="1831"/>
      <c r="CD230" s="1831"/>
      <c r="CE230" s="1831"/>
      <c r="CF230" s="1831"/>
      <c r="CG230" s="1831"/>
      <c r="CH230" s="1831"/>
      <c r="CI230" s="1831"/>
      <c r="CJ230" s="1831"/>
      <c r="CK230" s="1831"/>
      <c r="CL230" s="1831"/>
      <c r="CM230" s="1831"/>
      <c r="CN230" s="1831"/>
      <c r="CO230" s="1831"/>
      <c r="CP230" s="1831"/>
      <c r="CQ230" s="1831"/>
      <c r="CR230" s="1831"/>
      <c r="CS230" s="1831"/>
      <c r="CT230" s="1831"/>
      <c r="CU230" s="1831"/>
      <c r="CV230" s="1831"/>
      <c r="CW230" s="1831"/>
      <c r="CX230" s="1831"/>
      <c r="CY230" s="1831"/>
      <c r="CZ230" s="1831"/>
    </row>
    <row r="231" s="613" customFormat="true" ht="15" customHeight="true" x14ac:dyDescent="0.2">
      <c r="A231" s="1466"/>
      <c r="B231" s="1647"/>
      <c r="C231" s="1422"/>
      <c r="D231" s="1423"/>
      <c r="E231" s="1423"/>
      <c r="F231" s="1423"/>
      <c r="G231" s="1456"/>
      <c r="H231" s="1447"/>
      <c r="I231" s="1423"/>
      <c r="J231" s="1423"/>
      <c r="K231" s="1423"/>
      <c r="L231" s="1427"/>
      <c r="M231" s="1437"/>
      <c r="N231" s="1423"/>
      <c r="O231" s="1423"/>
      <c r="P231" s="1423"/>
      <c r="Q231" s="1456"/>
      <c r="R231" s="1447"/>
      <c r="S231" s="1423"/>
      <c r="T231" s="1423"/>
      <c r="U231" s="1423"/>
      <c r="V231" s="1721"/>
      <c r="W231" s="1234"/>
      <c r="X231" s="1234"/>
      <c r="Y231" s="1234"/>
      <c r="Z231" s="1234"/>
      <c r="AA231" s="1234"/>
      <c r="AB231" s="1234"/>
      <c r="AC231" s="1234"/>
      <c r="AD231" s="1234"/>
      <c r="AE231" s="1234"/>
      <c r="AF231" s="1234"/>
      <c r="AG231" s="1234"/>
      <c r="AH231" s="1234"/>
      <c r="AI231" s="1234"/>
      <c r="AJ231" s="1234"/>
      <c r="AK231" s="1234"/>
      <c r="AL231" s="1234"/>
      <c r="AM231" s="1234"/>
      <c r="AN231" s="1234"/>
      <c r="AO231" s="1234"/>
      <c r="AP231" s="1234"/>
      <c r="AQ231" s="1234"/>
      <c r="AR231" s="1234"/>
      <c r="AS231" s="1234"/>
      <c r="AT231" s="1234"/>
      <c r="AU231" s="1234"/>
      <c r="AV231" s="1234"/>
      <c r="AW231" s="1234"/>
      <c r="AX231" s="1234"/>
      <c r="AY231" s="1234"/>
      <c r="AZ231" s="617"/>
      <c r="BA231" s="2286" t="s">
        <v>347</v>
      </c>
      <c r="BB231" s="161" t="s">
        <v>348</v>
      </c>
      <c r="BC231" s="329">
        <v>7362.9010439436815</v>
      </c>
      <c r="BD231" s="296">
        <v>7503.2480553621654</v>
      </c>
      <c r="BE231" s="296">
        <v>7384.7825355367186</v>
      </c>
      <c r="BF231" s="296">
        <v>7441.986508302547</v>
      </c>
      <c r="BG231" s="330">
        <v>7301.0133146377339</v>
      </c>
      <c r="BH231" s="338">
        <v>5796.748853126518</v>
      </c>
      <c r="BI231" s="296">
        <v>5662.1279876066501</v>
      </c>
      <c r="BJ231" s="296">
        <v>5773.1752702428139</v>
      </c>
      <c r="BK231" s="296">
        <v>5616.2480081801414</v>
      </c>
      <c r="BL231" s="330">
        <v>5582.1316864326955</v>
      </c>
      <c r="BM231" s="338">
        <v>1709.8882699609003</v>
      </c>
      <c r="BN231" s="296">
        <v>1699.7435659473272</v>
      </c>
      <c r="BO231" s="296">
        <v>1693.4828363412951</v>
      </c>
      <c r="BP231" s="296">
        <v>1717.3296771490288</v>
      </c>
      <c r="BQ231" s="330">
        <v>1743.0553027954888</v>
      </c>
      <c r="BR231" s="338">
        <v>5622.4490737705646</v>
      </c>
      <c r="BS231" s="296">
        <v>7184.2310981945466</v>
      </c>
      <c r="BT231" s="296">
        <v>8451.5497742289026</v>
      </c>
      <c r="BU231" s="296">
        <v>7612.5261696978368</v>
      </c>
      <c r="BV231" s="1759">
        <v>8123.1753418910048</v>
      </c>
      <c r="BW231" s="1833"/>
      <c r="BX231" s="1833"/>
      <c r="BY231" s="1834"/>
      <c r="BZ231" s="1834"/>
      <c r="CA231" s="1834"/>
      <c r="CB231" s="1834"/>
      <c r="CC231" s="1834"/>
      <c r="CD231" s="1834"/>
      <c r="CE231" s="1834"/>
      <c r="CF231" s="1834"/>
      <c r="CG231" s="1834"/>
      <c r="CH231" s="1834"/>
      <c r="CI231" s="1834"/>
      <c r="CJ231" s="1834"/>
      <c r="CK231" s="1834"/>
      <c r="CL231" s="1834"/>
      <c r="CM231" s="1834"/>
      <c r="CN231" s="1834"/>
      <c r="CO231" s="1834"/>
      <c r="CP231" s="1834"/>
      <c r="CQ231" s="1834"/>
      <c r="CR231" s="1834"/>
      <c r="CS231" s="1834"/>
      <c r="CT231" s="1834"/>
      <c r="CU231" s="1834"/>
      <c r="CV231" s="1834"/>
      <c r="CW231" s="1834"/>
      <c r="CX231" s="1834"/>
      <c r="CY231" s="1834"/>
      <c r="CZ231" s="1834"/>
    </row>
    <row r="232" s="613" customFormat="true" ht="15" customHeight="true" x14ac:dyDescent="0.2">
      <c r="A232" s="1467"/>
      <c r="B232" s="1648"/>
      <c r="C232" s="1599"/>
      <c r="D232" s="1600"/>
      <c r="E232" s="1600"/>
      <c r="F232" s="1600"/>
      <c r="G232" s="1601"/>
      <c r="H232" s="1602"/>
      <c r="I232" s="1600"/>
      <c r="J232" s="1600"/>
      <c r="K232" s="1600"/>
      <c r="L232" s="1603"/>
      <c r="M232" s="1604"/>
      <c r="N232" s="1600"/>
      <c r="O232" s="1600"/>
      <c r="P232" s="1600"/>
      <c r="Q232" s="1601"/>
      <c r="R232" s="1602"/>
      <c r="S232" s="1600"/>
      <c r="T232" s="1600"/>
      <c r="U232" s="1600"/>
      <c r="V232" s="1722"/>
      <c r="W232" s="1234"/>
      <c r="X232" s="1234"/>
      <c r="Y232" s="1234"/>
      <c r="Z232" s="1234"/>
      <c r="AA232" s="1234"/>
      <c r="AB232" s="1234"/>
      <c r="AC232" s="1234"/>
      <c r="AD232" s="1234"/>
      <c r="AE232" s="1234"/>
      <c r="AF232" s="1234"/>
      <c r="AG232" s="1234"/>
      <c r="AH232" s="1234"/>
      <c r="AI232" s="1234"/>
      <c r="AJ232" s="1234"/>
      <c r="AK232" s="1234"/>
      <c r="AL232" s="1234"/>
      <c r="AM232" s="1234"/>
      <c r="AN232" s="1234"/>
      <c r="AO232" s="1234"/>
      <c r="AP232" s="1234"/>
      <c r="AQ232" s="1234"/>
      <c r="AR232" s="1234"/>
      <c r="AS232" s="1234"/>
      <c r="AT232" s="1234"/>
      <c r="AU232" s="1234"/>
      <c r="AV232" s="1234"/>
      <c r="AW232" s="1234"/>
      <c r="AX232" s="1234"/>
      <c r="AY232" s="1234"/>
      <c r="AZ232" s="617"/>
      <c r="BA232" s="2286"/>
      <c r="BB232" s="161" t="s">
        <v>349</v>
      </c>
      <c r="BC232" s="329">
        <v>405.52404150076114</v>
      </c>
      <c r="BD232" s="296">
        <v>348.84799481430827</v>
      </c>
      <c r="BE232" s="296">
        <v>241.61305274047925</v>
      </c>
      <c r="BF232" s="296">
        <v>84.733277281574956</v>
      </c>
      <c r="BG232" s="330">
        <v>57.1093783475241</v>
      </c>
      <c r="BH232" s="338">
        <v>214.77715325779772</v>
      </c>
      <c r="BI232" s="296">
        <v>234.82408007344517</v>
      </c>
      <c r="BJ232" s="296">
        <v>87.369850952957478</v>
      </c>
      <c r="BK232" s="296">
        <v>66.261987514420127</v>
      </c>
      <c r="BL232" s="330">
        <v>50.547503865532235</v>
      </c>
      <c r="BM232" s="338">
        <v>100.5872225067214</v>
      </c>
      <c r="BN232" s="296">
        <v>84.524621808957491</v>
      </c>
      <c r="BO232" s="296">
        <v>136.24270962901622</v>
      </c>
      <c r="BP232" s="296">
        <v>110.12815081930569</v>
      </c>
      <c r="BQ232" s="330">
        <v>52.564464256494063</v>
      </c>
      <c r="BR232" s="338">
        <v>366.3709844241676</v>
      </c>
      <c r="BS232" s="296">
        <v>329.80941369731846</v>
      </c>
      <c r="BT232" s="296">
        <v>188.20745602280928</v>
      </c>
      <c r="BU232" s="296">
        <v>67.133430530551308</v>
      </c>
      <c r="BV232" s="1759">
        <v>186.30646000980116</v>
      </c>
      <c r="BW232" s="1833"/>
      <c r="BX232" s="1833"/>
      <c r="BY232" s="1834"/>
      <c r="BZ232" s="1834"/>
      <c r="CA232" s="1834"/>
      <c r="CB232" s="1834"/>
      <c r="CC232" s="1834"/>
      <c r="CD232" s="1834"/>
      <c r="CE232" s="1834"/>
      <c r="CF232" s="1834"/>
      <c r="CG232" s="1834"/>
      <c r="CH232" s="1834"/>
      <c r="CI232" s="1834"/>
      <c r="CJ232" s="1834"/>
      <c r="CK232" s="1834"/>
      <c r="CL232" s="1834"/>
      <c r="CM232" s="1834"/>
      <c r="CN232" s="1834"/>
      <c r="CO232" s="1834"/>
      <c r="CP232" s="1834"/>
      <c r="CQ232" s="1834"/>
      <c r="CR232" s="1834"/>
      <c r="CS232" s="1834"/>
      <c r="CT232" s="1834"/>
      <c r="CU232" s="1834"/>
      <c r="CV232" s="1834"/>
      <c r="CW232" s="1834"/>
      <c r="CX232" s="1834"/>
      <c r="CY232" s="1834"/>
      <c r="CZ232" s="1834"/>
    </row>
    <row r="233" s="613" customFormat="true" ht="15" customHeight="true" x14ac:dyDescent="0.2">
      <c r="A233" s="1468"/>
      <c r="B233" s="1649"/>
      <c r="C233" s="1605"/>
      <c r="D233" s="1606"/>
      <c r="E233" s="1606"/>
      <c r="F233" s="1606"/>
      <c r="G233" s="1607"/>
      <c r="H233" s="1608"/>
      <c r="I233" s="1606"/>
      <c r="J233" s="1606"/>
      <c r="K233" s="1606"/>
      <c r="L233" s="1609"/>
      <c r="M233" s="1610"/>
      <c r="N233" s="1606"/>
      <c r="O233" s="1606"/>
      <c r="P233" s="1606"/>
      <c r="Q233" s="1607"/>
      <c r="R233" s="1608"/>
      <c r="S233" s="1606"/>
      <c r="T233" s="1606"/>
      <c r="U233" s="1606"/>
      <c r="V233" s="1723"/>
      <c r="W233" s="1234"/>
      <c r="X233" s="1234"/>
      <c r="Y233" s="1234"/>
      <c r="Z233" s="1234"/>
      <c r="AA233" s="1234"/>
      <c r="AB233" s="1234"/>
      <c r="AC233" s="1234"/>
      <c r="AD233" s="1234"/>
      <c r="AE233" s="1234"/>
      <c r="AF233" s="1234"/>
      <c r="AG233" s="1234"/>
      <c r="AH233" s="1234"/>
      <c r="AI233" s="1234"/>
      <c r="AJ233" s="1234"/>
      <c r="AK233" s="1234"/>
      <c r="AL233" s="1234"/>
      <c r="AM233" s="1234"/>
      <c r="AN233" s="1234"/>
      <c r="AO233" s="1234"/>
      <c r="AP233" s="1234"/>
      <c r="AQ233" s="1234"/>
      <c r="AR233" s="1234"/>
      <c r="AS233" s="1234"/>
      <c r="AT233" s="1234"/>
      <c r="AU233" s="1234"/>
      <c r="AV233" s="1234"/>
      <c r="AW233" s="1234"/>
      <c r="AX233" s="1234"/>
      <c r="AY233" s="1234"/>
      <c r="AZ233" s="617"/>
      <c r="BA233" s="2286"/>
      <c r="BB233" s="161" t="s">
        <v>350</v>
      </c>
      <c r="BC233" s="329">
        <v>290.81601999324238</v>
      </c>
      <c r="BD233" s="296">
        <v>220.68802932201694</v>
      </c>
      <c r="BE233" s="296">
        <v>441.6272342366666</v>
      </c>
      <c r="BF233" s="296">
        <v>546.24550296474888</v>
      </c>
      <c r="BG233" s="330">
        <v>720.9983424172849</v>
      </c>
      <c r="BH233" s="338">
        <v>186.83672452362597</v>
      </c>
      <c r="BI233" s="296">
        <v>277.20325680347042</v>
      </c>
      <c r="BJ233" s="296">
        <v>356.10197510811867</v>
      </c>
      <c r="BK233" s="296">
        <v>512.78749466623981</v>
      </c>
      <c r="BL233" s="330">
        <v>569.37264458222285</v>
      </c>
      <c r="BM233" s="338">
        <v>50.608145838211932</v>
      </c>
      <c r="BN233" s="296">
        <v>93.324102287823152</v>
      </c>
      <c r="BO233" s="296">
        <v>47.672146177343187</v>
      </c>
      <c r="BP233" s="296">
        <v>48.243887183262686</v>
      </c>
      <c r="BQ233" s="330">
        <v>78.224751763641166</v>
      </c>
      <c r="BR233" s="338">
        <v>216.38387221110773</v>
      </c>
      <c r="BS233" s="296">
        <v>1317.2440909015161</v>
      </c>
      <c r="BT233" s="296">
        <v>133.85093253506494</v>
      </c>
      <c r="BU233" s="296">
        <v>400.90360958868024</v>
      </c>
      <c r="BV233" s="1759">
        <v>151.99262369759182</v>
      </c>
      <c r="BW233" s="1833"/>
      <c r="BX233" s="1833"/>
      <c r="BY233" s="1834"/>
      <c r="BZ233" s="1834"/>
      <c r="CA233" s="1834"/>
      <c r="CB233" s="1834"/>
      <c r="CC233" s="1834"/>
      <c r="CD233" s="1834"/>
      <c r="CE233" s="1834"/>
      <c r="CF233" s="1834"/>
      <c r="CG233" s="1834"/>
      <c r="CH233" s="1834"/>
      <c r="CI233" s="1834"/>
      <c r="CJ233" s="1834"/>
      <c r="CK233" s="1834"/>
      <c r="CL233" s="1834"/>
      <c r="CM233" s="1834"/>
      <c r="CN233" s="1834"/>
      <c r="CO233" s="1834"/>
      <c r="CP233" s="1834"/>
      <c r="CQ233" s="1834"/>
      <c r="CR233" s="1834"/>
      <c r="CS233" s="1834"/>
      <c r="CT233" s="1834"/>
      <c r="CU233" s="1834"/>
      <c r="CV233" s="1834"/>
      <c r="CW233" s="1834"/>
      <c r="CX233" s="1834"/>
      <c r="CY233" s="1834"/>
      <c r="CZ233" s="1834"/>
    </row>
    <row r="234" s="613" customFormat="true" ht="15" customHeight="true" x14ac:dyDescent="0.2">
      <c r="A234" s="1468"/>
      <c r="B234" s="1649"/>
      <c r="C234" s="1605"/>
      <c r="D234" s="1606"/>
      <c r="E234" s="1606"/>
      <c r="F234" s="1606"/>
      <c r="G234" s="1607"/>
      <c r="H234" s="1608"/>
      <c r="I234" s="1606"/>
      <c r="J234" s="1606"/>
      <c r="K234" s="1606"/>
      <c r="L234" s="1609"/>
      <c r="M234" s="1610"/>
      <c r="N234" s="1606"/>
      <c r="O234" s="1606"/>
      <c r="P234" s="1606"/>
      <c r="Q234" s="1607"/>
      <c r="R234" s="1608"/>
      <c r="S234" s="1606"/>
      <c r="T234" s="1606"/>
      <c r="U234" s="1606"/>
      <c r="V234" s="1723"/>
      <c r="W234" s="1234"/>
      <c r="X234" s="1234"/>
      <c r="Y234" s="1234"/>
      <c r="Z234" s="1234"/>
      <c r="AA234" s="1234"/>
      <c r="AB234" s="1234"/>
      <c r="AC234" s="1234"/>
      <c r="AD234" s="1234"/>
      <c r="AE234" s="1234"/>
      <c r="AF234" s="1234"/>
      <c r="AG234" s="1234"/>
      <c r="AH234" s="1234"/>
      <c r="AI234" s="1234"/>
      <c r="AJ234" s="1234"/>
      <c r="AK234" s="1234"/>
      <c r="AL234" s="1234"/>
      <c r="AM234" s="1234"/>
      <c r="AN234" s="1234"/>
      <c r="AO234" s="1234"/>
      <c r="AP234" s="1234"/>
      <c r="AQ234" s="1234"/>
      <c r="AR234" s="1234"/>
      <c r="AS234" s="1234"/>
      <c r="AT234" s="1234"/>
      <c r="AU234" s="1234"/>
      <c r="AV234" s="1234"/>
      <c r="AW234" s="1234"/>
      <c r="AX234" s="1234"/>
      <c r="AY234" s="1234"/>
      <c r="AZ234" s="617"/>
      <c r="BA234" s="2286"/>
      <c r="BB234" s="161" t="s">
        <v>351</v>
      </c>
      <c r="BC234" s="329">
        <v>15.214512928772834</v>
      </c>
      <c r="BD234" s="296">
        <v>7.6203411997477755</v>
      </c>
      <c r="BE234" s="296">
        <v>5.6727006560367617</v>
      </c>
      <c r="BF234" s="296">
        <v>0</v>
      </c>
      <c r="BG234" s="330">
        <v>0</v>
      </c>
      <c r="BH234" s="338">
        <v>3.749853783239752</v>
      </c>
      <c r="BI234" s="296">
        <v>9.8920357909422059</v>
      </c>
      <c r="BJ234" s="296">
        <v>3.4010060648423304</v>
      </c>
      <c r="BK234" s="296">
        <v>0</v>
      </c>
      <c r="BL234" s="330">
        <v>0</v>
      </c>
      <c r="BM234" s="338">
        <v>4.3726550532670387</v>
      </c>
      <c r="BN234" s="296">
        <v>7.0920040922660412</v>
      </c>
      <c r="BO234" s="296">
        <v>0</v>
      </c>
      <c r="BP234" s="296">
        <v>0</v>
      </c>
      <c r="BQ234" s="330">
        <v>0</v>
      </c>
      <c r="BR234" s="338">
        <v>0</v>
      </c>
      <c r="BS234" s="296">
        <v>14.712345292013817</v>
      </c>
      <c r="BT234" s="296">
        <v>4.2200140661888303</v>
      </c>
      <c r="BU234" s="296">
        <v>3.4010060648423304</v>
      </c>
      <c r="BV234" s="1759">
        <v>6.1741893615123917</v>
      </c>
      <c r="BW234" s="1833"/>
      <c r="BX234" s="1833"/>
      <c r="BY234" s="1834"/>
      <c r="BZ234" s="1834"/>
      <c r="CA234" s="1834"/>
      <c r="CB234" s="1834"/>
      <c r="CC234" s="1834"/>
      <c r="CD234" s="1834"/>
      <c r="CE234" s="1834"/>
      <c r="CF234" s="1834"/>
      <c r="CG234" s="1834"/>
      <c r="CH234" s="1834"/>
      <c r="CI234" s="1834"/>
      <c r="CJ234" s="1834"/>
      <c r="CK234" s="1834"/>
      <c r="CL234" s="1834"/>
      <c r="CM234" s="1834"/>
      <c r="CN234" s="1834"/>
      <c r="CO234" s="1834"/>
      <c r="CP234" s="1834"/>
      <c r="CQ234" s="1834"/>
      <c r="CR234" s="1834"/>
      <c r="CS234" s="1834"/>
      <c r="CT234" s="1834"/>
      <c r="CU234" s="1834"/>
      <c r="CV234" s="1834"/>
      <c r="CW234" s="1834"/>
      <c r="CX234" s="1834"/>
      <c r="CY234" s="1834"/>
      <c r="CZ234" s="1834"/>
    </row>
    <row r="235" s="613" customFormat="true" ht="15" customHeight="true" x14ac:dyDescent="0.2">
      <c r="A235" s="1468"/>
      <c r="B235" s="1649"/>
      <c r="C235" s="1605"/>
      <c r="D235" s="1606"/>
      <c r="E235" s="1606"/>
      <c r="F235" s="1606"/>
      <c r="G235" s="1607"/>
      <c r="H235" s="1608"/>
      <c r="I235" s="1606"/>
      <c r="J235" s="1606"/>
      <c r="K235" s="1606"/>
      <c r="L235" s="1609"/>
      <c r="M235" s="1610"/>
      <c r="N235" s="1606"/>
      <c r="O235" s="1606"/>
      <c r="P235" s="1606"/>
      <c r="Q235" s="1607"/>
      <c r="R235" s="1608"/>
      <c r="S235" s="1606"/>
      <c r="T235" s="1606"/>
      <c r="U235" s="1606"/>
      <c r="V235" s="1723"/>
      <c r="W235" s="1234"/>
      <c r="X235" s="1234"/>
      <c r="Y235" s="1234"/>
      <c r="Z235" s="1234"/>
      <c r="AA235" s="1234"/>
      <c r="AB235" s="1234"/>
      <c r="AC235" s="1234"/>
      <c r="AD235" s="1234"/>
      <c r="AE235" s="1234"/>
      <c r="AF235" s="1234"/>
      <c r="AG235" s="1234"/>
      <c r="AH235" s="1234"/>
      <c r="AI235" s="1234"/>
      <c r="AJ235" s="1234"/>
      <c r="AK235" s="1234"/>
      <c r="AL235" s="1234"/>
      <c r="AM235" s="1234"/>
      <c r="AN235" s="1234"/>
      <c r="AO235" s="1234"/>
      <c r="AP235" s="1234"/>
      <c r="AQ235" s="1234"/>
      <c r="AR235" s="1234"/>
      <c r="AS235" s="1234"/>
      <c r="AT235" s="1234"/>
      <c r="AU235" s="1234"/>
      <c r="AV235" s="1234"/>
      <c r="AW235" s="1234"/>
      <c r="AX235" s="1234"/>
      <c r="AY235" s="1234"/>
      <c r="AZ235" s="617"/>
      <c r="BA235" s="2287"/>
      <c r="BB235" s="161" t="s">
        <v>169</v>
      </c>
      <c r="BC235" s="329">
        <v>8074.455618366459</v>
      </c>
      <c r="BD235" s="296">
        <v>8080.4044206982371</v>
      </c>
      <c r="BE235" s="296">
        <v>8073.6955231699021</v>
      </c>
      <c r="BF235" s="296">
        <v>8072.9652885488722</v>
      </c>
      <c r="BG235" s="330">
        <v>8079.1210354025425</v>
      </c>
      <c r="BH235" s="338">
        <v>6202.1125846911727</v>
      </c>
      <c r="BI235" s="296">
        <v>6184.0473602745078</v>
      </c>
      <c r="BJ235" s="296">
        <v>6220.0481023687307</v>
      </c>
      <c r="BK235" s="296">
        <v>6195.297490360801</v>
      </c>
      <c r="BL235" s="330">
        <v>6202.0518348804499</v>
      </c>
      <c r="BM235" s="338">
        <v>1865.4562933590996</v>
      </c>
      <c r="BN235" s="296">
        <v>1884.6842941363732</v>
      </c>
      <c r="BO235" s="296">
        <v>1877.3976921476542</v>
      </c>
      <c r="BP235" s="296">
        <v>1875.7017151515959</v>
      </c>
      <c r="BQ235" s="330">
        <v>1873.8445188156229</v>
      </c>
      <c r="BR235" s="338">
        <v>6205.2039304058508</v>
      </c>
      <c r="BS235" s="296">
        <v>8845.9969480853888</v>
      </c>
      <c r="BT235" s="296">
        <v>8777.8281768529614</v>
      </c>
      <c r="BU235" s="296">
        <v>8083.9642158819079</v>
      </c>
      <c r="BV235" s="1759">
        <v>8467.6486149599004</v>
      </c>
      <c r="BW235" s="1833"/>
      <c r="BX235" s="1833"/>
      <c r="BY235" s="1834"/>
      <c r="BZ235" s="1834"/>
      <c r="CA235" s="1834"/>
      <c r="CB235" s="1834"/>
      <c r="CC235" s="1834"/>
      <c r="CD235" s="1834"/>
      <c r="CE235" s="1834"/>
      <c r="CF235" s="1834"/>
      <c r="CG235" s="1834"/>
      <c r="CH235" s="1834"/>
      <c r="CI235" s="1834"/>
      <c r="CJ235" s="1834"/>
      <c r="CK235" s="1834"/>
      <c r="CL235" s="1834"/>
      <c r="CM235" s="1834"/>
      <c r="CN235" s="1834"/>
      <c r="CO235" s="1834"/>
      <c r="CP235" s="1834"/>
      <c r="CQ235" s="1834"/>
      <c r="CR235" s="1834"/>
      <c r="CS235" s="1834"/>
      <c r="CT235" s="1834"/>
      <c r="CU235" s="1834"/>
      <c r="CV235" s="1834"/>
      <c r="CW235" s="1834"/>
      <c r="CX235" s="1834"/>
      <c r="CY235" s="1834"/>
      <c r="CZ235" s="1834"/>
    </row>
    <row r="236" s="613" customFormat="true" ht="15" customHeight="true" x14ac:dyDescent="0.2">
      <c r="A236" s="1468"/>
      <c r="B236" s="1649"/>
      <c r="C236" s="1605"/>
      <c r="D236" s="1606"/>
      <c r="E236" s="1606"/>
      <c r="F236" s="1606"/>
      <c r="G236" s="1607"/>
      <c r="H236" s="1608"/>
      <c r="I236" s="1606"/>
      <c r="J236" s="1606"/>
      <c r="K236" s="1606"/>
      <c r="L236" s="1609"/>
      <c r="M236" s="1610"/>
      <c r="N236" s="1606"/>
      <c r="O236" s="1606"/>
      <c r="P236" s="1606"/>
      <c r="Q236" s="1607"/>
      <c r="R236" s="1608"/>
      <c r="S236" s="1606"/>
      <c r="T236" s="1606"/>
      <c r="U236" s="1606"/>
      <c r="V236" s="1723"/>
      <c r="W236" s="1234"/>
      <c r="X236" s="1234"/>
      <c r="Y236" s="1234"/>
      <c r="Z236" s="1234"/>
      <c r="AA236" s="1234"/>
      <c r="AB236" s="1234"/>
      <c r="AC236" s="1234"/>
      <c r="AD236" s="1234"/>
      <c r="AE236" s="1234"/>
      <c r="AF236" s="1234"/>
      <c r="AG236" s="1234"/>
      <c r="AH236" s="1234"/>
      <c r="AI236" s="1234"/>
      <c r="AJ236" s="1234"/>
      <c r="AK236" s="1234"/>
      <c r="AL236" s="1234"/>
      <c r="AM236" s="1234"/>
      <c r="AN236" s="1234"/>
      <c r="AO236" s="1234"/>
      <c r="AP236" s="1234"/>
      <c r="AQ236" s="1234"/>
      <c r="AR236" s="1234"/>
      <c r="AS236" s="1234"/>
      <c r="AT236" s="1234"/>
      <c r="AU236" s="1234"/>
      <c r="AV236" s="1234"/>
      <c r="AW236" s="1234"/>
      <c r="AX236" s="1234"/>
      <c r="AY236" s="1234"/>
      <c r="AZ236" s="617"/>
      <c r="BA236" s="434"/>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1759"/>
      <c r="BW236" s="1833"/>
      <c r="BX236" s="1833"/>
      <c r="BY236" s="1834"/>
      <c r="BZ236" s="1834"/>
      <c r="CA236" s="1834"/>
      <c r="CB236" s="1834"/>
      <c r="CC236" s="1834"/>
      <c r="CD236" s="1834"/>
      <c r="CE236" s="1834"/>
      <c r="CF236" s="1834"/>
      <c r="CG236" s="1834"/>
      <c r="CH236" s="1834"/>
      <c r="CI236" s="1834"/>
      <c r="CJ236" s="1834"/>
      <c r="CK236" s="1834"/>
      <c r="CL236" s="1834"/>
      <c r="CM236" s="1834"/>
      <c r="CN236" s="1834"/>
      <c r="CO236" s="1834"/>
      <c r="CP236" s="1834"/>
      <c r="CQ236" s="1834"/>
      <c r="CR236" s="1834"/>
      <c r="CS236" s="1834"/>
      <c r="CT236" s="1834"/>
      <c r="CU236" s="1834"/>
      <c r="CV236" s="1834"/>
      <c r="CW236" s="1834"/>
      <c r="CX236" s="1834"/>
      <c r="CY236" s="1834"/>
      <c r="CZ236" s="1834"/>
    </row>
    <row r="237" s="613" customFormat="true" ht="15" customHeight="true" x14ac:dyDescent="0.2">
      <c r="A237" s="1468"/>
      <c r="B237" s="1649"/>
      <c r="C237" s="1605"/>
      <c r="D237" s="1606"/>
      <c r="E237" s="1606"/>
      <c r="F237" s="1606"/>
      <c r="G237" s="1607"/>
      <c r="H237" s="1608"/>
      <c r="I237" s="1606"/>
      <c r="J237" s="1606"/>
      <c r="K237" s="1606"/>
      <c r="L237" s="1609"/>
      <c r="M237" s="1610"/>
      <c r="N237" s="1606"/>
      <c r="O237" s="1606"/>
      <c r="P237" s="1606"/>
      <c r="Q237" s="1607"/>
      <c r="R237" s="1608"/>
      <c r="S237" s="1606"/>
      <c r="T237" s="1606"/>
      <c r="U237" s="1606"/>
      <c r="V237" s="1723"/>
      <c r="W237" s="1234"/>
      <c r="X237" s="1234"/>
      <c r="Y237" s="1234"/>
      <c r="Z237" s="1234"/>
      <c r="AA237" s="1234"/>
      <c r="AB237" s="1234"/>
      <c r="AC237" s="1234"/>
      <c r="AD237" s="1234"/>
      <c r="AE237" s="1234"/>
      <c r="AF237" s="1234"/>
      <c r="AG237" s="1234"/>
      <c r="AH237" s="1234"/>
      <c r="AI237" s="1234"/>
      <c r="AJ237" s="1234"/>
      <c r="AK237" s="1234"/>
      <c r="AL237" s="1234"/>
      <c r="AM237" s="1234"/>
      <c r="AN237" s="1234"/>
      <c r="AO237" s="1234"/>
      <c r="AP237" s="1234"/>
      <c r="AQ237" s="1234"/>
      <c r="AR237" s="1234"/>
      <c r="AS237" s="1234"/>
      <c r="AT237" s="1234"/>
      <c r="AU237" s="1234"/>
      <c r="AV237" s="1234"/>
      <c r="AW237" s="1234"/>
      <c r="AX237" s="1234"/>
      <c r="AY237" s="1234"/>
      <c r="AZ237" s="617"/>
      <c r="BA237" s="434"/>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1759"/>
      <c r="BW237" s="1833"/>
      <c r="BX237" s="1833"/>
      <c r="BY237" s="1834"/>
      <c r="BZ237" s="1834"/>
      <c r="CA237" s="1834"/>
      <c r="CB237" s="1834"/>
      <c r="CC237" s="1834"/>
      <c r="CD237" s="1834"/>
      <c r="CE237" s="1834"/>
      <c r="CF237" s="1834"/>
      <c r="CG237" s="1834"/>
      <c r="CH237" s="1834"/>
      <c r="CI237" s="1834"/>
      <c r="CJ237" s="1834"/>
      <c r="CK237" s="1834"/>
      <c r="CL237" s="1834"/>
      <c r="CM237" s="1834"/>
      <c r="CN237" s="1834"/>
      <c r="CO237" s="1834"/>
      <c r="CP237" s="1834"/>
      <c r="CQ237" s="1834"/>
      <c r="CR237" s="1834"/>
      <c r="CS237" s="1834"/>
      <c r="CT237" s="1834"/>
      <c r="CU237" s="1834"/>
      <c r="CV237" s="1834"/>
      <c r="CW237" s="1834"/>
      <c r="CX237" s="1834"/>
      <c r="CY237" s="1834"/>
      <c r="CZ237" s="1834"/>
    </row>
    <row r="238" s="613" customFormat="true" ht="15" customHeight="true" x14ac:dyDescent="0.2">
      <c r="A238" s="1468"/>
      <c r="B238" s="1649"/>
      <c r="C238" s="1605"/>
      <c r="D238" s="1606"/>
      <c r="E238" s="1606"/>
      <c r="F238" s="1606"/>
      <c r="G238" s="1607"/>
      <c r="H238" s="1608"/>
      <c r="I238" s="1606"/>
      <c r="J238" s="1606"/>
      <c r="K238" s="1606"/>
      <c r="L238" s="1609"/>
      <c r="M238" s="1610"/>
      <c r="N238" s="1606"/>
      <c r="O238" s="1606"/>
      <c r="P238" s="1606"/>
      <c r="Q238" s="1607"/>
      <c r="R238" s="1608"/>
      <c r="S238" s="1606"/>
      <c r="T238" s="1606"/>
      <c r="U238" s="1606"/>
      <c r="V238" s="1723"/>
      <c r="W238" s="1234"/>
      <c r="X238" s="1234"/>
      <c r="Y238" s="1234"/>
      <c r="Z238" s="1234"/>
      <c r="AA238" s="1234"/>
      <c r="AB238" s="1234"/>
      <c r="AC238" s="1234"/>
      <c r="AD238" s="1234"/>
      <c r="AE238" s="1234"/>
      <c r="AF238" s="1234"/>
      <c r="AG238" s="1234"/>
      <c r="AH238" s="1234"/>
      <c r="AI238" s="1234"/>
      <c r="AJ238" s="1234"/>
      <c r="AK238" s="1234"/>
      <c r="AL238" s="1234"/>
      <c r="AM238" s="1234"/>
      <c r="AN238" s="1234"/>
      <c r="AO238" s="1234"/>
      <c r="AP238" s="1234"/>
      <c r="AQ238" s="1234"/>
      <c r="AR238" s="1234"/>
      <c r="AS238" s="1234"/>
      <c r="AT238" s="1234"/>
      <c r="AU238" s="1234"/>
      <c r="AV238" s="1234"/>
      <c r="AW238" s="1234"/>
      <c r="AX238" s="1234"/>
      <c r="AY238" s="1234"/>
      <c r="AZ238" s="617"/>
      <c r="BA238" s="434"/>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1759"/>
      <c r="BW238" s="1833"/>
      <c r="BX238" s="1833"/>
      <c r="BY238" s="1834"/>
      <c r="BZ238" s="1834"/>
      <c r="CA238" s="1834"/>
      <c r="CB238" s="1834"/>
      <c r="CC238" s="1834"/>
      <c r="CD238" s="1834"/>
      <c r="CE238" s="1834"/>
      <c r="CF238" s="1834"/>
      <c r="CG238" s="1834"/>
      <c r="CH238" s="1834"/>
      <c r="CI238" s="1834"/>
      <c r="CJ238" s="1834"/>
      <c r="CK238" s="1834"/>
      <c r="CL238" s="1834"/>
      <c r="CM238" s="1834"/>
      <c r="CN238" s="1834"/>
      <c r="CO238" s="1834"/>
      <c r="CP238" s="1834"/>
      <c r="CQ238" s="1834"/>
      <c r="CR238" s="1834"/>
      <c r="CS238" s="1834"/>
      <c r="CT238" s="1834"/>
      <c r="CU238" s="1834"/>
      <c r="CV238" s="1834"/>
      <c r="CW238" s="1834"/>
      <c r="CX238" s="1834"/>
      <c r="CY238" s="1834"/>
      <c r="CZ238" s="1834"/>
    </row>
    <row r="239" s="613" customFormat="true" ht="15" customHeight="true" x14ac:dyDescent="0.2">
      <c r="A239" s="1469"/>
      <c r="B239" s="1650"/>
      <c r="C239" s="1611"/>
      <c r="D239" s="1612"/>
      <c r="E239" s="1612"/>
      <c r="F239" s="1612"/>
      <c r="G239" s="1613"/>
      <c r="H239" s="1614"/>
      <c r="I239" s="1612"/>
      <c r="J239" s="1612"/>
      <c r="K239" s="1612"/>
      <c r="L239" s="1615"/>
      <c r="M239" s="1616"/>
      <c r="N239" s="1612"/>
      <c r="O239" s="1612"/>
      <c r="P239" s="1612"/>
      <c r="Q239" s="1613"/>
      <c r="R239" s="1614"/>
      <c r="S239" s="1612"/>
      <c r="T239" s="1612"/>
      <c r="U239" s="1612"/>
      <c r="V239" s="1724"/>
      <c r="W239" s="1234"/>
      <c r="X239" s="1234"/>
      <c r="Y239" s="1234"/>
      <c r="Z239" s="1234"/>
      <c r="AA239" s="1234"/>
      <c r="AB239" s="1234"/>
      <c r="AC239" s="1234"/>
      <c r="AD239" s="1234"/>
      <c r="AE239" s="1234"/>
      <c r="AF239" s="1234"/>
      <c r="AG239" s="1234"/>
      <c r="AH239" s="1234"/>
      <c r="AI239" s="1234"/>
      <c r="AJ239" s="1234"/>
      <c r="AK239" s="1234"/>
      <c r="AL239" s="1234"/>
      <c r="AM239" s="1234"/>
      <c r="AN239" s="1234"/>
      <c r="AO239" s="1234"/>
      <c r="AP239" s="1234"/>
      <c r="AQ239" s="1234"/>
      <c r="AR239" s="1234"/>
      <c r="AS239" s="1234"/>
      <c r="AT239" s="1234"/>
      <c r="AU239" s="1234"/>
      <c r="AV239" s="1234"/>
      <c r="AW239" s="1234"/>
      <c r="AX239" s="1234"/>
      <c r="AY239" s="1234"/>
      <c r="AZ239" s="617"/>
      <c r="BA239" s="434"/>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1759"/>
      <c r="BW239" s="1833"/>
      <c r="BX239" s="1833"/>
      <c r="BY239" s="1834"/>
      <c r="BZ239" s="1834"/>
      <c r="CA239" s="1834"/>
      <c r="CB239" s="1834"/>
      <c r="CC239" s="1834"/>
      <c r="CD239" s="1834"/>
      <c r="CE239" s="1834"/>
      <c r="CF239" s="1834"/>
      <c r="CG239" s="1834"/>
      <c r="CH239" s="1834"/>
      <c r="CI239" s="1834"/>
      <c r="CJ239" s="1834"/>
      <c r="CK239" s="1834"/>
      <c r="CL239" s="1834"/>
      <c r="CM239" s="1834"/>
      <c r="CN239" s="1834"/>
      <c r="CO239" s="1834"/>
      <c r="CP239" s="1834"/>
      <c r="CQ239" s="1834"/>
      <c r="CR239" s="1834"/>
      <c r="CS239" s="1834"/>
      <c r="CT239" s="1834"/>
      <c r="CU239" s="1834"/>
      <c r="CV239" s="1834"/>
      <c r="CW239" s="1834"/>
      <c r="CX239" s="1834"/>
      <c r="CY239" s="1834"/>
      <c r="CZ239" s="1834"/>
    </row>
    <row r="240" s="613" customFormat="true" ht="15" customHeight="true" x14ac:dyDescent="0.2">
      <c r="A240" s="954"/>
      <c r="B240" s="788"/>
      <c r="C240" s="894"/>
      <c r="D240" s="801"/>
      <c r="E240" s="801"/>
      <c r="F240" s="801"/>
      <c r="G240" s="802"/>
      <c r="H240" s="800"/>
      <c r="I240" s="801"/>
      <c r="J240" s="801"/>
      <c r="K240" s="801"/>
      <c r="L240" s="895"/>
      <c r="M240" s="894"/>
      <c r="N240" s="801"/>
      <c r="O240" s="801"/>
      <c r="P240" s="801"/>
      <c r="Q240" s="802"/>
      <c r="R240" s="800"/>
      <c r="S240" s="801"/>
      <c r="T240" s="801"/>
      <c r="U240" s="801"/>
      <c r="V240" s="895"/>
      <c r="W240" s="1234"/>
      <c r="X240" s="1234"/>
      <c r="Y240" s="1234"/>
      <c r="Z240" s="1234"/>
      <c r="AA240" s="1234"/>
      <c r="AB240" s="1234"/>
      <c r="AC240" s="1234"/>
      <c r="AD240" s="1234"/>
      <c r="AE240" s="1234"/>
      <c r="AF240" s="1234"/>
      <c r="AG240" s="1234"/>
      <c r="AH240" s="1234"/>
      <c r="AI240" s="1234"/>
      <c r="AJ240" s="1234"/>
      <c r="AK240" s="1234"/>
      <c r="AL240" s="1234"/>
      <c r="AM240" s="1234"/>
      <c r="AN240" s="1234"/>
      <c r="AO240" s="1234"/>
      <c r="AP240" s="1234"/>
      <c r="AQ240" s="1234"/>
      <c r="AR240" s="1234"/>
      <c r="AS240" s="1234"/>
      <c r="AT240" s="1234"/>
      <c r="AU240" s="1234"/>
      <c r="AV240" s="1234"/>
      <c r="AW240" s="1234"/>
      <c r="AX240" s="1234"/>
      <c r="AY240" s="1234"/>
      <c r="AZ240" s="617"/>
      <c r="BA240" s="434"/>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1759"/>
      <c r="BW240" s="1833"/>
      <c r="BX240" s="1833"/>
      <c r="BY240" s="1834"/>
      <c r="BZ240" s="1834"/>
      <c r="CA240" s="1834"/>
      <c r="CB240" s="1834"/>
      <c r="CC240" s="1834"/>
      <c r="CD240" s="1834"/>
      <c r="CE240" s="1834"/>
      <c r="CF240" s="1834"/>
      <c r="CG240" s="1834"/>
      <c r="CH240" s="1834"/>
      <c r="CI240" s="1834"/>
      <c r="CJ240" s="1834"/>
      <c r="CK240" s="1834"/>
      <c r="CL240" s="1834"/>
      <c r="CM240" s="1834"/>
      <c r="CN240" s="1834"/>
      <c r="CO240" s="1834"/>
      <c r="CP240" s="1834"/>
      <c r="CQ240" s="1834"/>
      <c r="CR240" s="1834"/>
      <c r="CS240" s="1834"/>
      <c r="CT240" s="1834"/>
      <c r="CU240" s="1834"/>
      <c r="CV240" s="1834"/>
      <c r="CW240" s="1834"/>
      <c r="CX240" s="1834"/>
      <c r="CY240" s="1834"/>
      <c r="CZ240" s="1834"/>
    </row>
    <row r="241" s="613" customFormat="true" ht="15" customHeight="true" x14ac:dyDescent="0.2">
      <c r="A241" s="954"/>
      <c r="B241" s="788"/>
      <c r="C241" s="894"/>
      <c r="D241" s="801"/>
      <c r="E241" s="801"/>
      <c r="F241" s="801"/>
      <c r="G241" s="802"/>
      <c r="H241" s="800"/>
      <c r="I241" s="801"/>
      <c r="J241" s="801"/>
      <c r="K241" s="801"/>
      <c r="L241" s="895"/>
      <c r="M241" s="894"/>
      <c r="N241" s="801"/>
      <c r="O241" s="801"/>
      <c r="P241" s="801"/>
      <c r="Q241" s="802"/>
      <c r="R241" s="800"/>
      <c r="S241" s="801"/>
      <c r="T241" s="801"/>
      <c r="U241" s="801"/>
      <c r="V241" s="895"/>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617"/>
      <c r="BA241" s="434"/>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1759"/>
      <c r="BW241" s="1833"/>
      <c r="BX241" s="1833"/>
      <c r="BY241" s="1834"/>
      <c r="BZ241" s="1834"/>
      <c r="CA241" s="1834"/>
      <c r="CB241" s="1834"/>
      <c r="CC241" s="1834"/>
      <c r="CD241" s="1834"/>
      <c r="CE241" s="1834"/>
      <c r="CF241" s="1834"/>
      <c r="CG241" s="1834"/>
      <c r="CH241" s="1834"/>
      <c r="CI241" s="1834"/>
      <c r="CJ241" s="1834"/>
      <c r="CK241" s="1834"/>
      <c r="CL241" s="1834"/>
      <c r="CM241" s="1834"/>
      <c r="CN241" s="1834"/>
      <c r="CO241" s="1834"/>
      <c r="CP241" s="1834"/>
      <c r="CQ241" s="1834"/>
      <c r="CR241" s="1834"/>
      <c r="CS241" s="1834"/>
      <c r="CT241" s="1834"/>
      <c r="CU241" s="1834"/>
      <c r="CV241" s="1834"/>
      <c r="CW241" s="1834"/>
      <c r="CX241" s="1834"/>
      <c r="CY241" s="1834"/>
      <c r="CZ241" s="1834"/>
    </row>
    <row r="242" s="613" customFormat="true" ht="15" customHeight="true" x14ac:dyDescent="0.2">
      <c r="A242" s="954"/>
      <c r="B242" s="788"/>
      <c r="C242" s="894"/>
      <c r="D242" s="801"/>
      <c r="E242" s="801"/>
      <c r="F242" s="801"/>
      <c r="G242" s="802"/>
      <c r="H242" s="800"/>
      <c r="I242" s="801"/>
      <c r="J242" s="801"/>
      <c r="K242" s="801"/>
      <c r="L242" s="895"/>
      <c r="M242" s="894"/>
      <c r="N242" s="801"/>
      <c r="O242" s="801"/>
      <c r="P242" s="801"/>
      <c r="Q242" s="802"/>
      <c r="R242" s="800"/>
      <c r="S242" s="801"/>
      <c r="T242" s="801"/>
      <c r="U242" s="801"/>
      <c r="V242" s="895"/>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617"/>
      <c r="BA242" s="434"/>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1759"/>
      <c r="BW242" s="1833"/>
      <c r="BX242" s="1833"/>
      <c r="BY242" s="1834"/>
      <c r="BZ242" s="1834"/>
      <c r="CA242" s="1834"/>
      <c r="CB242" s="1834"/>
      <c r="CC242" s="1834"/>
      <c r="CD242" s="1834"/>
      <c r="CE242" s="1834"/>
      <c r="CF242" s="1834"/>
      <c r="CG242" s="1834"/>
      <c r="CH242" s="1834"/>
      <c r="CI242" s="1834"/>
      <c r="CJ242" s="1834"/>
      <c r="CK242" s="1834"/>
      <c r="CL242" s="1834"/>
      <c r="CM242" s="1834"/>
      <c r="CN242" s="1834"/>
      <c r="CO242" s="1834"/>
      <c r="CP242" s="1834"/>
      <c r="CQ242" s="1834"/>
      <c r="CR242" s="1834"/>
      <c r="CS242" s="1834"/>
      <c r="CT242" s="1834"/>
      <c r="CU242" s="1834"/>
      <c r="CV242" s="1834"/>
      <c r="CW242" s="1834"/>
      <c r="CX242" s="1834"/>
      <c r="CY242" s="1834"/>
      <c r="CZ242" s="1834"/>
    </row>
    <row r="243" s="613" customFormat="true" ht="15" customHeight="true" x14ac:dyDescent="0.2">
      <c r="A243" s="954"/>
      <c r="B243" s="788"/>
      <c r="C243" s="894"/>
      <c r="D243" s="801"/>
      <c r="E243" s="801"/>
      <c r="F243" s="801"/>
      <c r="G243" s="802"/>
      <c r="H243" s="800"/>
      <c r="I243" s="801"/>
      <c r="J243" s="801"/>
      <c r="K243" s="801"/>
      <c r="L243" s="895"/>
      <c r="M243" s="894"/>
      <c r="N243" s="801"/>
      <c r="O243" s="801"/>
      <c r="P243" s="801"/>
      <c r="Q243" s="802"/>
      <c r="R243" s="800"/>
      <c r="S243" s="801"/>
      <c r="T243" s="801"/>
      <c r="U243" s="801"/>
      <c r="V243" s="895"/>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617"/>
      <c r="BA243" s="434"/>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1759"/>
      <c r="BW243" s="1833"/>
      <c r="BX243" s="1833"/>
      <c r="BY243" s="1834"/>
      <c r="BZ243" s="1834"/>
      <c r="CA243" s="1834"/>
      <c r="CB243" s="1834"/>
      <c r="CC243" s="1834"/>
      <c r="CD243" s="1834"/>
      <c r="CE243" s="1834"/>
      <c r="CF243" s="1834"/>
      <c r="CG243" s="1834"/>
      <c r="CH243" s="1834"/>
      <c r="CI243" s="1834"/>
      <c r="CJ243" s="1834"/>
      <c r="CK243" s="1834"/>
      <c r="CL243" s="1834"/>
      <c r="CM243" s="1834"/>
      <c r="CN243" s="1834"/>
      <c r="CO243" s="1834"/>
      <c r="CP243" s="1834"/>
      <c r="CQ243" s="1834"/>
      <c r="CR243" s="1834"/>
      <c r="CS243" s="1834"/>
      <c r="CT243" s="1834"/>
      <c r="CU243" s="1834"/>
      <c r="CV243" s="1834"/>
      <c r="CW243" s="1834"/>
      <c r="CX243" s="1834"/>
      <c r="CY243" s="1834"/>
      <c r="CZ243" s="1834"/>
    </row>
    <row r="244" s="613" customFormat="true" ht="15" customHeight="true" x14ac:dyDescent="0.2">
      <c r="A244" s="954"/>
      <c r="B244" s="788"/>
      <c r="C244" s="894"/>
      <c r="D244" s="801"/>
      <c r="E244" s="801"/>
      <c r="F244" s="801"/>
      <c r="G244" s="802"/>
      <c r="H244" s="800"/>
      <c r="I244" s="801"/>
      <c r="J244" s="801"/>
      <c r="K244" s="801"/>
      <c r="L244" s="895"/>
      <c r="M244" s="894"/>
      <c r="N244" s="801"/>
      <c r="O244" s="801"/>
      <c r="P244" s="801"/>
      <c r="Q244" s="802"/>
      <c r="R244" s="800"/>
      <c r="S244" s="801"/>
      <c r="T244" s="801"/>
      <c r="U244" s="801"/>
      <c r="V244" s="895"/>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617"/>
      <c r="BA244" s="434"/>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1759"/>
      <c r="BW244" s="1833"/>
      <c r="BX244" s="1833"/>
      <c r="BY244" s="1834"/>
      <c r="BZ244" s="1834"/>
      <c r="CA244" s="1834"/>
      <c r="CB244" s="1834"/>
      <c r="CC244" s="1834"/>
      <c r="CD244" s="1834"/>
      <c r="CE244" s="1834"/>
      <c r="CF244" s="1834"/>
      <c r="CG244" s="1834"/>
      <c r="CH244" s="1834"/>
      <c r="CI244" s="1834"/>
      <c r="CJ244" s="1834"/>
      <c r="CK244" s="1834"/>
      <c r="CL244" s="1834"/>
      <c r="CM244" s="1834"/>
      <c r="CN244" s="1834"/>
      <c r="CO244" s="1834"/>
      <c r="CP244" s="1834"/>
      <c r="CQ244" s="1834"/>
      <c r="CR244" s="1834"/>
      <c r="CS244" s="1834"/>
      <c r="CT244" s="1834"/>
      <c r="CU244" s="1834"/>
      <c r="CV244" s="1834"/>
      <c r="CW244" s="1834"/>
      <c r="CX244" s="1834"/>
      <c r="CY244" s="1834"/>
      <c r="CZ244" s="1834"/>
    </row>
    <row r="245" s="613" customFormat="true" ht="15" customHeight="true" x14ac:dyDescent="0.2">
      <c r="A245" s="954"/>
      <c r="B245" s="788"/>
      <c r="C245" s="894"/>
      <c r="D245" s="801"/>
      <c r="E245" s="801"/>
      <c r="F245" s="801"/>
      <c r="G245" s="802"/>
      <c r="H245" s="800"/>
      <c r="I245" s="801"/>
      <c r="J245" s="801"/>
      <c r="K245" s="801"/>
      <c r="L245" s="895"/>
      <c r="M245" s="894"/>
      <c r="N245" s="801"/>
      <c r="O245" s="801"/>
      <c r="P245" s="801"/>
      <c r="Q245" s="802"/>
      <c r="R245" s="800"/>
      <c r="S245" s="801"/>
      <c r="T245" s="801"/>
      <c r="U245" s="801"/>
      <c r="V245" s="895"/>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617"/>
      <c r="BA245" s="434"/>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1759"/>
      <c r="BW245" s="1833"/>
      <c r="BX245" s="1833"/>
      <c r="BY245" s="1834"/>
      <c r="BZ245" s="1834"/>
      <c r="CA245" s="1834"/>
      <c r="CB245" s="1834"/>
      <c r="CC245" s="1834"/>
      <c r="CD245" s="1834"/>
      <c r="CE245" s="1834"/>
      <c r="CF245" s="1834"/>
      <c r="CG245" s="1834"/>
      <c r="CH245" s="1834"/>
      <c r="CI245" s="1834"/>
      <c r="CJ245" s="1834"/>
      <c r="CK245" s="1834"/>
      <c r="CL245" s="1834"/>
      <c r="CM245" s="1834"/>
      <c r="CN245" s="1834"/>
      <c r="CO245" s="1834"/>
      <c r="CP245" s="1834"/>
      <c r="CQ245" s="1834"/>
      <c r="CR245" s="1834"/>
      <c r="CS245" s="1834"/>
      <c r="CT245" s="1834"/>
      <c r="CU245" s="1834"/>
      <c r="CV245" s="1834"/>
      <c r="CW245" s="1834"/>
      <c r="CX245" s="1834"/>
      <c r="CY245" s="1834"/>
      <c r="CZ245" s="1834"/>
    </row>
    <row r="246" s="613" customFormat="true" ht="15" customHeight="true" x14ac:dyDescent="0.2">
      <c r="A246" s="954"/>
      <c r="B246" s="788"/>
      <c r="C246" s="894"/>
      <c r="D246" s="801"/>
      <c r="E246" s="801"/>
      <c r="F246" s="801"/>
      <c r="G246" s="802"/>
      <c r="H246" s="800"/>
      <c r="I246" s="801"/>
      <c r="J246" s="801"/>
      <c r="K246" s="801"/>
      <c r="L246" s="895"/>
      <c r="M246" s="894"/>
      <c r="N246" s="801"/>
      <c r="O246" s="801"/>
      <c r="P246" s="801"/>
      <c r="Q246" s="802"/>
      <c r="R246" s="800"/>
      <c r="S246" s="801"/>
      <c r="T246" s="801"/>
      <c r="U246" s="801"/>
      <c r="V246" s="895"/>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617"/>
      <c r="BA246" s="434"/>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1759"/>
      <c r="BW246" s="1833"/>
      <c r="BX246" s="1833"/>
      <c r="BY246" s="1834"/>
      <c r="BZ246" s="1834"/>
      <c r="CA246" s="1834"/>
      <c r="CB246" s="1834"/>
      <c r="CC246" s="1834"/>
      <c r="CD246" s="1834"/>
      <c r="CE246" s="1834"/>
      <c r="CF246" s="1834"/>
      <c r="CG246" s="1834"/>
      <c r="CH246" s="1834"/>
      <c r="CI246" s="1834"/>
      <c r="CJ246" s="1834"/>
      <c r="CK246" s="1834"/>
      <c r="CL246" s="1834"/>
      <c r="CM246" s="1834"/>
      <c r="CN246" s="1834"/>
      <c r="CO246" s="1834"/>
      <c r="CP246" s="1834"/>
      <c r="CQ246" s="1834"/>
      <c r="CR246" s="1834"/>
      <c r="CS246" s="1834"/>
      <c r="CT246" s="1834"/>
      <c r="CU246" s="1834"/>
      <c r="CV246" s="1834"/>
      <c r="CW246" s="1834"/>
      <c r="CX246" s="1834"/>
      <c r="CY246" s="1834"/>
      <c r="CZ246" s="1834"/>
    </row>
    <row r="247" s="613" customFormat="true" ht="15" customHeight="true" x14ac:dyDescent="0.2">
      <c r="A247" s="954"/>
      <c r="B247" s="788"/>
      <c r="C247" s="894"/>
      <c r="D247" s="801"/>
      <c r="E247" s="801"/>
      <c r="F247" s="801"/>
      <c r="G247" s="802"/>
      <c r="H247" s="800"/>
      <c r="I247" s="801"/>
      <c r="J247" s="801"/>
      <c r="K247" s="801"/>
      <c r="L247" s="895"/>
      <c r="M247" s="894"/>
      <c r="N247" s="801"/>
      <c r="O247" s="801"/>
      <c r="P247" s="801"/>
      <c r="Q247" s="802"/>
      <c r="R247" s="800"/>
      <c r="S247" s="801"/>
      <c r="T247" s="801"/>
      <c r="U247" s="801"/>
      <c r="V247" s="895"/>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617"/>
      <c r="BA247" s="434"/>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1759"/>
      <c r="BW247" s="1833"/>
      <c r="BX247" s="1833"/>
      <c r="BY247" s="1834"/>
      <c r="BZ247" s="1834"/>
      <c r="CA247" s="1834"/>
      <c r="CB247" s="1834"/>
      <c r="CC247" s="1834"/>
      <c r="CD247" s="1834"/>
      <c r="CE247" s="1834"/>
      <c r="CF247" s="1834"/>
      <c r="CG247" s="1834"/>
      <c r="CH247" s="1834"/>
      <c r="CI247" s="1834"/>
      <c r="CJ247" s="1834"/>
      <c r="CK247" s="1834"/>
      <c r="CL247" s="1834"/>
      <c r="CM247" s="1834"/>
      <c r="CN247" s="1834"/>
      <c r="CO247" s="1834"/>
      <c r="CP247" s="1834"/>
      <c r="CQ247" s="1834"/>
      <c r="CR247" s="1834"/>
      <c r="CS247" s="1834"/>
      <c r="CT247" s="1834"/>
      <c r="CU247" s="1834"/>
      <c r="CV247" s="1834"/>
      <c r="CW247" s="1834"/>
      <c r="CX247" s="1834"/>
      <c r="CY247" s="1834"/>
      <c r="CZ247" s="1834"/>
    </row>
    <row r="248" s="613" customFormat="true" ht="15" customHeight="true" x14ac:dyDescent="0.2">
      <c r="A248" s="955"/>
      <c r="B248" s="789"/>
      <c r="C248" s="951"/>
      <c r="D248" s="804"/>
      <c r="E248" s="804"/>
      <c r="F248" s="804"/>
      <c r="G248" s="805"/>
      <c r="H248" s="803"/>
      <c r="I248" s="804"/>
      <c r="J248" s="804"/>
      <c r="K248" s="804"/>
      <c r="L248" s="952"/>
      <c r="M248" s="951"/>
      <c r="N248" s="804"/>
      <c r="O248" s="804"/>
      <c r="P248" s="804"/>
      <c r="Q248" s="805"/>
      <c r="R248" s="803"/>
      <c r="S248" s="804"/>
      <c r="T248" s="804"/>
      <c r="U248" s="804"/>
      <c r="V248" s="952"/>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617"/>
      <c r="BA248" s="434"/>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1760"/>
      <c r="BW248" s="1833"/>
      <c r="BX248" s="1833"/>
      <c r="BY248" s="1834"/>
      <c r="BZ248" s="1834"/>
      <c r="CA248" s="1834"/>
      <c r="CB248" s="1834"/>
      <c r="CC248" s="1834"/>
      <c r="CD248" s="1834"/>
      <c r="CE248" s="1834"/>
      <c r="CF248" s="1834"/>
      <c r="CG248" s="1834"/>
      <c r="CH248" s="1834"/>
      <c r="CI248" s="1834"/>
      <c r="CJ248" s="1834"/>
      <c r="CK248" s="1834"/>
      <c r="CL248" s="1834"/>
      <c r="CM248" s="1834"/>
      <c r="CN248" s="1834"/>
      <c r="CO248" s="1834"/>
      <c r="CP248" s="1834"/>
      <c r="CQ248" s="1834"/>
      <c r="CR248" s="1834"/>
      <c r="CS248" s="1834"/>
      <c r="CT248" s="1834"/>
      <c r="CU248" s="1834"/>
      <c r="CV248" s="1834"/>
      <c r="CW248" s="1834"/>
      <c r="CX248" s="1834"/>
      <c r="CY248" s="1834"/>
      <c r="CZ248" s="1834"/>
    </row>
    <row r="249" s="613" customFormat="true" ht="250.15" customHeight="true" x14ac:dyDescent="0.2">
      <c r="W249" s="617"/>
      <c r="X249" s="617"/>
      <c r="Y249" s="617"/>
      <c r="Z249" s="617"/>
      <c r="AA249" s="617"/>
      <c r="AB249" s="617"/>
      <c r="AC249" s="617"/>
      <c r="AD249" s="617"/>
      <c r="AE249" s="617"/>
      <c r="AF249" s="617"/>
      <c r="AG249" s="617"/>
      <c r="AH249" s="617"/>
      <c r="AI249" s="617"/>
      <c r="AJ249" s="617"/>
      <c r="AK249" s="617"/>
      <c r="AL249" s="617"/>
      <c r="AM249" s="617"/>
      <c r="AN249" s="617"/>
      <c r="AO249" s="617"/>
      <c r="AP249" s="617"/>
      <c r="AQ249" s="617"/>
      <c r="AR249" s="617"/>
      <c r="AS249" s="617"/>
      <c r="AT249" s="617"/>
      <c r="AU249" s="617"/>
      <c r="AV249" s="617"/>
      <c r="AW249" s="617"/>
      <c r="AX249" s="617"/>
      <c r="AY249" s="617"/>
      <c r="AZ249" s="617"/>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0" customFormat="true" ht="19.15" customHeight="true" x14ac:dyDescent="0.2">
      <c r="W250" s="567"/>
      <c r="X250" s="567"/>
      <c r="Y250" s="567"/>
      <c r="Z250" s="567"/>
      <c r="AA250" s="567"/>
      <c r="AB250" s="567"/>
      <c r="AC250" s="567"/>
      <c r="AD250" s="567"/>
      <c r="AE250" s="567"/>
      <c r="AF250" s="567"/>
      <c r="AG250" s="567"/>
      <c r="AH250" s="567"/>
      <c r="AI250" s="567"/>
      <c r="AJ250" s="567"/>
      <c r="AK250" s="567"/>
      <c r="AL250" s="567"/>
      <c r="AM250" s="567"/>
      <c r="AN250" s="567"/>
      <c r="AO250" s="567"/>
      <c r="AP250" s="567"/>
      <c r="AQ250" s="567"/>
      <c r="AR250" s="567"/>
      <c r="AS250" s="567"/>
      <c r="AT250" s="567"/>
      <c r="AU250" s="567"/>
      <c r="AV250" s="567"/>
      <c r="AW250" s="567"/>
      <c r="AX250" s="567"/>
      <c r="AY250" s="567"/>
      <c r="AZ250" s="567"/>
      <c r="BA250" s="432"/>
      <c r="BB250" s="230"/>
      <c r="BC250" s="432"/>
      <c r="BD250" s="432"/>
      <c r="BE250" s="432"/>
      <c r="BF250" s="432"/>
      <c r="BG250" s="432"/>
      <c r="BH250" s="432"/>
      <c r="BI250" s="432"/>
      <c r="BJ250" s="432"/>
      <c r="BK250" s="432"/>
      <c r="BL250" s="432"/>
      <c r="BM250" s="432"/>
      <c r="BN250" s="432"/>
      <c r="BO250" s="432"/>
      <c r="BP250" s="432"/>
      <c r="BQ250" s="432"/>
      <c r="BR250" s="432"/>
      <c r="BS250" s="432"/>
      <c r="BT250" s="432"/>
      <c r="BU250" s="432"/>
      <c r="BV250" s="432"/>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0" customFormat="true" ht="12.75" x14ac:dyDescent="0.2">
      <c r="W251" s="567"/>
      <c r="X251" s="567"/>
      <c r="Y251" s="567"/>
      <c r="Z251" s="567"/>
      <c r="AA251" s="567"/>
      <c r="AB251" s="567"/>
      <c r="AC251" s="567"/>
      <c r="AD251" s="567"/>
      <c r="AE251" s="567"/>
      <c r="AF251" s="567"/>
      <c r="AG251" s="567"/>
      <c r="AH251" s="567"/>
      <c r="AI251" s="567"/>
      <c r="AJ251" s="567"/>
      <c r="AK251" s="567"/>
      <c r="AL251" s="567"/>
      <c r="AM251" s="567"/>
      <c r="AN251" s="567"/>
      <c r="AO251" s="567"/>
      <c r="AP251" s="567"/>
      <c r="AQ251" s="567"/>
      <c r="AR251" s="567"/>
      <c r="AS251" s="567"/>
      <c r="AT251" s="567"/>
      <c r="AU251" s="567"/>
      <c r="AV251" s="567"/>
      <c r="AW251" s="567"/>
      <c r="AX251" s="567"/>
      <c r="AY251" s="567"/>
      <c r="AZ251" s="567"/>
      <c r="BA251" s="432"/>
      <c r="BB251" s="230"/>
      <c r="BC251" s="432"/>
      <c r="BD251" s="432"/>
      <c r="BE251" s="432"/>
      <c r="BF251" s="432"/>
      <c r="BG251" s="432"/>
      <c r="BH251" s="432"/>
      <c r="BI251" s="432"/>
      <c r="BJ251" s="432"/>
      <c r="BK251" s="432"/>
      <c r="BL251" s="432"/>
      <c r="BM251" s="432"/>
      <c r="BN251" s="432"/>
      <c r="BO251" s="432"/>
      <c r="BP251" s="432"/>
      <c r="BQ251" s="432"/>
      <c r="BR251" s="432"/>
      <c r="BS251" s="432"/>
      <c r="BT251" s="432"/>
      <c r="BU251" s="432"/>
      <c r="BV251" s="432"/>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0" customFormat="true" ht="12.75" x14ac:dyDescent="0.2">
      <c r="W252" s="567"/>
      <c r="X252" s="567"/>
      <c r="Y252" s="567"/>
      <c r="Z252" s="567"/>
      <c r="AA252" s="567"/>
      <c r="AB252" s="567"/>
      <c r="AC252" s="567"/>
      <c r="AD252" s="567"/>
      <c r="AE252" s="567"/>
      <c r="AF252" s="567"/>
      <c r="AG252" s="567"/>
      <c r="AH252" s="567"/>
      <c r="AI252" s="567"/>
      <c r="AJ252" s="567"/>
      <c r="AK252" s="567"/>
      <c r="AL252" s="567"/>
      <c r="AM252" s="567"/>
      <c r="AN252" s="567"/>
      <c r="AO252" s="567"/>
      <c r="AP252" s="567"/>
      <c r="AQ252" s="567"/>
      <c r="AR252" s="567"/>
      <c r="AS252" s="567"/>
      <c r="AT252" s="567"/>
      <c r="AU252" s="567"/>
      <c r="AV252" s="567"/>
      <c r="AW252" s="567"/>
      <c r="AX252" s="567"/>
      <c r="AY252" s="567"/>
      <c r="AZ252" s="567"/>
      <c r="BA252" s="432"/>
      <c r="BB252" s="230"/>
      <c r="BC252" s="432"/>
      <c r="BD252" s="432"/>
      <c r="BE252" s="432"/>
      <c r="BF252" s="432"/>
      <c r="BG252" s="432"/>
      <c r="BH252" s="432"/>
      <c r="BI252" s="432"/>
      <c r="BJ252" s="432"/>
      <c r="BK252" s="432"/>
      <c r="BL252" s="432"/>
      <c r="BM252" s="432"/>
      <c r="BN252" s="432"/>
      <c r="BO252" s="432"/>
      <c r="BP252" s="432"/>
      <c r="BQ252" s="432"/>
      <c r="BR252" s="432"/>
      <c r="BS252" s="432"/>
      <c r="BT252" s="432"/>
      <c r="BU252" s="432"/>
      <c r="BV252" s="432"/>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0" customFormat="true" ht="12.75" x14ac:dyDescent="0.2">
      <c r="W253" s="567"/>
      <c r="X253" s="567"/>
      <c r="Y253" s="567"/>
      <c r="Z253" s="567"/>
      <c r="AA253" s="567"/>
      <c r="AB253" s="567"/>
      <c r="AC253" s="567"/>
      <c r="AD253" s="567"/>
      <c r="AE253" s="567"/>
      <c r="AF253" s="567"/>
      <c r="AG253" s="567"/>
      <c r="AH253" s="567"/>
      <c r="AI253" s="567"/>
      <c r="AJ253" s="567"/>
      <c r="AK253" s="567"/>
      <c r="AL253" s="567"/>
      <c r="AM253" s="567"/>
      <c r="AN253" s="567"/>
      <c r="AO253" s="567"/>
      <c r="AP253" s="567"/>
      <c r="AQ253" s="567"/>
      <c r="AR253" s="567"/>
      <c r="AS253" s="567"/>
      <c r="AT253" s="567"/>
      <c r="AU253" s="567"/>
      <c r="AV253" s="567"/>
      <c r="AW253" s="567"/>
      <c r="AX253" s="567"/>
      <c r="AY253" s="567"/>
      <c r="AZ253" s="567"/>
      <c r="BA253" s="432"/>
      <c r="BB253" s="230"/>
      <c r="BC253" s="432"/>
      <c r="BD253" s="432"/>
      <c r="BE253" s="432"/>
      <c r="BF253" s="432"/>
      <c r="BG253" s="432"/>
      <c r="BH253" s="432"/>
      <c r="BI253" s="432"/>
      <c r="BJ253" s="432"/>
      <c r="BK253" s="432"/>
      <c r="BL253" s="432"/>
      <c r="BM253" s="432"/>
      <c r="BN253" s="432"/>
      <c r="BO253" s="432"/>
      <c r="BP253" s="432"/>
      <c r="BQ253" s="432"/>
      <c r="BR253" s="432"/>
      <c r="BS253" s="432"/>
      <c r="BT253" s="432"/>
      <c r="BU253" s="432"/>
      <c r="BV253" s="432"/>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0" customFormat="true" ht="12.75" x14ac:dyDescent="0.2">
      <c r="W254" s="567"/>
      <c r="X254" s="567"/>
      <c r="Y254" s="567"/>
      <c r="Z254" s="567"/>
      <c r="AA254" s="567"/>
      <c r="AB254" s="567"/>
      <c r="AC254" s="567"/>
      <c r="AD254" s="567"/>
      <c r="AE254" s="567"/>
      <c r="AF254" s="567"/>
      <c r="AG254" s="567"/>
      <c r="AH254" s="567"/>
      <c r="AI254" s="567"/>
      <c r="AJ254" s="567"/>
      <c r="AK254" s="567"/>
      <c r="AL254" s="567"/>
      <c r="AM254" s="567"/>
      <c r="AN254" s="567"/>
      <c r="AO254" s="567"/>
      <c r="AP254" s="567"/>
      <c r="AQ254" s="567"/>
      <c r="AR254" s="567"/>
      <c r="AS254" s="567"/>
      <c r="AT254" s="567"/>
      <c r="AU254" s="567"/>
      <c r="AV254" s="567"/>
      <c r="AW254" s="567"/>
      <c r="AX254" s="567"/>
      <c r="AY254" s="567"/>
      <c r="AZ254" s="567"/>
      <c r="BA254" s="432"/>
      <c r="BB254" s="230"/>
      <c r="BC254" s="432"/>
      <c r="BD254" s="432"/>
      <c r="BE254" s="432"/>
      <c r="BF254" s="432"/>
      <c r="BG254" s="432"/>
      <c r="BH254" s="432"/>
      <c r="BI254" s="432"/>
      <c r="BJ254" s="432"/>
      <c r="BK254" s="432"/>
      <c r="BL254" s="432"/>
      <c r="BM254" s="432"/>
      <c r="BN254" s="432"/>
      <c r="BO254" s="432"/>
      <c r="BP254" s="432"/>
      <c r="BQ254" s="432"/>
      <c r="BR254" s="432"/>
      <c r="BS254" s="432"/>
      <c r="BT254" s="432"/>
      <c r="BU254" s="432"/>
      <c r="BV254" s="432"/>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0" customFormat="true" ht="12.75" x14ac:dyDescent="0.2">
      <c r="W255" s="567"/>
      <c r="X255" s="567"/>
      <c r="Y255" s="567"/>
      <c r="Z255" s="567"/>
      <c r="AA255" s="567"/>
      <c r="AB255" s="567"/>
      <c r="AC255" s="567"/>
      <c r="AD255" s="567"/>
      <c r="AE255" s="567"/>
      <c r="AF255" s="567"/>
      <c r="AG255" s="567"/>
      <c r="AH255" s="567"/>
      <c r="AI255" s="567"/>
      <c r="AJ255" s="567"/>
      <c r="AK255" s="567"/>
      <c r="AL255" s="567"/>
      <c r="AM255" s="567"/>
      <c r="AN255" s="567"/>
      <c r="AO255" s="567"/>
      <c r="AP255" s="567"/>
      <c r="AQ255" s="567"/>
      <c r="AR255" s="567"/>
      <c r="AS255" s="567"/>
      <c r="AT255" s="567"/>
      <c r="AU255" s="567"/>
      <c r="AV255" s="567"/>
      <c r="AW255" s="567"/>
      <c r="AX255" s="567"/>
      <c r="AY255" s="567"/>
      <c r="AZ255" s="567"/>
      <c r="BA255" s="432"/>
      <c r="BB255" s="230"/>
      <c r="BC255" s="432"/>
      <c r="BD255" s="432"/>
      <c r="BE255" s="432"/>
      <c r="BF255" s="432"/>
      <c r="BG255" s="432"/>
      <c r="BH255" s="432"/>
      <c r="BI255" s="432"/>
      <c r="BJ255" s="432"/>
      <c r="BK255" s="432"/>
      <c r="BL255" s="432"/>
      <c r="BM255" s="432"/>
      <c r="BN255" s="432"/>
      <c r="BO255" s="432"/>
      <c r="BP255" s="432"/>
      <c r="BQ255" s="432"/>
      <c r="BR255" s="432"/>
      <c r="BS255" s="432"/>
      <c r="BT255" s="432"/>
      <c r="BU255" s="432"/>
      <c r="BV255" s="432"/>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0" customFormat="true" ht="12.75" x14ac:dyDescent="0.2">
      <c r="W256" s="567"/>
      <c r="X256" s="567"/>
      <c r="Y256" s="567"/>
      <c r="Z256" s="567"/>
      <c r="AA256" s="567"/>
      <c r="AB256" s="567"/>
      <c r="AC256" s="567"/>
      <c r="AD256" s="567"/>
      <c r="AE256" s="567"/>
      <c r="AF256" s="567"/>
      <c r="AG256" s="567"/>
      <c r="AH256" s="567"/>
      <c r="AI256" s="567"/>
      <c r="AJ256" s="567"/>
      <c r="AK256" s="567"/>
      <c r="AL256" s="567"/>
      <c r="AM256" s="567"/>
      <c r="AN256" s="567"/>
      <c r="AO256" s="567"/>
      <c r="AP256" s="567"/>
      <c r="AQ256" s="567"/>
      <c r="AR256" s="567"/>
      <c r="AS256" s="567"/>
      <c r="AT256" s="567"/>
      <c r="AU256" s="567"/>
      <c r="AV256" s="567"/>
      <c r="AW256" s="567"/>
      <c r="AX256" s="567"/>
      <c r="AY256" s="567"/>
      <c r="AZ256" s="567"/>
      <c r="BA256" s="432"/>
      <c r="BB256" s="230"/>
      <c r="BC256" s="432"/>
      <c r="BD256" s="432"/>
      <c r="BE256" s="432"/>
      <c r="BF256" s="432"/>
      <c r="BG256" s="432"/>
      <c r="BH256" s="432"/>
      <c r="BI256" s="432"/>
      <c r="BJ256" s="432"/>
      <c r="BK256" s="432"/>
      <c r="BL256" s="432"/>
      <c r="BM256" s="432"/>
      <c r="BN256" s="432"/>
      <c r="BO256" s="432"/>
      <c r="BP256" s="432"/>
      <c r="BQ256" s="432"/>
      <c r="BR256" s="432"/>
      <c r="BS256" s="432"/>
      <c r="BT256" s="432"/>
      <c r="BU256" s="432"/>
      <c r="BV256" s="432"/>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0" customFormat="true" ht="18" customHeight="true" x14ac:dyDescent="0.2">
      <c r="W257" s="567"/>
      <c r="X257" s="567"/>
      <c r="Y257" s="567"/>
      <c r="Z257" s="567"/>
      <c r="AA257" s="567"/>
      <c r="AB257" s="567"/>
      <c r="AC257" s="567"/>
      <c r="AD257" s="567"/>
      <c r="AE257" s="567"/>
      <c r="AF257" s="567"/>
      <c r="AG257" s="567"/>
      <c r="AH257" s="567"/>
      <c r="AI257" s="567"/>
      <c r="AJ257" s="567"/>
      <c r="AK257" s="567"/>
      <c r="AL257" s="567"/>
      <c r="AM257" s="567"/>
      <c r="AN257" s="567"/>
      <c r="AO257" s="567"/>
      <c r="AP257" s="567"/>
      <c r="AQ257" s="567"/>
      <c r="AR257" s="567"/>
      <c r="AS257" s="567"/>
      <c r="AT257" s="567"/>
      <c r="AU257" s="567"/>
      <c r="AV257" s="567"/>
      <c r="AW257" s="567"/>
      <c r="AX257" s="567"/>
      <c r="AY257" s="567"/>
      <c r="AZ257" s="567"/>
      <c r="BA257" s="432"/>
      <c r="BB257" s="230"/>
      <c r="BC257" s="432"/>
      <c r="BD257" s="432"/>
      <c r="BE257" s="432"/>
      <c r="BF257" s="432"/>
      <c r="BG257" s="432"/>
      <c r="BH257" s="432"/>
      <c r="BI257" s="432"/>
      <c r="BJ257" s="432"/>
      <c r="BK257" s="432"/>
      <c r="BL257" s="432"/>
      <c r="BM257" s="432"/>
      <c r="BN257" s="432"/>
      <c r="BO257" s="432"/>
      <c r="BP257" s="432"/>
      <c r="BQ257" s="432"/>
      <c r="BR257" s="432"/>
      <c r="BS257" s="432"/>
      <c r="BT257" s="432"/>
      <c r="BU257" s="432"/>
      <c r="BV257" s="432"/>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0" customFormat="true" ht="18" customHeight="true" x14ac:dyDescent="0.2">
      <c r="W258" s="567"/>
      <c r="X258" s="567"/>
      <c r="Y258" s="567"/>
      <c r="Z258" s="567"/>
      <c r="AA258" s="567"/>
      <c r="AB258" s="567"/>
      <c r="AC258" s="567"/>
      <c r="AD258" s="567"/>
      <c r="AE258" s="567"/>
      <c r="AF258" s="567"/>
      <c r="AG258" s="567"/>
      <c r="AH258" s="567"/>
      <c r="AI258" s="567"/>
      <c r="AJ258" s="567"/>
      <c r="AK258" s="567"/>
      <c r="AL258" s="567"/>
      <c r="AM258" s="567"/>
      <c r="AN258" s="567"/>
      <c r="AO258" s="567"/>
      <c r="AP258" s="567"/>
      <c r="AQ258" s="567"/>
      <c r="AR258" s="567"/>
      <c r="AS258" s="567"/>
      <c r="AT258" s="567"/>
      <c r="AU258" s="567"/>
      <c r="AV258" s="567"/>
      <c r="AW258" s="567"/>
      <c r="AX258" s="567"/>
      <c r="AY258" s="567"/>
      <c r="AZ258" s="567"/>
      <c r="BA258" s="432"/>
      <c r="BB258" s="230"/>
      <c r="BC258" s="432"/>
      <c r="BD258" s="432"/>
      <c r="BE258" s="432"/>
      <c r="BF258" s="432"/>
      <c r="BG258" s="432"/>
      <c r="BH258" s="432"/>
      <c r="BI258" s="432"/>
      <c r="BJ258" s="432"/>
      <c r="BK258" s="432"/>
      <c r="BL258" s="432"/>
      <c r="BM258" s="432"/>
      <c r="BN258" s="432"/>
      <c r="BO258" s="432"/>
      <c r="BP258" s="432"/>
      <c r="BQ258" s="432"/>
      <c r="BR258" s="432"/>
      <c r="BS258" s="432"/>
      <c r="BT258" s="432"/>
      <c r="BU258" s="432"/>
      <c r="BV258" s="432"/>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613" customFormat="true" ht="15" customHeight="true" x14ac:dyDescent="0.2">
      <c r="W259" s="617"/>
      <c r="X259" s="617"/>
      <c r="Y259" s="617"/>
      <c r="Z259" s="617"/>
      <c r="AA259" s="617"/>
      <c r="AB259" s="617"/>
      <c r="AC259" s="617"/>
      <c r="AD259" s="617"/>
      <c r="AE259" s="617"/>
      <c r="AF259" s="617"/>
      <c r="AG259" s="617"/>
      <c r="AH259" s="617"/>
      <c r="AI259" s="617"/>
      <c r="AJ259" s="617"/>
      <c r="AK259" s="617"/>
      <c r="AL259" s="617"/>
      <c r="AM259" s="617"/>
      <c r="AN259" s="617"/>
      <c r="AO259" s="617"/>
      <c r="AP259" s="617"/>
      <c r="AQ259" s="617"/>
      <c r="AR259" s="617"/>
      <c r="AS259" s="617"/>
      <c r="AT259" s="617"/>
      <c r="AU259" s="617"/>
      <c r="AV259" s="617"/>
      <c r="AW259" s="617"/>
      <c r="AX259" s="617"/>
      <c r="AY259" s="617"/>
      <c r="AZ259" s="617"/>
      <c r="BA259" s="209" t="s">
        <v>127</v>
      </c>
      <c r="BB259" s="137" t="s">
        <v>84</v>
      </c>
      <c r="BC259" s="2129" t="s">
        <v>113</v>
      </c>
      <c r="BD259" s="2130"/>
      <c r="BE259" s="2130"/>
      <c r="BF259" s="2130"/>
      <c r="BG259" s="2131"/>
      <c r="BH259" s="2132" t="s">
        <v>38</v>
      </c>
      <c r="BI259" s="2130"/>
      <c r="BJ259" s="2130"/>
      <c r="BK259" s="2130"/>
      <c r="BL259" s="2131"/>
      <c r="BM259" s="2132" t="s">
        <v>37</v>
      </c>
      <c r="BN259" s="2130"/>
      <c r="BO259" s="2130"/>
      <c r="BP259" s="2130"/>
      <c r="BQ259" s="2133"/>
      <c r="BR259" s="1666" t="s">
        <v>136</v>
      </c>
      <c r="BS259" s="1667"/>
      <c r="BT259" s="1667"/>
      <c r="BU259" s="1667"/>
      <c r="BV259" s="1667"/>
      <c r="BW259" s="1835"/>
      <c r="BX259" s="1835"/>
      <c r="BY259" s="1836"/>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613" customFormat="true" ht="24" x14ac:dyDescent="0.2">
      <c r="W260" s="617"/>
      <c r="X260" s="617"/>
      <c r="Y260" s="617"/>
      <c r="Z260" s="617"/>
      <c r="AA260" s="617"/>
      <c r="AB260" s="617"/>
      <c r="AC260" s="617"/>
      <c r="AD260" s="617"/>
      <c r="AE260" s="617"/>
      <c r="AF260" s="617"/>
      <c r="AG260" s="617"/>
      <c r="AH260" s="617"/>
      <c r="AI260" s="617"/>
      <c r="AJ260" s="617"/>
      <c r="AK260" s="617"/>
      <c r="AL260" s="617"/>
      <c r="AM260" s="617"/>
      <c r="AN260" s="617"/>
      <c r="AO260" s="617"/>
      <c r="AP260" s="617"/>
      <c r="AQ260" s="617"/>
      <c r="AR260" s="617"/>
      <c r="AS260" s="617"/>
      <c r="AT260" s="617"/>
      <c r="AU260" s="617"/>
      <c r="AV260" s="617"/>
      <c r="AW260" s="617"/>
      <c r="AX260" s="617"/>
      <c r="AY260" s="617"/>
      <c r="AZ260" s="617"/>
      <c r="BA260" s="196" t="s">
        <v>117</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312</v>
      </c>
      <c r="BS260" s="172" t="s">
        <v>313</v>
      </c>
      <c r="BT260" s="172" t="s">
        <v>314</v>
      </c>
      <c r="BU260" s="172" t="s">
        <v>315</v>
      </c>
      <c r="BV260" s="1761" t="s">
        <v>316</v>
      </c>
      <c r="BW260" s="1837"/>
      <c r="BX260" s="1837"/>
      <c r="BY260" s="1838"/>
      <c r="BZ260" s="1838"/>
      <c r="CA260" s="1838"/>
      <c r="CB260" s="1838"/>
      <c r="CC260" s="1838"/>
      <c r="CD260" s="1838"/>
      <c r="CE260" s="1838"/>
      <c r="CF260" s="1838"/>
      <c r="CG260" s="1838"/>
      <c r="CH260" s="1838"/>
      <c r="CI260" s="1838"/>
      <c r="CJ260" s="1838"/>
      <c r="CK260" s="1838"/>
      <c r="CL260" s="1838"/>
      <c r="CM260" s="1838"/>
      <c r="CN260" s="1838"/>
      <c r="CO260" s="1838"/>
      <c r="CP260" s="1838"/>
      <c r="CQ260" s="1838"/>
      <c r="CR260" s="1838"/>
      <c r="CS260" s="1838"/>
      <c r="CT260" s="1838"/>
      <c r="CU260" s="1838"/>
      <c r="CV260" s="1838"/>
      <c r="CW260" s="1838"/>
      <c r="CX260" s="1838"/>
      <c r="CY260" s="1838"/>
      <c r="CZ260" s="1838"/>
    </row>
    <row r="261" s="613" customFormat="true" ht="15" customHeight="true" x14ac:dyDescent="0.2">
      <c r="W261" s="617"/>
      <c r="X261" s="617"/>
      <c r="Y261" s="617"/>
      <c r="Z261" s="617"/>
      <c r="AA261" s="617"/>
      <c r="AB261" s="617"/>
      <c r="AC261" s="617"/>
      <c r="AD261" s="617"/>
      <c r="AE261" s="617"/>
      <c r="AF261" s="617"/>
      <c r="AG261" s="617"/>
      <c r="AH261" s="617"/>
      <c r="AI261" s="617"/>
      <c r="AJ261" s="617"/>
      <c r="AK261" s="617"/>
      <c r="AL261" s="617"/>
      <c r="AM261" s="617"/>
      <c r="AN261" s="617"/>
      <c r="AO261" s="617"/>
      <c r="AP261" s="617"/>
      <c r="AQ261" s="617"/>
      <c r="AR261" s="617"/>
      <c r="AS261" s="617"/>
      <c r="AT261" s="617"/>
      <c r="AU261" s="617"/>
      <c r="AV261" s="617"/>
      <c r="AW261" s="617"/>
      <c r="AX261" s="617"/>
      <c r="AY261" s="617"/>
      <c r="AZ261" s="617"/>
      <c r="BA261" s="2114" t="s">
        <v>72</v>
      </c>
      <c r="BB261" s="286" t="s">
        <v>49</v>
      </c>
      <c r="BC261" s="1065" t="s">
        <v>35</v>
      </c>
      <c r="BD261" s="1084" t="s">
        <v>35</v>
      </c>
      <c r="BE261" s="1084" t="s">
        <v>35</v>
      </c>
      <c r="BF261" s="1084" t="s">
        <v>35</v>
      </c>
      <c r="BG261" s="1104" t="s">
        <v>35</v>
      </c>
      <c r="BH261" s="1124" t="s">
        <v>35</v>
      </c>
      <c r="BI261" s="1084" t="s">
        <v>35</v>
      </c>
      <c r="BJ261" s="1084" t="s">
        <v>35</v>
      </c>
      <c r="BK261" s="1084" t="s">
        <v>35</v>
      </c>
      <c r="BL261" s="1104" t="s">
        <v>35</v>
      </c>
      <c r="BM261" s="1124" t="s">
        <v>35</v>
      </c>
      <c r="BN261" s="1084" t="s">
        <v>35</v>
      </c>
      <c r="BO261" s="1084" t="s">
        <v>35</v>
      </c>
      <c r="BP261" s="1084" t="s">
        <v>35</v>
      </c>
      <c r="BQ261" s="1104" t="s">
        <v>35</v>
      </c>
      <c r="BR261" s="1124" t="s">
        <v>35</v>
      </c>
      <c r="BS261" s="1084" t="s">
        <v>35</v>
      </c>
      <c r="BT261" s="1084" t="s">
        <v>35</v>
      </c>
      <c r="BU261" s="1084" t="s">
        <v>35</v>
      </c>
      <c r="BV261" s="1762" t="s">
        <v>35</v>
      </c>
      <c r="BW261" s="1839"/>
      <c r="BX261" s="1839"/>
      <c r="BY261" s="1840"/>
      <c r="BZ261" s="1840"/>
      <c r="CA261" s="1840"/>
      <c r="CB261" s="1840"/>
      <c r="CC261" s="1840"/>
      <c r="CD261" s="1840"/>
      <c r="CE261" s="1840"/>
      <c r="CF261" s="1840"/>
      <c r="CG261" s="1840"/>
      <c r="CH261" s="1840"/>
      <c r="CI261" s="1840"/>
      <c r="CJ261" s="1840"/>
      <c r="CK261" s="1840"/>
      <c r="CL261" s="1840"/>
      <c r="CM261" s="1840"/>
      <c r="CN261" s="1840"/>
      <c r="CO261" s="1840"/>
      <c r="CP261" s="1840"/>
      <c r="CQ261" s="1840"/>
      <c r="CR261" s="1840"/>
      <c r="CS261" s="1840"/>
      <c r="CT261" s="1840"/>
      <c r="CU261" s="1840"/>
      <c r="CV261" s="1840"/>
      <c r="CW261" s="1840"/>
      <c r="CX261" s="1840"/>
      <c r="CY261" s="1840"/>
      <c r="CZ261" s="1840"/>
    </row>
    <row r="262" s="613" customFormat="true" ht="15" customHeight="true" x14ac:dyDescent="0.2">
      <c r="W262" s="617"/>
      <c r="X262" s="617"/>
      <c r="Y262" s="617"/>
      <c r="Z262" s="617"/>
      <c r="AA262" s="617"/>
      <c r="AB262" s="617"/>
      <c r="AC262" s="617"/>
      <c r="AD262" s="617"/>
      <c r="AE262" s="617"/>
      <c r="AF262" s="617"/>
      <c r="AG262" s="617"/>
      <c r="AH262" s="617"/>
      <c r="AI262" s="617"/>
      <c r="AJ262" s="617"/>
      <c r="AK262" s="617"/>
      <c r="AL262" s="617"/>
      <c r="AM262" s="617"/>
      <c r="AN262" s="617"/>
      <c r="AO262" s="617"/>
      <c r="AP262" s="617"/>
      <c r="AQ262" s="617"/>
      <c r="AR262" s="617"/>
      <c r="AS262" s="617"/>
      <c r="AT262" s="617"/>
      <c r="AU262" s="617"/>
      <c r="AV262" s="617"/>
      <c r="AW262" s="617"/>
      <c r="AX262" s="617"/>
      <c r="AY262" s="617"/>
      <c r="AZ262" s="617"/>
      <c r="BA262" s="2115"/>
      <c r="BB262" s="287" t="s">
        <v>48</v>
      </c>
      <c r="BC262" s="1066" t="s">
        <v>35</v>
      </c>
      <c r="BD262" s="1085" t="s">
        <v>35</v>
      </c>
      <c r="BE262" s="1085" t="s">
        <v>35</v>
      </c>
      <c r="BF262" s="1085" t="s">
        <v>35</v>
      </c>
      <c r="BG262" s="1105" t="s">
        <v>35</v>
      </c>
      <c r="BH262" s="1125" t="s">
        <v>35</v>
      </c>
      <c r="BI262" s="1085" t="s">
        <v>35</v>
      </c>
      <c r="BJ262" s="1085" t="s">
        <v>35</v>
      </c>
      <c r="BK262" s="1085" t="s">
        <v>35</v>
      </c>
      <c r="BL262" s="1105" t="s">
        <v>35</v>
      </c>
      <c r="BM262" s="1125" t="s">
        <v>35</v>
      </c>
      <c r="BN262" s="1085" t="s">
        <v>35</v>
      </c>
      <c r="BO262" s="1085" t="s">
        <v>35</v>
      </c>
      <c r="BP262" s="1085" t="s">
        <v>35</v>
      </c>
      <c r="BQ262" s="1105" t="s">
        <v>35</v>
      </c>
      <c r="BR262" s="1125" t="s">
        <v>35</v>
      </c>
      <c r="BS262" s="1085" t="s">
        <v>35</v>
      </c>
      <c r="BT262" s="1085" t="s">
        <v>35</v>
      </c>
      <c r="BU262" s="1085" t="s">
        <v>35</v>
      </c>
      <c r="BV262" s="1763" t="s">
        <v>35</v>
      </c>
      <c r="BW262" s="1841"/>
      <c r="BX262" s="1841"/>
      <c r="BY262" s="1842"/>
      <c r="BZ262" s="1842"/>
      <c r="CA262" s="1842"/>
      <c r="CB262" s="1842"/>
      <c r="CC262" s="1842"/>
      <c r="CD262" s="1842"/>
      <c r="CE262" s="1842"/>
      <c r="CF262" s="1842"/>
      <c r="CG262" s="1842"/>
      <c r="CH262" s="1842"/>
      <c r="CI262" s="1842"/>
      <c r="CJ262" s="1842"/>
      <c r="CK262" s="1842"/>
      <c r="CL262" s="1842"/>
      <c r="CM262" s="1842"/>
      <c r="CN262" s="1842"/>
      <c r="CO262" s="1842"/>
      <c r="CP262" s="1842"/>
      <c r="CQ262" s="1842"/>
      <c r="CR262" s="1842"/>
      <c r="CS262" s="1842"/>
      <c r="CT262" s="1842"/>
      <c r="CU262" s="1842"/>
      <c r="CV262" s="1842"/>
      <c r="CW262" s="1842"/>
      <c r="CX262" s="1842"/>
      <c r="CY262" s="1842"/>
      <c r="CZ262" s="1842"/>
    </row>
    <row r="263" s="613" customFormat="true" ht="15" customHeight="true" x14ac:dyDescent="0.2">
      <c r="W263" s="617"/>
      <c r="X263" s="617"/>
      <c r="Y263" s="617"/>
      <c r="Z263" s="617"/>
      <c r="AA263" s="617"/>
      <c r="AB263" s="617"/>
      <c r="AC263" s="617"/>
      <c r="AD263" s="617"/>
      <c r="AE263" s="617"/>
      <c r="AF263" s="617"/>
      <c r="AG263" s="617"/>
      <c r="AH263" s="617"/>
      <c r="AI263" s="617"/>
      <c r="AJ263" s="617"/>
      <c r="AK263" s="617"/>
      <c r="AL263" s="617"/>
      <c r="AM263" s="617"/>
      <c r="AN263" s="617"/>
      <c r="AO263" s="617"/>
      <c r="AP263" s="617"/>
      <c r="AQ263" s="617"/>
      <c r="AR263" s="617"/>
      <c r="AS263" s="617"/>
      <c r="AT263" s="617"/>
      <c r="AU263" s="617"/>
      <c r="AV263" s="617"/>
      <c r="AW263" s="617"/>
      <c r="AX263" s="617"/>
      <c r="AY263" s="617"/>
      <c r="AZ263" s="617"/>
      <c r="BA263" s="2115"/>
      <c r="BB263" s="287" t="s">
        <v>111</v>
      </c>
      <c r="BC263" s="1066" t="s">
        <v>35</v>
      </c>
      <c r="BD263" s="1085" t="s">
        <v>35</v>
      </c>
      <c r="BE263" s="1085" t="s">
        <v>35</v>
      </c>
      <c r="BF263" s="1085" t="s">
        <v>35</v>
      </c>
      <c r="BG263" s="1105" t="s">
        <v>35</v>
      </c>
      <c r="BH263" s="1125" t="s">
        <v>35</v>
      </c>
      <c r="BI263" s="1085" t="s">
        <v>35</v>
      </c>
      <c r="BJ263" s="1085" t="s">
        <v>35</v>
      </c>
      <c r="BK263" s="1085" t="s">
        <v>35</v>
      </c>
      <c r="BL263" s="1105" t="s">
        <v>35</v>
      </c>
      <c r="BM263" s="1125" t="s">
        <v>35</v>
      </c>
      <c r="BN263" s="1085" t="s">
        <v>35</v>
      </c>
      <c r="BO263" s="1085" t="s">
        <v>35</v>
      </c>
      <c r="BP263" s="1085" t="s">
        <v>35</v>
      </c>
      <c r="BQ263" s="1105" t="s">
        <v>35</v>
      </c>
      <c r="BR263" s="1125" t="s">
        <v>35</v>
      </c>
      <c r="BS263" s="1085" t="s">
        <v>35</v>
      </c>
      <c r="BT263" s="1085" t="s">
        <v>35</v>
      </c>
      <c r="BU263" s="1085" t="s">
        <v>35</v>
      </c>
      <c r="BV263" s="1763" t="s">
        <v>35</v>
      </c>
      <c r="BW263" s="1841"/>
      <c r="BX263" s="1841"/>
      <c r="BY263" s="1842"/>
      <c r="BZ263" s="1842"/>
      <c r="CA263" s="1842"/>
      <c r="CB263" s="1842"/>
      <c r="CC263" s="1842"/>
      <c r="CD263" s="1842"/>
      <c r="CE263" s="1842"/>
      <c r="CF263" s="1842"/>
      <c r="CG263" s="1842"/>
      <c r="CH263" s="1842"/>
      <c r="CI263" s="1842"/>
      <c r="CJ263" s="1842"/>
      <c r="CK263" s="1842"/>
      <c r="CL263" s="1842"/>
      <c r="CM263" s="1842"/>
      <c r="CN263" s="1842"/>
      <c r="CO263" s="1842"/>
      <c r="CP263" s="1842"/>
      <c r="CQ263" s="1842"/>
      <c r="CR263" s="1842"/>
      <c r="CS263" s="1842"/>
      <c r="CT263" s="1842"/>
      <c r="CU263" s="1842"/>
      <c r="CV263" s="1842"/>
      <c r="CW263" s="1842"/>
      <c r="CX263" s="1842"/>
      <c r="CY263" s="1842"/>
      <c r="CZ263" s="1842"/>
    </row>
    <row r="264" s="613" customFormat="true" ht="15" customHeight="true" x14ac:dyDescent="0.2">
      <c r="W264" s="617"/>
      <c r="X264" s="617"/>
      <c r="Y264" s="617"/>
      <c r="Z264" s="617"/>
      <c r="AA264" s="617"/>
      <c r="AB264" s="617"/>
      <c r="AC264" s="617"/>
      <c r="AD264" s="617"/>
      <c r="AE264" s="617"/>
      <c r="AF264" s="617"/>
      <c r="AG264" s="617"/>
      <c r="AH264" s="617"/>
      <c r="AI264" s="617"/>
      <c r="AJ264" s="617"/>
      <c r="AK264" s="617"/>
      <c r="AL264" s="617"/>
      <c r="AM264" s="617"/>
      <c r="AN264" s="617"/>
      <c r="AO264" s="617"/>
      <c r="AP264" s="617"/>
      <c r="AQ264" s="617"/>
      <c r="AR264" s="617"/>
      <c r="AS264" s="617"/>
      <c r="AT264" s="617"/>
      <c r="AU264" s="617"/>
      <c r="AV264" s="617"/>
      <c r="AW264" s="617"/>
      <c r="AX264" s="617"/>
      <c r="AY264" s="617"/>
      <c r="AZ264" s="617"/>
      <c r="BA264" s="2115" t="s">
        <v>73</v>
      </c>
      <c r="BB264" s="287" t="s">
        <v>87</v>
      </c>
      <c r="BC264" s="1066" t="s">
        <v>35</v>
      </c>
      <c r="BD264" s="1085" t="s">
        <v>35</v>
      </c>
      <c r="BE264" s="1085" t="s">
        <v>35</v>
      </c>
      <c r="BF264" s="1085" t="s">
        <v>35</v>
      </c>
      <c r="BG264" s="1105" t="s">
        <v>35</v>
      </c>
      <c r="BH264" s="1125" t="s">
        <v>35</v>
      </c>
      <c r="BI264" s="1085" t="s">
        <v>35</v>
      </c>
      <c r="BJ264" s="1085" t="s">
        <v>35</v>
      </c>
      <c r="BK264" s="1085" t="s">
        <v>35</v>
      </c>
      <c r="BL264" s="1105" t="s">
        <v>35</v>
      </c>
      <c r="BM264" s="1125" t="s">
        <v>35</v>
      </c>
      <c r="BN264" s="1085" t="s">
        <v>35</v>
      </c>
      <c r="BO264" s="1085" t="s">
        <v>35</v>
      </c>
      <c r="BP264" s="1085" t="s">
        <v>35</v>
      </c>
      <c r="BQ264" s="1105" t="s">
        <v>35</v>
      </c>
      <c r="BR264" s="1125" t="s">
        <v>35</v>
      </c>
      <c r="BS264" s="1085" t="s">
        <v>35</v>
      </c>
      <c r="BT264" s="1085" t="s">
        <v>35</v>
      </c>
      <c r="BU264" s="1085" t="s">
        <v>35</v>
      </c>
      <c r="BV264" s="1763" t="s">
        <v>35</v>
      </c>
      <c r="BW264" s="1841"/>
      <c r="BX264" s="1841"/>
      <c r="BY264" s="1842"/>
      <c r="BZ264" s="1842"/>
      <c r="CA264" s="1842"/>
      <c r="CB264" s="1842"/>
      <c r="CC264" s="1842"/>
      <c r="CD264" s="1842"/>
      <c r="CE264" s="1842"/>
      <c r="CF264" s="1842"/>
      <c r="CG264" s="1842"/>
      <c r="CH264" s="1842"/>
      <c r="CI264" s="1842"/>
      <c r="CJ264" s="1842"/>
      <c r="CK264" s="1842"/>
      <c r="CL264" s="1842"/>
      <c r="CM264" s="1842"/>
      <c r="CN264" s="1842"/>
      <c r="CO264" s="1842"/>
      <c r="CP264" s="1842"/>
      <c r="CQ264" s="1842"/>
      <c r="CR264" s="1842"/>
      <c r="CS264" s="1842"/>
      <c r="CT264" s="1842"/>
      <c r="CU264" s="1842"/>
      <c r="CV264" s="1842"/>
      <c r="CW264" s="1842"/>
      <c r="CX264" s="1842"/>
      <c r="CY264" s="1842"/>
      <c r="CZ264" s="1842"/>
    </row>
    <row r="265" s="613" customFormat="true" ht="15" customHeight="true" x14ac:dyDescent="0.2">
      <c r="W265" s="617"/>
      <c r="X265" s="617"/>
      <c r="Y265" s="617"/>
      <c r="Z265" s="617"/>
      <c r="AA265" s="617"/>
      <c r="AB265" s="617"/>
      <c r="AC265" s="617"/>
      <c r="AD265" s="617"/>
      <c r="AE265" s="617"/>
      <c r="AF265" s="617"/>
      <c r="AG265" s="617"/>
      <c r="AH265" s="617"/>
      <c r="AI265" s="617"/>
      <c r="AJ265" s="617"/>
      <c r="AK265" s="617"/>
      <c r="AL265" s="617"/>
      <c r="AM265" s="617"/>
      <c r="AN265" s="617"/>
      <c r="AO265" s="617"/>
      <c r="AP265" s="617"/>
      <c r="AQ265" s="617"/>
      <c r="AR265" s="617"/>
      <c r="AS265" s="617"/>
      <c r="AT265" s="617"/>
      <c r="AU265" s="617"/>
      <c r="AV265" s="617"/>
      <c r="AW265" s="617"/>
      <c r="AX265" s="617"/>
      <c r="AY265" s="617"/>
      <c r="AZ265" s="617"/>
      <c r="BA265" s="2115"/>
      <c r="BB265" s="287" t="s">
        <v>88</v>
      </c>
      <c r="BC265" s="1066" t="s">
        <v>35</v>
      </c>
      <c r="BD265" s="1085" t="s">
        <v>35</v>
      </c>
      <c r="BE265" s="1085" t="s">
        <v>35</v>
      </c>
      <c r="BF265" s="1085" t="s">
        <v>35</v>
      </c>
      <c r="BG265" s="1105" t="s">
        <v>35</v>
      </c>
      <c r="BH265" s="1125" t="s">
        <v>35</v>
      </c>
      <c r="BI265" s="1085" t="s">
        <v>35</v>
      </c>
      <c r="BJ265" s="1085" t="s">
        <v>35</v>
      </c>
      <c r="BK265" s="1085" t="s">
        <v>35</v>
      </c>
      <c r="BL265" s="1105" t="s">
        <v>35</v>
      </c>
      <c r="BM265" s="1125" t="s">
        <v>35</v>
      </c>
      <c r="BN265" s="1085" t="s">
        <v>35</v>
      </c>
      <c r="BO265" s="1085" t="s">
        <v>35</v>
      </c>
      <c r="BP265" s="1085" t="s">
        <v>35</v>
      </c>
      <c r="BQ265" s="1105" t="s">
        <v>35</v>
      </c>
      <c r="BR265" s="1125" t="s">
        <v>35</v>
      </c>
      <c r="BS265" s="1085" t="s">
        <v>35</v>
      </c>
      <c r="BT265" s="1085" t="s">
        <v>35</v>
      </c>
      <c r="BU265" s="1085" t="s">
        <v>35</v>
      </c>
      <c r="BV265" s="1763" t="s">
        <v>35</v>
      </c>
      <c r="BW265" s="1841"/>
      <c r="BX265" s="1841"/>
      <c r="BY265" s="1842"/>
      <c r="BZ265" s="1842"/>
      <c r="CA265" s="1842"/>
      <c r="CB265" s="1842"/>
      <c r="CC265" s="1842"/>
      <c r="CD265" s="1842"/>
      <c r="CE265" s="1842"/>
      <c r="CF265" s="1842"/>
      <c r="CG265" s="1842"/>
      <c r="CH265" s="1842"/>
      <c r="CI265" s="1842"/>
      <c r="CJ265" s="1842"/>
      <c r="CK265" s="1842"/>
      <c r="CL265" s="1842"/>
      <c r="CM265" s="1842"/>
      <c r="CN265" s="1842"/>
      <c r="CO265" s="1842"/>
      <c r="CP265" s="1842"/>
      <c r="CQ265" s="1842"/>
      <c r="CR265" s="1842"/>
      <c r="CS265" s="1842"/>
      <c r="CT265" s="1842"/>
      <c r="CU265" s="1842"/>
      <c r="CV265" s="1842"/>
      <c r="CW265" s="1842"/>
      <c r="CX265" s="1842"/>
      <c r="CY265" s="1842"/>
      <c r="CZ265" s="1842"/>
    </row>
    <row r="266" s="613" customFormat="true" ht="15" customHeight="true" x14ac:dyDescent="0.2">
      <c r="W266" s="617"/>
      <c r="X266" s="617"/>
      <c r="Y266" s="617"/>
      <c r="Z266" s="617"/>
      <c r="AA266" s="617"/>
      <c r="AB266" s="617"/>
      <c r="AC266" s="617"/>
      <c r="AD266" s="617"/>
      <c r="AE266" s="617"/>
      <c r="AF266" s="617"/>
      <c r="AG266" s="617"/>
      <c r="AH266" s="617"/>
      <c r="AI266" s="617"/>
      <c r="AJ266" s="617"/>
      <c r="AK266" s="617"/>
      <c r="AL266" s="617"/>
      <c r="AM266" s="617"/>
      <c r="AN266" s="617"/>
      <c r="AO266" s="617"/>
      <c r="AP266" s="617"/>
      <c r="AQ266" s="617"/>
      <c r="AR266" s="617"/>
      <c r="AS266" s="617"/>
      <c r="AT266" s="617"/>
      <c r="AU266" s="617"/>
      <c r="AV266" s="617"/>
      <c r="AW266" s="617"/>
      <c r="AX266" s="617"/>
      <c r="AY266" s="617"/>
      <c r="AZ266" s="617"/>
      <c r="BA266" s="2115"/>
      <c r="BB266" s="287" t="s">
        <v>89</v>
      </c>
      <c r="BC266" s="1066" t="s">
        <v>35</v>
      </c>
      <c r="BD266" s="1085" t="s">
        <v>35</v>
      </c>
      <c r="BE266" s="1085" t="s">
        <v>35</v>
      </c>
      <c r="BF266" s="1085" t="s">
        <v>35</v>
      </c>
      <c r="BG266" s="1105" t="s">
        <v>35</v>
      </c>
      <c r="BH266" s="1125" t="s">
        <v>35</v>
      </c>
      <c r="BI266" s="1085" t="s">
        <v>35</v>
      </c>
      <c r="BJ266" s="1085" t="s">
        <v>35</v>
      </c>
      <c r="BK266" s="1085" t="s">
        <v>35</v>
      </c>
      <c r="BL266" s="1105" t="s">
        <v>35</v>
      </c>
      <c r="BM266" s="1125" t="s">
        <v>35</v>
      </c>
      <c r="BN266" s="1085" t="s">
        <v>35</v>
      </c>
      <c r="BO266" s="1085" t="s">
        <v>35</v>
      </c>
      <c r="BP266" s="1085" t="s">
        <v>35</v>
      </c>
      <c r="BQ266" s="1105" t="s">
        <v>35</v>
      </c>
      <c r="BR266" s="1125" t="s">
        <v>35</v>
      </c>
      <c r="BS266" s="1085" t="s">
        <v>35</v>
      </c>
      <c r="BT266" s="1085" t="s">
        <v>35</v>
      </c>
      <c r="BU266" s="1085" t="s">
        <v>35</v>
      </c>
      <c r="BV266" s="1763" t="s">
        <v>35</v>
      </c>
      <c r="BW266" s="1841"/>
      <c r="BX266" s="1841"/>
      <c r="BY266" s="1842"/>
      <c r="BZ266" s="1842"/>
      <c r="CA266" s="1842"/>
      <c r="CB266" s="1842"/>
      <c r="CC266" s="1842"/>
      <c r="CD266" s="1842"/>
      <c r="CE266" s="1842"/>
      <c r="CF266" s="1842"/>
      <c r="CG266" s="1842"/>
      <c r="CH266" s="1842"/>
      <c r="CI266" s="1842"/>
      <c r="CJ266" s="1842"/>
      <c r="CK266" s="1842"/>
      <c r="CL266" s="1842"/>
      <c r="CM266" s="1842"/>
      <c r="CN266" s="1842"/>
      <c r="CO266" s="1842"/>
      <c r="CP266" s="1842"/>
      <c r="CQ266" s="1842"/>
      <c r="CR266" s="1842"/>
      <c r="CS266" s="1842"/>
      <c r="CT266" s="1842"/>
      <c r="CU266" s="1842"/>
      <c r="CV266" s="1842"/>
      <c r="CW266" s="1842"/>
      <c r="CX266" s="1842"/>
      <c r="CY266" s="1842"/>
      <c r="CZ266" s="1842"/>
    </row>
    <row r="267" s="613" customFormat="true" ht="15" customHeight="true" x14ac:dyDescent="0.2">
      <c r="W267" s="617"/>
      <c r="X267" s="617"/>
      <c r="Y267" s="617"/>
      <c r="Z267" s="617"/>
      <c r="AA267" s="617"/>
      <c r="AB267" s="617"/>
      <c r="AC267" s="617"/>
      <c r="AD267" s="617"/>
      <c r="AE267" s="617"/>
      <c r="AF267" s="617"/>
      <c r="AG267" s="617"/>
      <c r="AH267" s="617"/>
      <c r="AI267" s="617"/>
      <c r="AJ267" s="617"/>
      <c r="AK267" s="617"/>
      <c r="AL267" s="617"/>
      <c r="AM267" s="617"/>
      <c r="AN267" s="617"/>
      <c r="AO267" s="617"/>
      <c r="AP267" s="617"/>
      <c r="AQ267" s="617"/>
      <c r="AR267" s="617"/>
      <c r="AS267" s="617"/>
      <c r="AT267" s="617"/>
      <c r="AU267" s="617"/>
      <c r="AV267" s="617"/>
      <c r="AW267" s="617"/>
      <c r="AX267" s="617"/>
      <c r="AY267" s="617"/>
      <c r="AZ267" s="617"/>
      <c r="BA267" s="2115"/>
      <c r="BB267" s="287" t="s">
        <v>111</v>
      </c>
      <c r="BC267" s="1066" t="s">
        <v>35</v>
      </c>
      <c r="BD267" s="1085" t="s">
        <v>35</v>
      </c>
      <c r="BE267" s="1085" t="s">
        <v>35</v>
      </c>
      <c r="BF267" s="1085" t="s">
        <v>35</v>
      </c>
      <c r="BG267" s="1105" t="s">
        <v>35</v>
      </c>
      <c r="BH267" s="1125" t="s">
        <v>35</v>
      </c>
      <c r="BI267" s="1085" t="s">
        <v>35</v>
      </c>
      <c r="BJ267" s="1085" t="s">
        <v>35</v>
      </c>
      <c r="BK267" s="1085" t="s">
        <v>35</v>
      </c>
      <c r="BL267" s="1105" t="s">
        <v>35</v>
      </c>
      <c r="BM267" s="1125" t="s">
        <v>35</v>
      </c>
      <c r="BN267" s="1085" t="s">
        <v>35</v>
      </c>
      <c r="BO267" s="1085" t="s">
        <v>35</v>
      </c>
      <c r="BP267" s="1085" t="s">
        <v>35</v>
      </c>
      <c r="BQ267" s="1105" t="s">
        <v>35</v>
      </c>
      <c r="BR267" s="1125" t="s">
        <v>35</v>
      </c>
      <c r="BS267" s="1085" t="s">
        <v>35</v>
      </c>
      <c r="BT267" s="1085" t="s">
        <v>35</v>
      </c>
      <c r="BU267" s="1085" t="s">
        <v>35</v>
      </c>
      <c r="BV267" s="1763" t="s">
        <v>35</v>
      </c>
      <c r="BW267" s="1841"/>
      <c r="BX267" s="1841"/>
      <c r="BY267" s="1842"/>
      <c r="BZ267" s="1842"/>
      <c r="CA267" s="1842"/>
      <c r="CB267" s="1842"/>
      <c r="CC267" s="1842"/>
      <c r="CD267" s="1842"/>
      <c r="CE267" s="1842"/>
      <c r="CF267" s="1842"/>
      <c r="CG267" s="1842"/>
      <c r="CH267" s="1842"/>
      <c r="CI267" s="1842"/>
      <c r="CJ267" s="1842"/>
      <c r="CK267" s="1842"/>
      <c r="CL267" s="1842"/>
      <c r="CM267" s="1842"/>
      <c r="CN267" s="1842"/>
      <c r="CO267" s="1842"/>
      <c r="CP267" s="1842"/>
      <c r="CQ267" s="1842"/>
      <c r="CR267" s="1842"/>
      <c r="CS267" s="1842"/>
      <c r="CT267" s="1842"/>
      <c r="CU267" s="1842"/>
      <c r="CV267" s="1842"/>
      <c r="CW267" s="1842"/>
      <c r="CX267" s="1842"/>
      <c r="CY267" s="1842"/>
      <c r="CZ267" s="1842"/>
    </row>
    <row r="268" s="613" customFormat="true" ht="15" customHeight="true" x14ac:dyDescent="0.2">
      <c r="W268" s="617"/>
      <c r="X268" s="617"/>
      <c r="Y268" s="617"/>
      <c r="Z268" s="617"/>
      <c r="AA268" s="617"/>
      <c r="AB268" s="617"/>
      <c r="AC268" s="617"/>
      <c r="AD268" s="617"/>
      <c r="AE268" s="617"/>
      <c r="AF268" s="617"/>
      <c r="AG268" s="617"/>
      <c r="AH268" s="617"/>
      <c r="AI268" s="617"/>
      <c r="AJ268" s="617"/>
      <c r="AK268" s="617"/>
      <c r="AL268" s="617"/>
      <c r="AM268" s="617"/>
      <c r="AN268" s="617"/>
      <c r="AO268" s="617"/>
      <c r="AP268" s="617"/>
      <c r="AQ268" s="617"/>
      <c r="AR268" s="617"/>
      <c r="AS268" s="617"/>
      <c r="AT268" s="617"/>
      <c r="AU268" s="617"/>
      <c r="AV268" s="617"/>
      <c r="AW268" s="617"/>
      <c r="AX268" s="617"/>
      <c r="AY268" s="617"/>
      <c r="AZ268" s="617"/>
      <c r="BA268" s="2115" t="s">
        <v>114</v>
      </c>
      <c r="BB268" s="287" t="s">
        <v>87</v>
      </c>
      <c r="BC268" s="1066" t="s">
        <v>35</v>
      </c>
      <c r="BD268" s="1085" t="s">
        <v>35</v>
      </c>
      <c r="BE268" s="1085" t="s">
        <v>35</v>
      </c>
      <c r="BF268" s="1085" t="s">
        <v>35</v>
      </c>
      <c r="BG268" s="1105" t="s">
        <v>35</v>
      </c>
      <c r="BH268" s="1125" t="s">
        <v>35</v>
      </c>
      <c r="BI268" s="1085" t="s">
        <v>35</v>
      </c>
      <c r="BJ268" s="1085" t="s">
        <v>35</v>
      </c>
      <c r="BK268" s="1085" t="s">
        <v>35</v>
      </c>
      <c r="BL268" s="1105" t="s">
        <v>35</v>
      </c>
      <c r="BM268" s="1125" t="s">
        <v>35</v>
      </c>
      <c r="BN268" s="1085" t="s">
        <v>35</v>
      </c>
      <c r="BO268" s="1085" t="s">
        <v>35</v>
      </c>
      <c r="BP268" s="1085" t="s">
        <v>35</v>
      </c>
      <c r="BQ268" s="1105" t="s">
        <v>35</v>
      </c>
      <c r="BR268" s="1125" t="s">
        <v>35</v>
      </c>
      <c r="BS268" s="1085" t="s">
        <v>35</v>
      </c>
      <c r="BT268" s="1085" t="s">
        <v>35</v>
      </c>
      <c r="BU268" s="1085" t="s">
        <v>35</v>
      </c>
      <c r="BV268" s="1763" t="s">
        <v>35</v>
      </c>
      <c r="BW268" s="1841"/>
      <c r="BX268" s="1841"/>
      <c r="BY268" s="1842"/>
      <c r="BZ268" s="1842"/>
      <c r="CA268" s="1842"/>
      <c r="CB268" s="1842"/>
      <c r="CC268" s="1842"/>
      <c r="CD268" s="1842"/>
      <c r="CE268" s="1842"/>
      <c r="CF268" s="1842"/>
      <c r="CG268" s="1842"/>
      <c r="CH268" s="1842"/>
      <c r="CI268" s="1842"/>
      <c r="CJ268" s="1842"/>
      <c r="CK268" s="1842"/>
      <c r="CL268" s="1842"/>
      <c r="CM268" s="1842"/>
      <c r="CN268" s="1842"/>
      <c r="CO268" s="1842"/>
      <c r="CP268" s="1842"/>
      <c r="CQ268" s="1842"/>
      <c r="CR268" s="1842"/>
      <c r="CS268" s="1842"/>
      <c r="CT268" s="1842"/>
      <c r="CU268" s="1842"/>
      <c r="CV268" s="1842"/>
      <c r="CW268" s="1842"/>
      <c r="CX268" s="1842"/>
      <c r="CY268" s="1842"/>
      <c r="CZ268" s="1842"/>
    </row>
    <row r="269" s="613" customFormat="true" ht="15" customHeight="true" x14ac:dyDescent="0.2">
      <c r="W269" s="617"/>
      <c r="X269" s="617"/>
      <c r="Y269" s="617"/>
      <c r="Z269" s="617"/>
      <c r="AA269" s="617"/>
      <c r="AB269" s="617"/>
      <c r="AC269" s="617"/>
      <c r="AD269" s="617"/>
      <c r="AE269" s="617"/>
      <c r="AF269" s="617"/>
      <c r="AG269" s="617"/>
      <c r="AH269" s="617"/>
      <c r="AI269" s="617"/>
      <c r="AJ269" s="617"/>
      <c r="AK269" s="617"/>
      <c r="AL269" s="617"/>
      <c r="AM269" s="617"/>
      <c r="AN269" s="617"/>
      <c r="AO269" s="617"/>
      <c r="AP269" s="617"/>
      <c r="AQ269" s="617"/>
      <c r="AR269" s="617"/>
      <c r="AS269" s="617"/>
      <c r="AT269" s="617"/>
      <c r="AU269" s="617"/>
      <c r="AV269" s="617"/>
      <c r="AW269" s="617"/>
      <c r="AX269" s="617"/>
      <c r="AY269" s="617"/>
      <c r="AZ269" s="617"/>
      <c r="BA269" s="2115"/>
      <c r="BB269" s="287" t="s">
        <v>88</v>
      </c>
      <c r="BC269" s="1066" t="s">
        <v>35</v>
      </c>
      <c r="BD269" s="1085" t="s">
        <v>35</v>
      </c>
      <c r="BE269" s="1085" t="s">
        <v>35</v>
      </c>
      <c r="BF269" s="1085" t="s">
        <v>35</v>
      </c>
      <c r="BG269" s="1105" t="s">
        <v>35</v>
      </c>
      <c r="BH269" s="1125" t="s">
        <v>35</v>
      </c>
      <c r="BI269" s="1085" t="s">
        <v>35</v>
      </c>
      <c r="BJ269" s="1085" t="s">
        <v>35</v>
      </c>
      <c r="BK269" s="1085" t="s">
        <v>35</v>
      </c>
      <c r="BL269" s="1105" t="s">
        <v>35</v>
      </c>
      <c r="BM269" s="1125" t="s">
        <v>35</v>
      </c>
      <c r="BN269" s="1085" t="s">
        <v>35</v>
      </c>
      <c r="BO269" s="1085" t="s">
        <v>35</v>
      </c>
      <c r="BP269" s="1085" t="s">
        <v>35</v>
      </c>
      <c r="BQ269" s="1105" t="s">
        <v>35</v>
      </c>
      <c r="BR269" s="1125" t="s">
        <v>35</v>
      </c>
      <c r="BS269" s="1085" t="s">
        <v>35</v>
      </c>
      <c r="BT269" s="1085" t="s">
        <v>35</v>
      </c>
      <c r="BU269" s="1085" t="s">
        <v>35</v>
      </c>
      <c r="BV269" s="1763" t="s">
        <v>35</v>
      </c>
      <c r="BW269" s="1841"/>
      <c r="BX269" s="1841"/>
      <c r="BY269" s="1842"/>
      <c r="BZ269" s="1842"/>
      <c r="CA269" s="1842"/>
      <c r="CB269" s="1842"/>
      <c r="CC269" s="1842"/>
      <c r="CD269" s="1842"/>
      <c r="CE269" s="1842"/>
      <c r="CF269" s="1842"/>
      <c r="CG269" s="1842"/>
      <c r="CH269" s="1842"/>
      <c r="CI269" s="1842"/>
      <c r="CJ269" s="1842"/>
      <c r="CK269" s="1842"/>
      <c r="CL269" s="1842"/>
      <c r="CM269" s="1842"/>
      <c r="CN269" s="1842"/>
      <c r="CO269" s="1842"/>
      <c r="CP269" s="1842"/>
      <c r="CQ269" s="1842"/>
      <c r="CR269" s="1842"/>
      <c r="CS269" s="1842"/>
      <c r="CT269" s="1842"/>
      <c r="CU269" s="1842"/>
      <c r="CV269" s="1842"/>
      <c r="CW269" s="1842"/>
      <c r="CX269" s="1842"/>
      <c r="CY269" s="1842"/>
      <c r="CZ269" s="1842"/>
    </row>
    <row r="270" s="613" customFormat="true" ht="15" customHeight="true" x14ac:dyDescent="0.2">
      <c r="W270" s="617"/>
      <c r="X270" s="617"/>
      <c r="Y270" s="617"/>
      <c r="Z270" s="617"/>
      <c r="AA270" s="617"/>
      <c r="AB270" s="617"/>
      <c r="AC270" s="617"/>
      <c r="AD270" s="617"/>
      <c r="AE270" s="617"/>
      <c r="AF270" s="617"/>
      <c r="AG270" s="617"/>
      <c r="AH270" s="617"/>
      <c r="AI270" s="617"/>
      <c r="AJ270" s="617"/>
      <c r="AK270" s="617"/>
      <c r="AL270" s="617"/>
      <c r="AM270" s="617"/>
      <c r="AN270" s="617"/>
      <c r="AO270" s="617"/>
      <c r="AP270" s="617"/>
      <c r="AQ270" s="617"/>
      <c r="AR270" s="617"/>
      <c r="AS270" s="617"/>
      <c r="AT270" s="617"/>
      <c r="AU270" s="617"/>
      <c r="AV270" s="617"/>
      <c r="AW270" s="617"/>
      <c r="AX270" s="617"/>
      <c r="AY270" s="617"/>
      <c r="AZ270" s="617"/>
      <c r="BA270" s="2115"/>
      <c r="BB270" s="287" t="s">
        <v>89</v>
      </c>
      <c r="BC270" s="1066" t="s">
        <v>35</v>
      </c>
      <c r="BD270" s="1085" t="s">
        <v>35</v>
      </c>
      <c r="BE270" s="1085" t="s">
        <v>35</v>
      </c>
      <c r="BF270" s="1085" t="s">
        <v>35</v>
      </c>
      <c r="BG270" s="1105" t="s">
        <v>35</v>
      </c>
      <c r="BH270" s="1125" t="s">
        <v>35</v>
      </c>
      <c r="BI270" s="1085" t="s">
        <v>35</v>
      </c>
      <c r="BJ270" s="1085" t="s">
        <v>35</v>
      </c>
      <c r="BK270" s="1085" t="s">
        <v>35</v>
      </c>
      <c r="BL270" s="1105" t="s">
        <v>35</v>
      </c>
      <c r="BM270" s="1125" t="s">
        <v>35</v>
      </c>
      <c r="BN270" s="1085" t="s">
        <v>35</v>
      </c>
      <c r="BO270" s="1085" t="s">
        <v>35</v>
      </c>
      <c r="BP270" s="1085" t="s">
        <v>35</v>
      </c>
      <c r="BQ270" s="1105" t="s">
        <v>35</v>
      </c>
      <c r="BR270" s="1125" t="s">
        <v>35</v>
      </c>
      <c r="BS270" s="1085" t="s">
        <v>35</v>
      </c>
      <c r="BT270" s="1085" t="s">
        <v>35</v>
      </c>
      <c r="BU270" s="1085" t="s">
        <v>35</v>
      </c>
      <c r="BV270" s="1763" t="s">
        <v>35</v>
      </c>
      <c r="BW270" s="1841"/>
      <c r="BX270" s="1841"/>
      <c r="BY270" s="1842"/>
      <c r="BZ270" s="1842"/>
      <c r="CA270" s="1842"/>
      <c r="CB270" s="1842"/>
      <c r="CC270" s="1842"/>
      <c r="CD270" s="1842"/>
      <c r="CE270" s="1842"/>
      <c r="CF270" s="1842"/>
      <c r="CG270" s="1842"/>
      <c r="CH270" s="1842"/>
      <c r="CI270" s="1842"/>
      <c r="CJ270" s="1842"/>
      <c r="CK270" s="1842"/>
      <c r="CL270" s="1842"/>
      <c r="CM270" s="1842"/>
      <c r="CN270" s="1842"/>
      <c r="CO270" s="1842"/>
      <c r="CP270" s="1842"/>
      <c r="CQ270" s="1842"/>
      <c r="CR270" s="1842"/>
      <c r="CS270" s="1842"/>
      <c r="CT270" s="1842"/>
      <c r="CU270" s="1842"/>
      <c r="CV270" s="1842"/>
      <c r="CW270" s="1842"/>
      <c r="CX270" s="1842"/>
      <c r="CY270" s="1842"/>
      <c r="CZ270" s="1842"/>
    </row>
    <row r="271" s="613" customFormat="true" ht="15" customHeight="true" x14ac:dyDescent="0.2">
      <c r="W271" s="617"/>
      <c r="X271" s="617"/>
      <c r="Y271" s="617"/>
      <c r="Z271" s="617"/>
      <c r="AA271" s="617"/>
      <c r="AB271" s="617"/>
      <c r="AC271" s="617"/>
      <c r="AD271" s="617"/>
      <c r="AE271" s="617"/>
      <c r="AF271" s="617"/>
      <c r="AG271" s="617"/>
      <c r="AH271" s="617"/>
      <c r="AI271" s="617"/>
      <c r="AJ271" s="617"/>
      <c r="AK271" s="617"/>
      <c r="AL271" s="617"/>
      <c r="AM271" s="617"/>
      <c r="AN271" s="617"/>
      <c r="AO271" s="617"/>
      <c r="AP271" s="617"/>
      <c r="AQ271" s="617"/>
      <c r="AR271" s="617"/>
      <c r="AS271" s="617"/>
      <c r="AT271" s="617"/>
      <c r="AU271" s="617"/>
      <c r="AV271" s="617"/>
      <c r="AW271" s="617"/>
      <c r="AX271" s="617"/>
      <c r="AY271" s="617"/>
      <c r="AZ271" s="617"/>
      <c r="BA271" s="2115" t="s">
        <v>74</v>
      </c>
      <c r="BB271" s="287" t="s">
        <v>49</v>
      </c>
      <c r="BC271" s="1066" t="s">
        <v>35</v>
      </c>
      <c r="BD271" s="1086" t="s">
        <v>35</v>
      </c>
      <c r="BE271" s="1086" t="s">
        <v>35</v>
      </c>
      <c r="BF271" s="1086" t="s">
        <v>35</v>
      </c>
      <c r="BG271" s="1106" t="s">
        <v>35</v>
      </c>
      <c r="BH271" s="1066" t="s">
        <v>35</v>
      </c>
      <c r="BI271" s="1086" t="s">
        <v>35</v>
      </c>
      <c r="BJ271" s="1086" t="s">
        <v>35</v>
      </c>
      <c r="BK271" s="1086" t="s">
        <v>35</v>
      </c>
      <c r="BL271" s="1106" t="s">
        <v>35</v>
      </c>
      <c r="BM271" s="1066" t="s">
        <v>35</v>
      </c>
      <c r="BN271" s="1086" t="s">
        <v>35</v>
      </c>
      <c r="BO271" s="1086" t="s">
        <v>35</v>
      </c>
      <c r="BP271" s="1086" t="s">
        <v>35</v>
      </c>
      <c r="BQ271" s="1106" t="s">
        <v>35</v>
      </c>
      <c r="BR271" s="1066" t="s">
        <v>35</v>
      </c>
      <c r="BS271" s="1086" t="s">
        <v>35</v>
      </c>
      <c r="BT271" s="1086" t="s">
        <v>35</v>
      </c>
      <c r="BU271" s="1086" t="s">
        <v>35</v>
      </c>
      <c r="BV271" s="1130" t="s">
        <v>35</v>
      </c>
      <c r="BW271" s="1843"/>
      <c r="BX271" s="1843"/>
      <c r="BY271" s="1843"/>
      <c r="BZ271" s="1843"/>
      <c r="CA271" s="1843"/>
      <c r="CB271" s="1843"/>
      <c r="CC271" s="1843"/>
      <c r="CD271" s="1843"/>
      <c r="CE271" s="1843"/>
      <c r="CF271" s="1843"/>
      <c r="CG271" s="1843"/>
      <c r="CH271" s="1843"/>
      <c r="CI271" s="1843"/>
      <c r="CJ271" s="1843"/>
      <c r="CK271" s="1843"/>
      <c r="CL271" s="1843"/>
      <c r="CM271" s="1843"/>
      <c r="CN271" s="1843"/>
      <c r="CO271" s="1843"/>
      <c r="CP271" s="1843"/>
      <c r="CQ271" s="1843"/>
      <c r="CR271" s="1843"/>
      <c r="CS271" s="1843"/>
      <c r="CT271" s="1843"/>
      <c r="CU271" s="1843"/>
      <c r="CV271" s="1843"/>
      <c r="CW271" s="1843"/>
      <c r="CX271" s="1843"/>
      <c r="CY271" s="1843"/>
      <c r="CZ271" s="1843"/>
    </row>
    <row r="272" s="613" customFormat="true" ht="15" customHeight="true" x14ac:dyDescent="0.2">
      <c r="W272" s="617"/>
      <c r="X272" s="617"/>
      <c r="Y272" s="617"/>
      <c r="Z272" s="617"/>
      <c r="AA272" s="617"/>
      <c r="AB272" s="617"/>
      <c r="AC272" s="617"/>
      <c r="AD272" s="617"/>
      <c r="AE272" s="617"/>
      <c r="AF272" s="617"/>
      <c r="AG272" s="617"/>
      <c r="AH272" s="617"/>
      <c r="AI272" s="617"/>
      <c r="AJ272" s="617"/>
      <c r="AK272" s="617"/>
      <c r="AL272" s="617"/>
      <c r="AM272" s="617"/>
      <c r="AN272" s="617"/>
      <c r="AO272" s="617"/>
      <c r="AP272" s="617"/>
      <c r="AQ272" s="617"/>
      <c r="AR272" s="617"/>
      <c r="AS272" s="617"/>
      <c r="AT272" s="617"/>
      <c r="AU272" s="617"/>
      <c r="AV272" s="617"/>
      <c r="AW272" s="617"/>
      <c r="AX272" s="617"/>
      <c r="AY272" s="617"/>
      <c r="AZ272" s="617"/>
      <c r="BA272" s="2115"/>
      <c r="BB272" s="287" t="s">
        <v>48</v>
      </c>
      <c r="BC272" s="1066" t="s">
        <v>35</v>
      </c>
      <c r="BD272" s="1086" t="s">
        <v>35</v>
      </c>
      <c r="BE272" s="1086" t="s">
        <v>35</v>
      </c>
      <c r="BF272" s="1086" t="s">
        <v>35</v>
      </c>
      <c r="BG272" s="1106" t="s">
        <v>35</v>
      </c>
      <c r="BH272" s="1066" t="s">
        <v>35</v>
      </c>
      <c r="BI272" s="1086" t="s">
        <v>35</v>
      </c>
      <c r="BJ272" s="1086" t="s">
        <v>35</v>
      </c>
      <c r="BK272" s="1086" t="s">
        <v>35</v>
      </c>
      <c r="BL272" s="1106" t="s">
        <v>35</v>
      </c>
      <c r="BM272" s="1066" t="s">
        <v>35</v>
      </c>
      <c r="BN272" s="1086" t="s">
        <v>35</v>
      </c>
      <c r="BO272" s="1086" t="s">
        <v>35</v>
      </c>
      <c r="BP272" s="1086" t="s">
        <v>35</v>
      </c>
      <c r="BQ272" s="1106" t="s">
        <v>35</v>
      </c>
      <c r="BR272" s="1066" t="s">
        <v>35</v>
      </c>
      <c r="BS272" s="1086" t="s">
        <v>35</v>
      </c>
      <c r="BT272" s="1086" t="s">
        <v>35</v>
      </c>
      <c r="BU272" s="1086" t="s">
        <v>35</v>
      </c>
      <c r="BV272" s="1130" t="s">
        <v>35</v>
      </c>
      <c r="BW272" s="1843"/>
      <c r="BX272" s="1843"/>
      <c r="BY272" s="1843"/>
      <c r="BZ272" s="1843"/>
      <c r="CA272" s="1843"/>
      <c r="CB272" s="1843"/>
      <c r="CC272" s="1843"/>
      <c r="CD272" s="1843"/>
      <c r="CE272" s="1843"/>
      <c r="CF272" s="1843"/>
      <c r="CG272" s="1843"/>
      <c r="CH272" s="1843"/>
      <c r="CI272" s="1843"/>
      <c r="CJ272" s="1843"/>
      <c r="CK272" s="1843"/>
      <c r="CL272" s="1843"/>
      <c r="CM272" s="1843"/>
      <c r="CN272" s="1843"/>
      <c r="CO272" s="1843"/>
      <c r="CP272" s="1843"/>
      <c r="CQ272" s="1843"/>
      <c r="CR272" s="1843"/>
      <c r="CS272" s="1843"/>
      <c r="CT272" s="1843"/>
      <c r="CU272" s="1843"/>
      <c r="CV272" s="1843"/>
      <c r="CW272" s="1843"/>
      <c r="CX272" s="1843"/>
      <c r="CY272" s="1843"/>
      <c r="CZ272" s="1843"/>
    </row>
    <row r="273" s="613" customFormat="true" ht="15" customHeight="true" x14ac:dyDescent="0.2">
      <c r="W273" s="617"/>
      <c r="X273" s="617"/>
      <c r="Y273" s="617"/>
      <c r="Z273" s="617"/>
      <c r="AA273" s="617"/>
      <c r="AB273" s="617"/>
      <c r="AC273" s="617"/>
      <c r="AD273" s="617"/>
      <c r="AE273" s="617"/>
      <c r="AF273" s="617"/>
      <c r="AG273" s="617"/>
      <c r="AH273" s="617"/>
      <c r="AI273" s="617"/>
      <c r="AJ273" s="617"/>
      <c r="AK273" s="617"/>
      <c r="AL273" s="617"/>
      <c r="AM273" s="617"/>
      <c r="AN273" s="617"/>
      <c r="AO273" s="617"/>
      <c r="AP273" s="617"/>
      <c r="AQ273" s="617"/>
      <c r="AR273" s="617"/>
      <c r="AS273" s="617"/>
      <c r="AT273" s="617"/>
      <c r="AU273" s="617"/>
      <c r="AV273" s="617"/>
      <c r="AW273" s="617"/>
      <c r="AX273" s="617"/>
      <c r="AY273" s="617"/>
      <c r="AZ273" s="617"/>
      <c r="BA273" s="2115"/>
      <c r="BB273" s="287" t="s">
        <v>111</v>
      </c>
      <c r="BC273" s="1066" t="s">
        <v>35</v>
      </c>
      <c r="BD273" s="1086" t="s">
        <v>35</v>
      </c>
      <c r="BE273" s="1086" t="s">
        <v>35</v>
      </c>
      <c r="BF273" s="1086" t="s">
        <v>35</v>
      </c>
      <c r="BG273" s="1106" t="s">
        <v>35</v>
      </c>
      <c r="BH273" s="1066" t="s">
        <v>35</v>
      </c>
      <c r="BI273" s="1086" t="s">
        <v>35</v>
      </c>
      <c r="BJ273" s="1086" t="s">
        <v>35</v>
      </c>
      <c r="BK273" s="1086" t="s">
        <v>35</v>
      </c>
      <c r="BL273" s="1106" t="s">
        <v>35</v>
      </c>
      <c r="BM273" s="1066" t="s">
        <v>35</v>
      </c>
      <c r="BN273" s="1086" t="s">
        <v>35</v>
      </c>
      <c r="BO273" s="1086" t="s">
        <v>35</v>
      </c>
      <c r="BP273" s="1086" t="s">
        <v>35</v>
      </c>
      <c r="BQ273" s="1106" t="s">
        <v>35</v>
      </c>
      <c r="BR273" s="1066" t="s">
        <v>35</v>
      </c>
      <c r="BS273" s="1086" t="s">
        <v>35</v>
      </c>
      <c r="BT273" s="1086" t="s">
        <v>35</v>
      </c>
      <c r="BU273" s="1086" t="s">
        <v>35</v>
      </c>
      <c r="BV273" s="1130" t="s">
        <v>35</v>
      </c>
      <c r="BW273" s="1843"/>
      <c r="BX273" s="1843"/>
      <c r="BY273" s="1843"/>
      <c r="BZ273" s="1843"/>
      <c r="CA273" s="1843"/>
      <c r="CB273" s="1843"/>
      <c r="CC273" s="1843"/>
      <c r="CD273" s="1843"/>
      <c r="CE273" s="1843"/>
      <c r="CF273" s="1843"/>
      <c r="CG273" s="1843"/>
      <c r="CH273" s="1843"/>
      <c r="CI273" s="1843"/>
      <c r="CJ273" s="1843"/>
      <c r="CK273" s="1843"/>
      <c r="CL273" s="1843"/>
      <c r="CM273" s="1843"/>
      <c r="CN273" s="1843"/>
      <c r="CO273" s="1843"/>
      <c r="CP273" s="1843"/>
      <c r="CQ273" s="1843"/>
      <c r="CR273" s="1843"/>
      <c r="CS273" s="1843"/>
      <c r="CT273" s="1843"/>
      <c r="CU273" s="1843"/>
      <c r="CV273" s="1843"/>
      <c r="CW273" s="1843"/>
      <c r="CX273" s="1843"/>
      <c r="CY273" s="1843"/>
      <c r="CZ273" s="1843"/>
    </row>
    <row r="274" s="613" customFormat="true" ht="15" customHeight="true" x14ac:dyDescent="0.2">
      <c r="W274" s="617"/>
      <c r="X274" s="617"/>
      <c r="Y274" s="617"/>
      <c r="Z274" s="617"/>
      <c r="AA274" s="617"/>
      <c r="AB274" s="617"/>
      <c r="AC274" s="617"/>
      <c r="AD274" s="617"/>
      <c r="AE274" s="617"/>
      <c r="AF274" s="617"/>
      <c r="AG274" s="617"/>
      <c r="AH274" s="617"/>
      <c r="AI274" s="617"/>
      <c r="AJ274" s="617"/>
      <c r="AK274" s="617"/>
      <c r="AL274" s="617"/>
      <c r="AM274" s="617"/>
      <c r="AN274" s="617"/>
      <c r="AO274" s="617"/>
      <c r="AP274" s="617"/>
      <c r="AQ274" s="617"/>
      <c r="AR274" s="617"/>
      <c r="AS274" s="617"/>
      <c r="AT274" s="617"/>
      <c r="AU274" s="617"/>
      <c r="AV274" s="617"/>
      <c r="AW274" s="617"/>
      <c r="AX274" s="617"/>
      <c r="AY274" s="617"/>
      <c r="AZ274" s="617"/>
      <c r="BA274" s="2115" t="s">
        <v>75</v>
      </c>
      <c r="BB274" s="287" t="s">
        <v>49</v>
      </c>
      <c r="BC274" s="1066" t="s">
        <v>35</v>
      </c>
      <c r="BD274" s="1085" t="s">
        <v>35</v>
      </c>
      <c r="BE274" s="1085" t="s">
        <v>35</v>
      </c>
      <c r="BF274" s="1085" t="s">
        <v>35</v>
      </c>
      <c r="BG274" s="1105" t="s">
        <v>35</v>
      </c>
      <c r="BH274" s="1125" t="s">
        <v>35</v>
      </c>
      <c r="BI274" s="1085" t="s">
        <v>35</v>
      </c>
      <c r="BJ274" s="1085" t="s">
        <v>35</v>
      </c>
      <c r="BK274" s="1085" t="s">
        <v>35</v>
      </c>
      <c r="BL274" s="1105" t="s">
        <v>35</v>
      </c>
      <c r="BM274" s="1125" t="s">
        <v>35</v>
      </c>
      <c r="BN274" s="1085" t="s">
        <v>35</v>
      </c>
      <c r="BO274" s="1085" t="s">
        <v>35</v>
      </c>
      <c r="BP274" s="1085" t="s">
        <v>35</v>
      </c>
      <c r="BQ274" s="1105" t="s">
        <v>35</v>
      </c>
      <c r="BR274" s="1125" t="s">
        <v>35</v>
      </c>
      <c r="BS274" s="1085" t="s">
        <v>35</v>
      </c>
      <c r="BT274" s="1085" t="s">
        <v>35</v>
      </c>
      <c r="BU274" s="1085" t="s">
        <v>35</v>
      </c>
      <c r="BV274" s="1763" t="s">
        <v>35</v>
      </c>
      <c r="BW274" s="1841"/>
      <c r="BX274" s="1841"/>
      <c r="BY274" s="1842"/>
      <c r="BZ274" s="1842"/>
      <c r="CA274" s="1842"/>
      <c r="CB274" s="1842"/>
      <c r="CC274" s="1842"/>
      <c r="CD274" s="1842"/>
      <c r="CE274" s="1842"/>
      <c r="CF274" s="1842"/>
      <c r="CG274" s="1842"/>
      <c r="CH274" s="1842"/>
      <c r="CI274" s="1842"/>
      <c r="CJ274" s="1842"/>
      <c r="CK274" s="1842"/>
      <c r="CL274" s="1842"/>
      <c r="CM274" s="1842"/>
      <c r="CN274" s="1842"/>
      <c r="CO274" s="1842"/>
      <c r="CP274" s="1842"/>
      <c r="CQ274" s="1842"/>
      <c r="CR274" s="1842"/>
      <c r="CS274" s="1842"/>
      <c r="CT274" s="1842"/>
      <c r="CU274" s="1842"/>
      <c r="CV274" s="1842"/>
      <c r="CW274" s="1842"/>
      <c r="CX274" s="1842"/>
      <c r="CY274" s="1842"/>
      <c r="CZ274" s="1842"/>
    </row>
    <row r="275" s="613" customFormat="true" ht="15" customHeight="true" x14ac:dyDescent="0.2">
      <c r="W275" s="617"/>
      <c r="X275" s="617"/>
      <c r="Y275" s="617"/>
      <c r="Z275" s="617"/>
      <c r="AA275" s="617"/>
      <c r="AB275" s="617"/>
      <c r="AC275" s="617"/>
      <c r="AD275" s="617"/>
      <c r="AE275" s="617"/>
      <c r="AF275" s="617"/>
      <c r="AG275" s="617"/>
      <c r="AH275" s="617"/>
      <c r="AI275" s="617"/>
      <c r="AJ275" s="617"/>
      <c r="AK275" s="617"/>
      <c r="AL275" s="617"/>
      <c r="AM275" s="617"/>
      <c r="AN275" s="617"/>
      <c r="AO275" s="617"/>
      <c r="AP275" s="617"/>
      <c r="AQ275" s="617"/>
      <c r="AR275" s="617"/>
      <c r="AS275" s="617"/>
      <c r="AT275" s="617"/>
      <c r="AU275" s="617"/>
      <c r="AV275" s="617"/>
      <c r="AW275" s="617"/>
      <c r="AX275" s="617"/>
      <c r="AY275" s="617"/>
      <c r="AZ275" s="617"/>
      <c r="BA275" s="2115"/>
      <c r="BB275" s="287" t="s">
        <v>48</v>
      </c>
      <c r="BC275" s="1066" t="s">
        <v>35</v>
      </c>
      <c r="BD275" s="1085" t="s">
        <v>35</v>
      </c>
      <c r="BE275" s="1085" t="s">
        <v>35</v>
      </c>
      <c r="BF275" s="1085" t="s">
        <v>35</v>
      </c>
      <c r="BG275" s="1105" t="s">
        <v>35</v>
      </c>
      <c r="BH275" s="1125" t="s">
        <v>35</v>
      </c>
      <c r="BI275" s="1085" t="s">
        <v>35</v>
      </c>
      <c r="BJ275" s="1085" t="s">
        <v>35</v>
      </c>
      <c r="BK275" s="1085" t="s">
        <v>35</v>
      </c>
      <c r="BL275" s="1105" t="s">
        <v>35</v>
      </c>
      <c r="BM275" s="1125" t="s">
        <v>35</v>
      </c>
      <c r="BN275" s="1085" t="s">
        <v>35</v>
      </c>
      <c r="BO275" s="1085" t="s">
        <v>35</v>
      </c>
      <c r="BP275" s="1085" t="s">
        <v>35</v>
      </c>
      <c r="BQ275" s="1105" t="s">
        <v>35</v>
      </c>
      <c r="BR275" s="1125" t="s">
        <v>35</v>
      </c>
      <c r="BS275" s="1085" t="s">
        <v>35</v>
      </c>
      <c r="BT275" s="1085" t="s">
        <v>35</v>
      </c>
      <c r="BU275" s="1085" t="s">
        <v>35</v>
      </c>
      <c r="BV275" s="1763" t="s">
        <v>35</v>
      </c>
      <c r="BW275" s="1841"/>
      <c r="BX275" s="1841"/>
      <c r="BY275" s="1842"/>
      <c r="BZ275" s="1842"/>
      <c r="CA275" s="1842"/>
      <c r="CB275" s="1842"/>
      <c r="CC275" s="1842"/>
      <c r="CD275" s="1842"/>
      <c r="CE275" s="1842"/>
      <c r="CF275" s="1842"/>
      <c r="CG275" s="1842"/>
      <c r="CH275" s="1842"/>
      <c r="CI275" s="1842"/>
      <c r="CJ275" s="1842"/>
      <c r="CK275" s="1842"/>
      <c r="CL275" s="1842"/>
      <c r="CM275" s="1842"/>
      <c r="CN275" s="1842"/>
      <c r="CO275" s="1842"/>
      <c r="CP275" s="1842"/>
      <c r="CQ275" s="1842"/>
      <c r="CR275" s="1842"/>
      <c r="CS275" s="1842"/>
      <c r="CT275" s="1842"/>
      <c r="CU275" s="1842"/>
      <c r="CV275" s="1842"/>
      <c r="CW275" s="1842"/>
      <c r="CX275" s="1842"/>
      <c r="CY275" s="1842"/>
      <c r="CZ275" s="1842"/>
    </row>
    <row r="276" s="613" customFormat="true" ht="15" customHeight="true" x14ac:dyDescent="0.2">
      <c r="W276" s="617"/>
      <c r="X276" s="617"/>
      <c r="Y276" s="617"/>
      <c r="Z276" s="617"/>
      <c r="AA276" s="617"/>
      <c r="AB276" s="617"/>
      <c r="AC276" s="617"/>
      <c r="AD276" s="617"/>
      <c r="AE276" s="617"/>
      <c r="AF276" s="617"/>
      <c r="AG276" s="617"/>
      <c r="AH276" s="617"/>
      <c r="AI276" s="617"/>
      <c r="AJ276" s="617"/>
      <c r="AK276" s="617"/>
      <c r="AL276" s="617"/>
      <c r="AM276" s="617"/>
      <c r="AN276" s="617"/>
      <c r="AO276" s="617"/>
      <c r="AP276" s="617"/>
      <c r="AQ276" s="617"/>
      <c r="AR276" s="617"/>
      <c r="AS276" s="617"/>
      <c r="AT276" s="617"/>
      <c r="AU276" s="617"/>
      <c r="AV276" s="617"/>
      <c r="AW276" s="617"/>
      <c r="AX276" s="617"/>
      <c r="AY276" s="617"/>
      <c r="AZ276" s="617"/>
      <c r="BA276" s="2115"/>
      <c r="BB276" s="287" t="s">
        <v>112</v>
      </c>
      <c r="BC276" s="1066" t="s">
        <v>35</v>
      </c>
      <c r="BD276" s="1085" t="s">
        <v>35</v>
      </c>
      <c r="BE276" s="1085" t="s">
        <v>35</v>
      </c>
      <c r="BF276" s="1085" t="s">
        <v>35</v>
      </c>
      <c r="BG276" s="1105" t="s">
        <v>35</v>
      </c>
      <c r="BH276" s="1125" t="s">
        <v>35</v>
      </c>
      <c r="BI276" s="1085" t="s">
        <v>35</v>
      </c>
      <c r="BJ276" s="1085" t="s">
        <v>35</v>
      </c>
      <c r="BK276" s="1085" t="s">
        <v>35</v>
      </c>
      <c r="BL276" s="1105" t="s">
        <v>35</v>
      </c>
      <c r="BM276" s="1125" t="s">
        <v>35</v>
      </c>
      <c r="BN276" s="1085" t="s">
        <v>35</v>
      </c>
      <c r="BO276" s="1085" t="s">
        <v>35</v>
      </c>
      <c r="BP276" s="1085" t="s">
        <v>35</v>
      </c>
      <c r="BQ276" s="1105" t="s">
        <v>35</v>
      </c>
      <c r="BR276" s="1125" t="s">
        <v>35</v>
      </c>
      <c r="BS276" s="1085" t="s">
        <v>35</v>
      </c>
      <c r="BT276" s="1085" t="s">
        <v>35</v>
      </c>
      <c r="BU276" s="1085" t="s">
        <v>35</v>
      </c>
      <c r="BV276" s="1763" t="s">
        <v>35</v>
      </c>
      <c r="BW276" s="1841"/>
      <c r="BX276" s="1841"/>
      <c r="BY276" s="1842"/>
      <c r="BZ276" s="1842"/>
      <c r="CA276" s="1842"/>
      <c r="CB276" s="1842"/>
      <c r="CC276" s="1842"/>
      <c r="CD276" s="1842"/>
      <c r="CE276" s="1842"/>
      <c r="CF276" s="1842"/>
      <c r="CG276" s="1842"/>
      <c r="CH276" s="1842"/>
      <c r="CI276" s="1842"/>
      <c r="CJ276" s="1842"/>
      <c r="CK276" s="1842"/>
      <c r="CL276" s="1842"/>
      <c r="CM276" s="1842"/>
      <c r="CN276" s="1842"/>
      <c r="CO276" s="1842"/>
      <c r="CP276" s="1842"/>
      <c r="CQ276" s="1842"/>
      <c r="CR276" s="1842"/>
      <c r="CS276" s="1842"/>
      <c r="CT276" s="1842"/>
      <c r="CU276" s="1842"/>
      <c r="CV276" s="1842"/>
      <c r="CW276" s="1842"/>
      <c r="CX276" s="1842"/>
      <c r="CY276" s="1842"/>
      <c r="CZ276" s="1842"/>
    </row>
    <row r="277" s="613" customFormat="true" ht="15" customHeight="true" x14ac:dyDescent="0.2">
      <c r="W277" s="617"/>
      <c r="X277" s="617"/>
      <c r="Y277" s="617"/>
      <c r="Z277" s="617"/>
      <c r="AA277" s="617"/>
      <c r="AB277" s="617"/>
      <c r="AC277" s="617"/>
      <c r="AD277" s="617"/>
      <c r="AE277" s="617"/>
      <c r="AF277" s="617"/>
      <c r="AG277" s="617"/>
      <c r="AH277" s="617"/>
      <c r="AI277" s="617"/>
      <c r="AJ277" s="617"/>
      <c r="AK277" s="617"/>
      <c r="AL277" s="617"/>
      <c r="AM277" s="617"/>
      <c r="AN277" s="617"/>
      <c r="AO277" s="617"/>
      <c r="AP277" s="617"/>
      <c r="AQ277" s="617"/>
      <c r="AR277" s="617"/>
      <c r="AS277" s="617"/>
      <c r="AT277" s="617"/>
      <c r="AU277" s="617"/>
      <c r="AV277" s="617"/>
      <c r="AW277" s="617"/>
      <c r="AX277" s="617"/>
      <c r="AY277" s="617"/>
      <c r="AZ277" s="617"/>
      <c r="BA277" s="2115" t="s">
        <v>76</v>
      </c>
      <c r="BB277" s="287" t="s">
        <v>77</v>
      </c>
      <c r="BC277" s="1066" t="s">
        <v>35</v>
      </c>
      <c r="BD277" s="1085" t="s">
        <v>35</v>
      </c>
      <c r="BE277" s="1085" t="s">
        <v>35</v>
      </c>
      <c r="BF277" s="1085" t="s">
        <v>35</v>
      </c>
      <c r="BG277" s="1105" t="s">
        <v>35</v>
      </c>
      <c r="BH277" s="1125" t="s">
        <v>35</v>
      </c>
      <c r="BI277" s="1085" t="s">
        <v>35</v>
      </c>
      <c r="BJ277" s="1085" t="s">
        <v>35</v>
      </c>
      <c r="BK277" s="1085" t="s">
        <v>35</v>
      </c>
      <c r="BL277" s="1105" t="s">
        <v>35</v>
      </c>
      <c r="BM277" s="1125" t="s">
        <v>35</v>
      </c>
      <c r="BN277" s="1085" t="s">
        <v>35</v>
      </c>
      <c r="BO277" s="1085" t="s">
        <v>35</v>
      </c>
      <c r="BP277" s="1085" t="s">
        <v>35</v>
      </c>
      <c r="BQ277" s="1105" t="s">
        <v>35</v>
      </c>
      <c r="BR277" s="1125" t="s">
        <v>35</v>
      </c>
      <c r="BS277" s="1085" t="s">
        <v>35</v>
      </c>
      <c r="BT277" s="1085" t="s">
        <v>35</v>
      </c>
      <c r="BU277" s="1085" t="s">
        <v>35</v>
      </c>
      <c r="BV277" s="1763" t="s">
        <v>35</v>
      </c>
      <c r="BW277" s="1841"/>
      <c r="BX277" s="1841"/>
      <c r="BY277" s="1842"/>
      <c r="BZ277" s="1842"/>
      <c r="CA277" s="1842"/>
      <c r="CB277" s="1842"/>
      <c r="CC277" s="1842"/>
      <c r="CD277" s="1842"/>
      <c r="CE277" s="1842"/>
      <c r="CF277" s="1842"/>
      <c r="CG277" s="1842"/>
      <c r="CH277" s="1842"/>
      <c r="CI277" s="1842"/>
      <c r="CJ277" s="1842"/>
      <c r="CK277" s="1842"/>
      <c r="CL277" s="1842"/>
      <c r="CM277" s="1842"/>
      <c r="CN277" s="1842"/>
      <c r="CO277" s="1842"/>
      <c r="CP277" s="1842"/>
      <c r="CQ277" s="1842"/>
      <c r="CR277" s="1842"/>
      <c r="CS277" s="1842"/>
      <c r="CT277" s="1842"/>
      <c r="CU277" s="1842"/>
      <c r="CV277" s="1842"/>
      <c r="CW277" s="1842"/>
      <c r="CX277" s="1842"/>
      <c r="CY277" s="1842"/>
      <c r="CZ277" s="1842"/>
    </row>
    <row r="278" s="613" customFormat="true" ht="15" customHeight="true" x14ac:dyDescent="0.2">
      <c r="W278" s="617"/>
      <c r="X278" s="617"/>
      <c r="Y278" s="617"/>
      <c r="Z278" s="617"/>
      <c r="AA278" s="617"/>
      <c r="AB278" s="617"/>
      <c r="AC278" s="617"/>
      <c r="AD278" s="617"/>
      <c r="AE278" s="617"/>
      <c r="AF278" s="617"/>
      <c r="AG278" s="617"/>
      <c r="AH278" s="617"/>
      <c r="AI278" s="617"/>
      <c r="AJ278" s="617"/>
      <c r="AK278" s="617"/>
      <c r="AL278" s="617"/>
      <c r="AM278" s="617"/>
      <c r="AN278" s="617"/>
      <c r="AO278" s="617"/>
      <c r="AP278" s="617"/>
      <c r="AQ278" s="617"/>
      <c r="AR278" s="617"/>
      <c r="AS278" s="617"/>
      <c r="AT278" s="617"/>
      <c r="AU278" s="617"/>
      <c r="AV278" s="617"/>
      <c r="AW278" s="617"/>
      <c r="AX278" s="617"/>
      <c r="AY278" s="617"/>
      <c r="AZ278" s="617"/>
      <c r="BA278" s="2115"/>
      <c r="BB278" s="287" t="s">
        <v>78</v>
      </c>
      <c r="BC278" s="1066" t="s">
        <v>35</v>
      </c>
      <c r="BD278" s="1085" t="s">
        <v>35</v>
      </c>
      <c r="BE278" s="1085" t="s">
        <v>35</v>
      </c>
      <c r="BF278" s="1085" t="s">
        <v>35</v>
      </c>
      <c r="BG278" s="1105" t="s">
        <v>35</v>
      </c>
      <c r="BH278" s="1125" t="s">
        <v>35</v>
      </c>
      <c r="BI278" s="1085" t="s">
        <v>35</v>
      </c>
      <c r="BJ278" s="1085" t="s">
        <v>35</v>
      </c>
      <c r="BK278" s="1085" t="s">
        <v>35</v>
      </c>
      <c r="BL278" s="1105" t="s">
        <v>35</v>
      </c>
      <c r="BM278" s="1125" t="s">
        <v>35</v>
      </c>
      <c r="BN278" s="1085" t="s">
        <v>35</v>
      </c>
      <c r="BO278" s="1085" t="s">
        <v>35</v>
      </c>
      <c r="BP278" s="1085" t="s">
        <v>35</v>
      </c>
      <c r="BQ278" s="1105" t="s">
        <v>35</v>
      </c>
      <c r="BR278" s="1125" t="s">
        <v>35</v>
      </c>
      <c r="BS278" s="1085" t="s">
        <v>35</v>
      </c>
      <c r="BT278" s="1085" t="s">
        <v>35</v>
      </c>
      <c r="BU278" s="1085" t="s">
        <v>35</v>
      </c>
      <c r="BV278" s="1763" t="s">
        <v>35</v>
      </c>
      <c r="BW278" s="1841"/>
      <c r="BX278" s="1841"/>
      <c r="BY278" s="1842"/>
      <c r="BZ278" s="1842"/>
      <c r="CA278" s="1842"/>
      <c r="CB278" s="1842"/>
      <c r="CC278" s="1842"/>
      <c r="CD278" s="1842"/>
      <c r="CE278" s="1842"/>
      <c r="CF278" s="1842"/>
      <c r="CG278" s="1842"/>
      <c r="CH278" s="1842"/>
      <c r="CI278" s="1842"/>
      <c r="CJ278" s="1842"/>
      <c r="CK278" s="1842"/>
      <c r="CL278" s="1842"/>
      <c r="CM278" s="1842"/>
      <c r="CN278" s="1842"/>
      <c r="CO278" s="1842"/>
      <c r="CP278" s="1842"/>
      <c r="CQ278" s="1842"/>
      <c r="CR278" s="1842"/>
      <c r="CS278" s="1842"/>
      <c r="CT278" s="1842"/>
      <c r="CU278" s="1842"/>
      <c r="CV278" s="1842"/>
      <c r="CW278" s="1842"/>
      <c r="CX278" s="1842"/>
      <c r="CY278" s="1842"/>
      <c r="CZ278" s="1842"/>
    </row>
    <row r="279" s="613" customFormat="true" ht="15" customHeight="true" x14ac:dyDescent="0.2">
      <c r="W279" s="617"/>
      <c r="X279" s="617"/>
      <c r="Y279" s="617"/>
      <c r="Z279" s="617"/>
      <c r="AA279" s="617"/>
      <c r="AB279" s="617"/>
      <c r="AC279" s="617"/>
      <c r="AD279" s="617"/>
      <c r="AE279" s="617"/>
      <c r="AF279" s="617"/>
      <c r="AG279" s="617"/>
      <c r="AH279" s="617"/>
      <c r="AI279" s="617"/>
      <c r="AJ279" s="617"/>
      <c r="AK279" s="617"/>
      <c r="AL279" s="617"/>
      <c r="AM279" s="617"/>
      <c r="AN279" s="617"/>
      <c r="AO279" s="617"/>
      <c r="AP279" s="617"/>
      <c r="AQ279" s="617"/>
      <c r="AR279" s="617"/>
      <c r="AS279" s="617"/>
      <c r="AT279" s="617"/>
      <c r="AU279" s="617"/>
      <c r="AV279" s="617"/>
      <c r="AW279" s="617"/>
      <c r="AX279" s="617"/>
      <c r="AY279" s="617"/>
      <c r="AZ279" s="617"/>
      <c r="BA279" s="2115"/>
      <c r="BB279" s="287" t="s">
        <v>79</v>
      </c>
      <c r="BC279" s="1066" t="s">
        <v>35</v>
      </c>
      <c r="BD279" s="1086" t="s">
        <v>35</v>
      </c>
      <c r="BE279" s="1086" t="s">
        <v>35</v>
      </c>
      <c r="BF279" s="1086" t="s">
        <v>35</v>
      </c>
      <c r="BG279" s="1106" t="s">
        <v>35</v>
      </c>
      <c r="BH279" s="1066" t="s">
        <v>35</v>
      </c>
      <c r="BI279" s="1086" t="s">
        <v>35</v>
      </c>
      <c r="BJ279" s="1086" t="s">
        <v>35</v>
      </c>
      <c r="BK279" s="1086" t="s">
        <v>35</v>
      </c>
      <c r="BL279" s="1106" t="s">
        <v>35</v>
      </c>
      <c r="BM279" s="1066" t="s">
        <v>35</v>
      </c>
      <c r="BN279" s="1086" t="s">
        <v>35</v>
      </c>
      <c r="BO279" s="1086" t="s">
        <v>35</v>
      </c>
      <c r="BP279" s="1086" t="s">
        <v>35</v>
      </c>
      <c r="BQ279" s="1106" t="s">
        <v>35</v>
      </c>
      <c r="BR279" s="1066" t="s">
        <v>35</v>
      </c>
      <c r="BS279" s="1086" t="s">
        <v>35</v>
      </c>
      <c r="BT279" s="1086" t="s">
        <v>35</v>
      </c>
      <c r="BU279" s="1086" t="s">
        <v>35</v>
      </c>
      <c r="BV279" s="1130" t="s">
        <v>35</v>
      </c>
      <c r="BW279" s="1843"/>
      <c r="BX279" s="1843"/>
      <c r="BY279" s="1843"/>
      <c r="BZ279" s="1843"/>
      <c r="CA279" s="1843"/>
      <c r="CB279" s="1843"/>
      <c r="CC279" s="1843"/>
      <c r="CD279" s="1843"/>
      <c r="CE279" s="1843"/>
      <c r="CF279" s="1843"/>
      <c r="CG279" s="1843"/>
      <c r="CH279" s="1843"/>
      <c r="CI279" s="1843"/>
      <c r="CJ279" s="1843"/>
      <c r="CK279" s="1843"/>
      <c r="CL279" s="1843"/>
      <c r="CM279" s="1843"/>
      <c r="CN279" s="1843"/>
      <c r="CO279" s="1843"/>
      <c r="CP279" s="1843"/>
      <c r="CQ279" s="1843"/>
      <c r="CR279" s="1843"/>
      <c r="CS279" s="1843"/>
      <c r="CT279" s="1843"/>
      <c r="CU279" s="1843"/>
      <c r="CV279" s="1843"/>
      <c r="CW279" s="1843"/>
      <c r="CX279" s="1843"/>
      <c r="CY279" s="1843"/>
      <c r="CZ279" s="1843"/>
    </row>
    <row r="280" s="614" customFormat="true" ht="15" customHeight="true" x14ac:dyDescent="0.2">
      <c r="B280" s="615"/>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15"/>
      <c r="BB280" s="287" t="s">
        <v>80</v>
      </c>
      <c r="BC280" s="1066" t="s">
        <v>35</v>
      </c>
      <c r="BD280" s="1086" t="s">
        <v>35</v>
      </c>
      <c r="BE280" s="1086" t="s">
        <v>35</v>
      </c>
      <c r="BF280" s="1086" t="s">
        <v>35</v>
      </c>
      <c r="BG280" s="1106" t="s">
        <v>35</v>
      </c>
      <c r="BH280" s="1066" t="s">
        <v>35</v>
      </c>
      <c r="BI280" s="1086" t="s">
        <v>35</v>
      </c>
      <c r="BJ280" s="1086" t="s">
        <v>35</v>
      </c>
      <c r="BK280" s="1086" t="s">
        <v>35</v>
      </c>
      <c r="BL280" s="1106" t="s">
        <v>35</v>
      </c>
      <c r="BM280" s="1066" t="s">
        <v>35</v>
      </c>
      <c r="BN280" s="1086" t="s">
        <v>35</v>
      </c>
      <c r="BO280" s="1086" t="s">
        <v>35</v>
      </c>
      <c r="BP280" s="1086" t="s">
        <v>35</v>
      </c>
      <c r="BQ280" s="1106" t="s">
        <v>35</v>
      </c>
      <c r="BR280" s="1066" t="s">
        <v>35</v>
      </c>
      <c r="BS280" s="1086" t="s">
        <v>35</v>
      </c>
      <c r="BT280" s="1086" t="s">
        <v>35</v>
      </c>
      <c r="BU280" s="1086" t="s">
        <v>35</v>
      </c>
      <c r="BV280" s="1130" t="s">
        <v>35</v>
      </c>
      <c r="BW280" s="1843"/>
      <c r="BX280" s="1843"/>
      <c r="BY280" s="1843"/>
      <c r="BZ280" s="1843"/>
      <c r="CA280" s="1843"/>
      <c r="CB280" s="1843"/>
      <c r="CC280" s="1843"/>
      <c r="CD280" s="1843"/>
      <c r="CE280" s="1843"/>
      <c r="CF280" s="1843"/>
      <c r="CG280" s="1843"/>
      <c r="CH280" s="1843"/>
      <c r="CI280" s="1843"/>
      <c r="CJ280" s="1843"/>
      <c r="CK280" s="1843"/>
      <c r="CL280" s="1843"/>
      <c r="CM280" s="1843"/>
      <c r="CN280" s="1843"/>
      <c r="CO280" s="1843"/>
      <c r="CP280" s="1843"/>
      <c r="CQ280" s="1843"/>
      <c r="CR280" s="1843"/>
      <c r="CS280" s="1843"/>
      <c r="CT280" s="1843"/>
      <c r="CU280" s="1843"/>
      <c r="CV280" s="1843"/>
      <c r="CW280" s="1843"/>
      <c r="CX280" s="1843"/>
      <c r="CY280" s="1843"/>
      <c r="CZ280" s="1843"/>
    </row>
    <row r="281" s="614" customFormat="true" ht="15" customHeight="true" x14ac:dyDescent="0.2">
      <c r="B281" s="615"/>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15"/>
      <c r="BB281" s="287" t="s">
        <v>81</v>
      </c>
      <c r="BC281" s="1066" t="s">
        <v>35</v>
      </c>
      <c r="BD281" s="1086" t="s">
        <v>35</v>
      </c>
      <c r="BE281" s="1086" t="s">
        <v>35</v>
      </c>
      <c r="BF281" s="1086" t="s">
        <v>35</v>
      </c>
      <c r="BG281" s="1106" t="s">
        <v>35</v>
      </c>
      <c r="BH281" s="1066" t="s">
        <v>35</v>
      </c>
      <c r="BI281" s="1086" t="s">
        <v>35</v>
      </c>
      <c r="BJ281" s="1086" t="s">
        <v>35</v>
      </c>
      <c r="BK281" s="1086" t="s">
        <v>35</v>
      </c>
      <c r="BL281" s="1106" t="s">
        <v>35</v>
      </c>
      <c r="BM281" s="1066" t="s">
        <v>35</v>
      </c>
      <c r="BN281" s="1086" t="s">
        <v>35</v>
      </c>
      <c r="BO281" s="1086" t="s">
        <v>35</v>
      </c>
      <c r="BP281" s="1086" t="s">
        <v>35</v>
      </c>
      <c r="BQ281" s="1106" t="s">
        <v>35</v>
      </c>
      <c r="BR281" s="1066" t="s">
        <v>35</v>
      </c>
      <c r="BS281" s="1086" t="s">
        <v>35</v>
      </c>
      <c r="BT281" s="1086" t="s">
        <v>35</v>
      </c>
      <c r="BU281" s="1086" t="s">
        <v>35</v>
      </c>
      <c r="BV281" s="1130" t="s">
        <v>35</v>
      </c>
      <c r="BW281" s="1843"/>
      <c r="BX281" s="1843"/>
      <c r="BY281" s="1843"/>
      <c r="BZ281" s="1843"/>
      <c r="CA281" s="1843"/>
      <c r="CB281" s="1843"/>
      <c r="CC281" s="1843"/>
      <c r="CD281" s="1843"/>
      <c r="CE281" s="1843"/>
      <c r="CF281" s="1843"/>
      <c r="CG281" s="1843"/>
      <c r="CH281" s="1843"/>
      <c r="CI281" s="1843"/>
      <c r="CJ281" s="1843"/>
      <c r="CK281" s="1843"/>
      <c r="CL281" s="1843"/>
      <c r="CM281" s="1843"/>
      <c r="CN281" s="1843"/>
      <c r="CO281" s="1843"/>
      <c r="CP281" s="1843"/>
      <c r="CQ281" s="1843"/>
      <c r="CR281" s="1843"/>
      <c r="CS281" s="1843"/>
      <c r="CT281" s="1843"/>
      <c r="CU281" s="1843"/>
      <c r="CV281" s="1843"/>
      <c r="CW281" s="1843"/>
      <c r="CX281" s="1843"/>
      <c r="CY281" s="1843"/>
      <c r="CZ281" s="1843"/>
    </row>
    <row r="282" s="614" customFormat="true" ht="15" customHeight="true" x14ac:dyDescent="0.2">
      <c r="B282" s="615"/>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15"/>
      <c r="BB282" s="287" t="s">
        <v>82</v>
      </c>
      <c r="BC282" s="1066" t="s">
        <v>35</v>
      </c>
      <c r="BD282" s="1086" t="s">
        <v>35</v>
      </c>
      <c r="BE282" s="1086" t="s">
        <v>35</v>
      </c>
      <c r="BF282" s="1086" t="s">
        <v>35</v>
      </c>
      <c r="BG282" s="1106" t="s">
        <v>35</v>
      </c>
      <c r="BH282" s="1066" t="s">
        <v>35</v>
      </c>
      <c r="BI282" s="1086" t="s">
        <v>35</v>
      </c>
      <c r="BJ282" s="1086" t="s">
        <v>35</v>
      </c>
      <c r="BK282" s="1086" t="s">
        <v>35</v>
      </c>
      <c r="BL282" s="1106" t="s">
        <v>35</v>
      </c>
      <c r="BM282" s="1066" t="s">
        <v>35</v>
      </c>
      <c r="BN282" s="1086" t="s">
        <v>35</v>
      </c>
      <c r="BO282" s="1086" t="s">
        <v>35</v>
      </c>
      <c r="BP282" s="1086" t="s">
        <v>35</v>
      </c>
      <c r="BQ282" s="1106" t="s">
        <v>35</v>
      </c>
      <c r="BR282" s="1066" t="s">
        <v>35</v>
      </c>
      <c r="BS282" s="1086" t="s">
        <v>35</v>
      </c>
      <c r="BT282" s="1086" t="s">
        <v>35</v>
      </c>
      <c r="BU282" s="1086" t="s">
        <v>35</v>
      </c>
      <c r="BV282" s="1130" t="s">
        <v>35</v>
      </c>
      <c r="BW282" s="1843"/>
      <c r="BX282" s="1843"/>
      <c r="BY282" s="1843"/>
      <c r="BZ282" s="1843"/>
      <c r="CA282" s="1843"/>
      <c r="CB282" s="1843"/>
      <c r="CC282" s="1843"/>
      <c r="CD282" s="1843"/>
      <c r="CE282" s="1843"/>
      <c r="CF282" s="1843"/>
      <c r="CG282" s="1843"/>
      <c r="CH282" s="1843"/>
      <c r="CI282" s="1843"/>
      <c r="CJ282" s="1843"/>
      <c r="CK282" s="1843"/>
      <c r="CL282" s="1843"/>
      <c r="CM282" s="1843"/>
      <c r="CN282" s="1843"/>
      <c r="CO282" s="1843"/>
      <c r="CP282" s="1843"/>
      <c r="CQ282" s="1843"/>
      <c r="CR282" s="1843"/>
      <c r="CS282" s="1843"/>
      <c r="CT282" s="1843"/>
      <c r="CU282" s="1843"/>
      <c r="CV282" s="1843"/>
      <c r="CW282" s="1843"/>
      <c r="CX282" s="1843"/>
      <c r="CY282" s="1843"/>
      <c r="CZ282" s="1843"/>
    </row>
    <row r="283" s="614" customFormat="true" ht="15" customHeight="true" x14ac:dyDescent="0.2">
      <c r="B283" s="615"/>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15"/>
      <c r="BB283" s="287" t="s">
        <v>83</v>
      </c>
      <c r="BC283" s="1066" t="s">
        <v>35</v>
      </c>
      <c r="BD283" s="1086" t="s">
        <v>35</v>
      </c>
      <c r="BE283" s="1086" t="s">
        <v>35</v>
      </c>
      <c r="BF283" s="1086" t="s">
        <v>35</v>
      </c>
      <c r="BG283" s="1106" t="s">
        <v>35</v>
      </c>
      <c r="BH283" s="1066" t="s">
        <v>35</v>
      </c>
      <c r="BI283" s="1086" t="s">
        <v>35</v>
      </c>
      <c r="BJ283" s="1086" t="s">
        <v>35</v>
      </c>
      <c r="BK283" s="1086" t="s">
        <v>35</v>
      </c>
      <c r="BL283" s="1106" t="s">
        <v>35</v>
      </c>
      <c r="BM283" s="1066" t="s">
        <v>35</v>
      </c>
      <c r="BN283" s="1086" t="s">
        <v>35</v>
      </c>
      <c r="BO283" s="1086" t="s">
        <v>35</v>
      </c>
      <c r="BP283" s="1086" t="s">
        <v>35</v>
      </c>
      <c r="BQ283" s="1106" t="s">
        <v>35</v>
      </c>
      <c r="BR283" s="1066" t="s">
        <v>35</v>
      </c>
      <c r="BS283" s="1086" t="s">
        <v>35</v>
      </c>
      <c r="BT283" s="1086" t="s">
        <v>35</v>
      </c>
      <c r="BU283" s="1086" t="s">
        <v>35</v>
      </c>
      <c r="BV283" s="1130" t="s">
        <v>35</v>
      </c>
      <c r="BW283" s="1843"/>
      <c r="BX283" s="1843"/>
      <c r="BY283" s="1843"/>
      <c r="BZ283" s="1843"/>
      <c r="CA283" s="1843"/>
      <c r="CB283" s="1843"/>
      <c r="CC283" s="1843"/>
      <c r="CD283" s="1843"/>
      <c r="CE283" s="1843"/>
      <c r="CF283" s="1843"/>
      <c r="CG283" s="1843"/>
      <c r="CH283" s="1843"/>
      <c r="CI283" s="1843"/>
      <c r="CJ283" s="1843"/>
      <c r="CK283" s="1843"/>
      <c r="CL283" s="1843"/>
      <c r="CM283" s="1843"/>
      <c r="CN283" s="1843"/>
      <c r="CO283" s="1843"/>
      <c r="CP283" s="1843"/>
      <c r="CQ283" s="1843"/>
      <c r="CR283" s="1843"/>
      <c r="CS283" s="1843"/>
      <c r="CT283" s="1843"/>
      <c r="CU283" s="1843"/>
      <c r="CV283" s="1843"/>
      <c r="CW283" s="1843"/>
      <c r="CX283" s="1843"/>
      <c r="CY283" s="1843"/>
      <c r="CZ283" s="1843"/>
    </row>
    <row r="284" s="614" customFormat="true" ht="15" customHeight="true" x14ac:dyDescent="0.2">
      <c r="B284" s="615"/>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16"/>
      <c r="BB284" s="288" t="s">
        <v>112</v>
      </c>
      <c r="BC284" s="1067" t="s">
        <v>35</v>
      </c>
      <c r="BD284" s="1087" t="s">
        <v>35</v>
      </c>
      <c r="BE284" s="1087" t="s">
        <v>35</v>
      </c>
      <c r="BF284" s="1087" t="s">
        <v>35</v>
      </c>
      <c r="BG284" s="1107" t="s">
        <v>35</v>
      </c>
      <c r="BH284" s="1126" t="s">
        <v>35</v>
      </c>
      <c r="BI284" s="1087" t="s">
        <v>35</v>
      </c>
      <c r="BJ284" s="1087" t="s">
        <v>35</v>
      </c>
      <c r="BK284" s="1087" t="s">
        <v>35</v>
      </c>
      <c r="BL284" s="1107" t="s">
        <v>35</v>
      </c>
      <c r="BM284" s="1126" t="s">
        <v>35</v>
      </c>
      <c r="BN284" s="1087" t="s">
        <v>35</v>
      </c>
      <c r="BO284" s="1087" t="s">
        <v>35</v>
      </c>
      <c r="BP284" s="1087" t="s">
        <v>35</v>
      </c>
      <c r="BQ284" s="1107" t="s">
        <v>35</v>
      </c>
      <c r="BR284" s="1126" t="s">
        <v>35</v>
      </c>
      <c r="BS284" s="1087" t="s">
        <v>35</v>
      </c>
      <c r="BT284" s="1087" t="s">
        <v>35</v>
      </c>
      <c r="BU284" s="1087" t="s">
        <v>35</v>
      </c>
      <c r="BV284" s="1764" t="s">
        <v>35</v>
      </c>
      <c r="BW284" s="1844"/>
      <c r="BX284" s="1844"/>
      <c r="BY284" s="1845"/>
      <c r="BZ284" s="1845"/>
      <c r="CA284" s="1845"/>
      <c r="CB284" s="1845"/>
      <c r="CC284" s="1845"/>
      <c r="CD284" s="1845"/>
      <c r="CE284" s="1845"/>
      <c r="CF284" s="1845"/>
      <c r="CG284" s="1845"/>
      <c r="CH284" s="1845"/>
      <c r="CI284" s="1845"/>
      <c r="CJ284" s="1845"/>
      <c r="CK284" s="1845"/>
      <c r="CL284" s="1845"/>
      <c r="CM284" s="1845"/>
      <c r="CN284" s="1845"/>
      <c r="CO284" s="1845"/>
      <c r="CP284" s="1845"/>
      <c r="CQ284" s="1845"/>
      <c r="CR284" s="1845"/>
      <c r="CS284" s="1845"/>
      <c r="CT284" s="1845"/>
      <c r="CU284" s="1845"/>
      <c r="CV284" s="1845"/>
      <c r="CW284" s="1845"/>
      <c r="CX284" s="1845"/>
      <c r="CY284" s="1845"/>
      <c r="CZ284" s="1845"/>
    </row>
    <row r="285" s="614" customFormat="true" ht="15" customHeight="true" x14ac:dyDescent="0.2">
      <c r="B285" s="615"/>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614" customFormat="true" ht="15" customHeight="true" x14ac:dyDescent="0.2">
      <c r="B286" s="615"/>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614" customFormat="true" ht="15" customHeight="true" x14ac:dyDescent="0.2">
      <c r="B287" s="615"/>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614" customFormat="true" ht="15" customHeight="true" x14ac:dyDescent="0.2">
      <c r="B288" s="615"/>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614" customFormat="true" ht="15" customHeight="true" x14ac:dyDescent="0.2">
      <c r="A289" s="382"/>
      <c r="B289" s="383"/>
      <c r="C289" s="384"/>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614" customFormat="true" ht="15" customHeight="true" x14ac:dyDescent="0.2">
      <c r="A290" s="640"/>
      <c r="B290" s="641"/>
      <c r="C290" s="642"/>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614" customFormat="true" ht="15" customHeight="true" x14ac:dyDescent="0.2">
      <c r="A291" s="643"/>
      <c r="B291" s="644"/>
      <c r="C291" s="645"/>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614" customFormat="true" ht="15" customHeight="true" x14ac:dyDescent="0.2">
      <c r="A292" s="646"/>
      <c r="B292" s="647"/>
      <c r="C292" s="64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614" customFormat="true" ht="15" customHeight="true" x14ac:dyDescent="0.2">
      <c r="A293" s="649"/>
      <c r="B293" s="650"/>
      <c r="C293" s="651"/>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614" customFormat="true" ht="15" customHeight="true" x14ac:dyDescent="0.2">
      <c r="A294" s="652"/>
      <c r="B294" s="653"/>
      <c r="C294" s="654"/>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614" customFormat="true" ht="15" customHeight="true" x14ac:dyDescent="0.2">
      <c r="A295" s="652"/>
      <c r="B295" s="653"/>
      <c r="C295" s="654"/>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614" customFormat="true" ht="15" customHeight="true" x14ac:dyDescent="0.2">
      <c r="A296" s="652"/>
      <c r="B296" s="655"/>
      <c r="C296" s="654"/>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614" customFormat="true" ht="15" customHeight="true" x14ac:dyDescent="0.2">
      <c r="A297" s="656"/>
      <c r="B297" s="657"/>
      <c r="C297" s="65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614" customFormat="true" ht="15" customHeight="true" x14ac:dyDescent="0.2">
      <c r="B298" s="615"/>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614" customFormat="true" ht="15" customHeight="true" x14ac:dyDescent="0.2">
      <c r="A299" s="385"/>
      <c r="B299" s="386"/>
      <c r="C299" s="387"/>
      <c r="D299" s="38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614" customFormat="true" ht="15" customHeight="true" x14ac:dyDescent="0.2">
      <c r="A300" s="659"/>
      <c r="B300" s="660"/>
      <c r="C300" s="661"/>
      <c r="D300" s="662"/>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614" customFormat="true" ht="15" customHeight="true" x14ac:dyDescent="0.2">
      <c r="A301" s="663"/>
      <c r="B301" s="664"/>
      <c r="C301" s="665"/>
      <c r="D301" s="666"/>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614" customFormat="true" ht="15" customHeight="true" x14ac:dyDescent="0.2">
      <c r="A302" s="667"/>
      <c r="B302" s="668"/>
      <c r="C302" s="669"/>
      <c r="D302" s="670"/>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614" customFormat="true" ht="15" customHeight="true" x14ac:dyDescent="0.2">
      <c r="A303" s="671"/>
      <c r="B303" s="672"/>
      <c r="C303" s="673"/>
      <c r="D303" s="674"/>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614" customFormat="true" ht="15" customHeight="true" x14ac:dyDescent="0.2">
      <c r="A304" s="675"/>
      <c r="B304" s="676"/>
      <c r="C304" s="677"/>
      <c r="D304" s="67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614" customFormat="true" ht="15" customHeight="true" x14ac:dyDescent="0.2">
      <c r="A305" s="679"/>
      <c r="B305" s="680"/>
      <c r="C305" s="681"/>
      <c r="D305" s="682"/>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614" customFormat="true" ht="15" customHeight="true" x14ac:dyDescent="0.2">
      <c r="B306" s="615"/>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614" customFormat="true" ht="15" customHeight="true" x14ac:dyDescent="0.2">
      <c r="B307" s="615"/>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614" customFormat="true" ht="15" customHeight="true" x14ac:dyDescent="0.2">
      <c r="B308" s="615"/>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614" customFormat="true" ht="15" customHeight="true" x14ac:dyDescent="0.2">
      <c r="B309" s="615"/>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614" customFormat="true" ht="15" customHeight="true" x14ac:dyDescent="0.2">
      <c r="B310" s="615"/>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614" customFormat="true" ht="15" customHeight="true" x14ac:dyDescent="0.2">
      <c r="B311" s="615"/>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614" customFormat="true" ht="15" customHeight="true" x14ac:dyDescent="0.2">
      <c r="B312" s="615"/>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614" customFormat="true" ht="15" customHeight="true" x14ac:dyDescent="0.2">
      <c r="B313" s="615"/>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614" customFormat="true" ht="15" customHeight="true" x14ac:dyDescent="0.2">
      <c r="B314" s="615"/>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614" customFormat="true" ht="15" customHeight="true" x14ac:dyDescent="0.2">
      <c r="B315" s="615"/>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614" customFormat="true" ht="15" customHeight="true" x14ac:dyDescent="0.2">
      <c r="B316" s="615"/>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614" customFormat="true" ht="15" customHeight="true" x14ac:dyDescent="0.2">
      <c r="B317" s="615"/>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614" customFormat="true" ht="15" customHeight="true" x14ac:dyDescent="0.2">
      <c r="B318" s="615"/>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614" customFormat="true" ht="15" customHeight="true" x14ac:dyDescent="0.2">
      <c r="B319" s="615"/>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614" customFormat="true" ht="15" customHeight="true" x14ac:dyDescent="0.2">
      <c r="B320" s="615"/>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614" customFormat="true" ht="15" customHeight="true" x14ac:dyDescent="0.2">
      <c r="B321" s="615"/>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614" customFormat="true" ht="15" customHeight="true" x14ac:dyDescent="0.2">
      <c r="B322" s="615"/>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614" customFormat="true" ht="15" customHeight="true" x14ac:dyDescent="0.2">
      <c r="B323" s="615"/>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614" customFormat="true" ht="15" customHeight="true" x14ac:dyDescent="0.2">
      <c r="B324" s="615"/>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614" customFormat="true" ht="15" customHeight="true" x14ac:dyDescent="0.2">
      <c r="B325" s="615"/>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614" customFormat="true" ht="15" customHeight="true" x14ac:dyDescent="0.2">
      <c r="B326" s="615"/>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614" customFormat="true" ht="15" customHeight="true" x14ac:dyDescent="0.2">
      <c r="B327" s="615"/>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614" customFormat="true" ht="15" customHeight="true" x14ac:dyDescent="0.2">
      <c r="B328" s="615"/>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614" customFormat="true" ht="250.15" customHeight="true" x14ac:dyDescent="0.2">
      <c r="B329" s="615"/>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1"/>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432"/>
      <c r="BD330" s="432"/>
      <c r="BE330" s="432"/>
      <c r="BF330" s="432"/>
      <c r="BG330" s="432"/>
      <c r="BH330" s="432"/>
      <c r="BI330" s="432"/>
      <c r="BJ330" s="432"/>
      <c r="BK330" s="432"/>
      <c r="BL330" s="432"/>
      <c r="BM330" s="432"/>
      <c r="BN330" s="432"/>
      <c r="BO330" s="432"/>
      <c r="BP330" s="432"/>
      <c r="BQ330" s="432"/>
      <c r="BR330" s="432"/>
      <c r="BS330" s="432"/>
      <c r="BT330" s="432"/>
      <c r="BU330" s="432"/>
      <c r="BV330" s="432"/>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1"/>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432"/>
      <c r="BD331" s="432"/>
      <c r="BE331" s="432"/>
      <c r="BF331" s="432"/>
      <c r="BG331" s="432"/>
      <c r="BH331" s="432"/>
      <c r="BI331" s="432"/>
      <c r="BJ331" s="432"/>
      <c r="BK331" s="432"/>
      <c r="BL331" s="432"/>
      <c r="BM331" s="432"/>
      <c r="BN331" s="432"/>
      <c r="BO331" s="432"/>
      <c r="BP331" s="432"/>
      <c r="BQ331" s="432"/>
      <c r="BR331" s="432"/>
      <c r="BS331" s="432"/>
      <c r="BT331" s="432"/>
      <c r="BU331" s="432"/>
      <c r="BV331" s="432"/>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1"/>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432"/>
      <c r="BD332" s="432"/>
      <c r="BE332" s="432"/>
      <c r="BF332" s="432"/>
      <c r="BG332" s="432"/>
      <c r="BH332" s="432"/>
      <c r="BI332" s="432"/>
      <c r="BJ332" s="432"/>
      <c r="BK332" s="432"/>
      <c r="BL332" s="432"/>
      <c r="BM332" s="432"/>
      <c r="BN332" s="432"/>
      <c r="BO332" s="432"/>
      <c r="BP332" s="432"/>
      <c r="BQ332" s="432"/>
      <c r="BR332" s="432"/>
      <c r="BS332" s="432"/>
      <c r="BT332" s="432"/>
      <c r="BU332" s="432"/>
      <c r="BV332" s="432"/>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1"/>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432"/>
      <c r="BD333" s="432"/>
      <c r="BE333" s="432"/>
      <c r="BF333" s="432"/>
      <c r="BG333" s="432"/>
      <c r="BH333" s="432"/>
      <c r="BI333" s="432"/>
      <c r="BJ333" s="432"/>
      <c r="BK333" s="432"/>
      <c r="BL333" s="432"/>
      <c r="BM333" s="432"/>
      <c r="BN333" s="432"/>
      <c r="BO333" s="432"/>
      <c r="BP333" s="432"/>
      <c r="BQ333" s="432"/>
      <c r="BR333" s="432"/>
      <c r="BS333" s="432"/>
      <c r="BT333" s="432"/>
      <c r="BU333" s="432"/>
      <c r="BV333" s="432"/>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1"/>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432"/>
      <c r="BD334" s="432"/>
      <c r="BE334" s="432"/>
      <c r="BF334" s="432"/>
      <c r="BG334" s="432"/>
      <c r="BH334" s="432"/>
      <c r="BI334" s="432"/>
      <c r="BJ334" s="432"/>
      <c r="BK334" s="432"/>
      <c r="BL334" s="432"/>
      <c r="BM334" s="432"/>
      <c r="BN334" s="432"/>
      <c r="BO334" s="432"/>
      <c r="BP334" s="432"/>
      <c r="BQ334" s="432"/>
      <c r="BR334" s="432"/>
      <c r="BS334" s="432"/>
      <c r="BT334" s="432"/>
      <c r="BU334" s="432"/>
      <c r="BV334" s="432"/>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1"/>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432"/>
      <c r="BD335" s="432"/>
      <c r="BE335" s="432"/>
      <c r="BF335" s="432"/>
      <c r="BG335" s="432"/>
      <c r="BH335" s="432"/>
      <c r="BI335" s="432"/>
      <c r="BJ335" s="432"/>
      <c r="BK335" s="432"/>
      <c r="BL335" s="432"/>
      <c r="BM335" s="432"/>
      <c r="BN335" s="432"/>
      <c r="BO335" s="432"/>
      <c r="BP335" s="432"/>
      <c r="BQ335" s="432"/>
      <c r="BR335" s="432"/>
      <c r="BS335" s="432"/>
      <c r="BT335" s="432"/>
      <c r="BU335" s="432"/>
      <c r="BV335" s="432"/>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1"/>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432"/>
      <c r="BD336" s="432"/>
      <c r="BE336" s="432"/>
      <c r="BF336" s="432"/>
      <c r="BG336" s="432"/>
      <c r="BH336" s="432"/>
      <c r="BI336" s="432"/>
      <c r="BJ336" s="432"/>
      <c r="BK336" s="432"/>
      <c r="BL336" s="432"/>
      <c r="BM336" s="432"/>
      <c r="BN336" s="432"/>
      <c r="BO336" s="432"/>
      <c r="BP336" s="432"/>
      <c r="BQ336" s="432"/>
      <c r="BR336" s="432"/>
      <c r="BS336" s="432"/>
      <c r="BT336" s="432"/>
      <c r="BU336" s="432"/>
      <c r="BV336" s="432"/>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1"/>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432"/>
      <c r="BD337" s="432"/>
      <c r="BE337" s="432"/>
      <c r="BF337" s="432"/>
      <c r="BG337" s="432"/>
      <c r="BH337" s="432"/>
      <c r="BI337" s="432"/>
      <c r="BJ337" s="432"/>
      <c r="BK337" s="432"/>
      <c r="BL337" s="432"/>
      <c r="BM337" s="432"/>
      <c r="BN337" s="432"/>
      <c r="BO337" s="432"/>
      <c r="BP337" s="432"/>
      <c r="BQ337" s="432"/>
      <c r="BR337" s="432"/>
      <c r="BS337" s="432"/>
      <c r="BT337" s="432"/>
      <c r="BU337" s="432"/>
      <c r="BV337" s="432"/>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1"/>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432"/>
      <c r="BD338" s="432"/>
      <c r="BE338" s="432"/>
      <c r="BF338" s="432"/>
      <c r="BG338" s="432"/>
      <c r="BH338" s="432"/>
      <c r="BI338" s="432"/>
      <c r="BJ338" s="432"/>
      <c r="BK338" s="432"/>
      <c r="BL338" s="432"/>
      <c r="BM338" s="432"/>
      <c r="BN338" s="432"/>
      <c r="BO338" s="432"/>
      <c r="BP338" s="432"/>
      <c r="BQ338" s="432"/>
      <c r="BR338" s="432"/>
      <c r="BS338" s="432"/>
      <c r="BT338" s="432"/>
      <c r="BU338" s="432"/>
      <c r="BV338" s="432"/>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614" customFormat="true" ht="15" customHeight="true" x14ac:dyDescent="0.2">
      <c r="B339" s="615"/>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127</v>
      </c>
      <c r="BB339" s="117" t="s">
        <v>126</v>
      </c>
      <c r="BC339" s="2117" t="s">
        <v>113</v>
      </c>
      <c r="BD339" s="2118"/>
      <c r="BE339" s="2118"/>
      <c r="BF339" s="2118"/>
      <c r="BG339" s="2119"/>
      <c r="BH339" s="2120" t="s">
        <v>38</v>
      </c>
      <c r="BI339" s="2118"/>
      <c r="BJ339" s="2118"/>
      <c r="BK339" s="2118"/>
      <c r="BL339" s="2119"/>
      <c r="BM339" s="2120" t="s">
        <v>37</v>
      </c>
      <c r="BN339" s="2118"/>
      <c r="BO339" s="2118"/>
      <c r="BP339" s="2118"/>
      <c r="BQ339" s="2121"/>
      <c r="BR339" s="1668" t="s">
        <v>136</v>
      </c>
      <c r="BS339" s="1669"/>
      <c r="BT339" s="1669"/>
      <c r="BU339" s="1669"/>
      <c r="BV339" s="1669"/>
      <c r="BW339" s="1846"/>
      <c r="BX339" s="1846"/>
      <c r="BY339" s="1847"/>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614" customFormat="true" ht="24" x14ac:dyDescent="0.2">
      <c r="B340" s="615"/>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125</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312</v>
      </c>
      <c r="BS340" s="173" t="s">
        <v>313</v>
      </c>
      <c r="BT340" s="173" t="s">
        <v>314</v>
      </c>
      <c r="BU340" s="173" t="s">
        <v>315</v>
      </c>
      <c r="BV340" s="1765" t="s">
        <v>316</v>
      </c>
      <c r="BW340" s="1848"/>
      <c r="BX340" s="1848"/>
      <c r="BY340" s="1849"/>
      <c r="BZ340" s="1849"/>
      <c r="CA340" s="1849"/>
      <c r="CB340" s="1849"/>
      <c r="CC340" s="1849"/>
      <c r="CD340" s="1849"/>
      <c r="CE340" s="1849"/>
      <c r="CF340" s="1849"/>
      <c r="CG340" s="1849"/>
      <c r="CH340" s="1849"/>
      <c r="CI340" s="1849"/>
      <c r="CJ340" s="1849"/>
      <c r="CK340" s="1849"/>
      <c r="CL340" s="1849"/>
      <c r="CM340" s="1849"/>
      <c r="CN340" s="1849"/>
      <c r="CO340" s="1849"/>
      <c r="CP340" s="1849"/>
      <c r="CQ340" s="1849"/>
      <c r="CR340" s="1849"/>
      <c r="CS340" s="1849"/>
      <c r="CT340" s="1849"/>
      <c r="CU340" s="1849"/>
      <c r="CV340" s="1849"/>
      <c r="CW340" s="1849"/>
      <c r="CX340" s="1849"/>
      <c r="CY340" s="1849"/>
      <c r="CZ340" s="1849"/>
    </row>
    <row r="341" s="614" customFormat="true" ht="15" customHeight="true" x14ac:dyDescent="0.2">
      <c r="B341" s="615"/>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08" t="s">
        <v>143</v>
      </c>
      <c r="BB341" s="162" t="s">
        <v>49</v>
      </c>
      <c r="BC341" s="1068" t="s">
        <v>35</v>
      </c>
      <c r="BD341" s="1088" t="s">
        <v>35</v>
      </c>
      <c r="BE341" s="1088" t="s">
        <v>35</v>
      </c>
      <c r="BF341" s="1088" t="s">
        <v>35</v>
      </c>
      <c r="BG341" s="1108" t="s">
        <v>35</v>
      </c>
      <c r="BH341" s="1127" t="s">
        <v>35</v>
      </c>
      <c r="BI341" s="1088" t="s">
        <v>35</v>
      </c>
      <c r="BJ341" s="1088" t="s">
        <v>35</v>
      </c>
      <c r="BK341" s="1088" t="s">
        <v>35</v>
      </c>
      <c r="BL341" s="1108" t="s">
        <v>35</v>
      </c>
      <c r="BM341" s="1127" t="s">
        <v>35</v>
      </c>
      <c r="BN341" s="1088" t="s">
        <v>35</v>
      </c>
      <c r="BO341" s="1088" t="s">
        <v>35</v>
      </c>
      <c r="BP341" s="1088" t="s">
        <v>35</v>
      </c>
      <c r="BQ341" s="1108" t="s">
        <v>35</v>
      </c>
      <c r="BR341" s="1127" t="s">
        <v>35</v>
      </c>
      <c r="BS341" s="1088" t="s">
        <v>35</v>
      </c>
      <c r="BT341" s="1088" t="s">
        <v>35</v>
      </c>
      <c r="BU341" s="1088" t="s">
        <v>35</v>
      </c>
      <c r="BV341" s="1766" t="s">
        <v>35</v>
      </c>
      <c r="BW341" s="1850"/>
      <c r="BX341" s="1850"/>
      <c r="BY341" s="1851"/>
      <c r="BZ341" s="1851"/>
      <c r="CA341" s="1851"/>
      <c r="CB341" s="1851"/>
      <c r="CC341" s="1851"/>
      <c r="CD341" s="1851"/>
      <c r="CE341" s="1851"/>
      <c r="CF341" s="1851"/>
      <c r="CG341" s="1851"/>
      <c r="CH341" s="1851"/>
      <c r="CI341" s="1851"/>
      <c r="CJ341" s="1851"/>
      <c r="CK341" s="1851"/>
      <c r="CL341" s="1851"/>
      <c r="CM341" s="1851"/>
      <c r="CN341" s="1851"/>
      <c r="CO341" s="1851"/>
      <c r="CP341" s="1851"/>
      <c r="CQ341" s="1851"/>
      <c r="CR341" s="1851"/>
      <c r="CS341" s="1851"/>
      <c r="CT341" s="1851"/>
      <c r="CU341" s="1851"/>
      <c r="CV341" s="1851"/>
      <c r="CW341" s="1851"/>
      <c r="CX341" s="1851"/>
      <c r="CY341" s="1851"/>
      <c r="CZ341" s="1851"/>
    </row>
    <row r="342" s="614" customFormat="true" ht="15" customHeight="true" x14ac:dyDescent="0.2">
      <c r="B342" s="615"/>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09"/>
      <c r="BB342" s="163" t="s">
        <v>48</v>
      </c>
      <c r="BC342" s="1069" t="s">
        <v>35</v>
      </c>
      <c r="BD342" s="1089" t="s">
        <v>35</v>
      </c>
      <c r="BE342" s="1089" t="s">
        <v>35</v>
      </c>
      <c r="BF342" s="1089" t="s">
        <v>35</v>
      </c>
      <c r="BG342" s="1109" t="s">
        <v>35</v>
      </c>
      <c r="BH342" s="1128" t="s">
        <v>35</v>
      </c>
      <c r="BI342" s="1089" t="s">
        <v>35</v>
      </c>
      <c r="BJ342" s="1089" t="s">
        <v>35</v>
      </c>
      <c r="BK342" s="1089" t="s">
        <v>35</v>
      </c>
      <c r="BL342" s="1109" t="s">
        <v>35</v>
      </c>
      <c r="BM342" s="1128" t="s">
        <v>35</v>
      </c>
      <c r="BN342" s="1089" t="s">
        <v>35</v>
      </c>
      <c r="BO342" s="1089" t="s">
        <v>35</v>
      </c>
      <c r="BP342" s="1089" t="s">
        <v>35</v>
      </c>
      <c r="BQ342" s="1109" t="s">
        <v>35</v>
      </c>
      <c r="BR342" s="1128" t="s">
        <v>35</v>
      </c>
      <c r="BS342" s="1089" t="s">
        <v>35</v>
      </c>
      <c r="BT342" s="1089" t="s">
        <v>35</v>
      </c>
      <c r="BU342" s="1089" t="s">
        <v>35</v>
      </c>
      <c r="BV342" s="1767" t="s">
        <v>35</v>
      </c>
      <c r="BW342" s="1852"/>
      <c r="BX342" s="1852"/>
      <c r="BY342" s="1853"/>
      <c r="BZ342" s="1853"/>
      <c r="CA342" s="1853"/>
      <c r="CB342" s="1853"/>
      <c r="CC342" s="1853"/>
      <c r="CD342" s="1853"/>
      <c r="CE342" s="1853"/>
      <c r="CF342" s="1853"/>
      <c r="CG342" s="1853"/>
      <c r="CH342" s="1853"/>
      <c r="CI342" s="1853"/>
      <c r="CJ342" s="1853"/>
      <c r="CK342" s="1853"/>
      <c r="CL342" s="1853"/>
      <c r="CM342" s="1853"/>
      <c r="CN342" s="1853"/>
      <c r="CO342" s="1853"/>
      <c r="CP342" s="1853"/>
      <c r="CQ342" s="1853"/>
      <c r="CR342" s="1853"/>
      <c r="CS342" s="1853"/>
      <c r="CT342" s="1853"/>
      <c r="CU342" s="1853"/>
      <c r="CV342" s="1853"/>
      <c r="CW342" s="1853"/>
      <c r="CX342" s="1853"/>
      <c r="CY342" s="1853"/>
      <c r="CZ342" s="1853"/>
    </row>
    <row r="343" s="614" customFormat="true" ht="15" customHeight="true" x14ac:dyDescent="0.2">
      <c r="B343" s="615"/>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10" t="s">
        <v>138</v>
      </c>
      <c r="BB343" s="163" t="s">
        <v>49</v>
      </c>
      <c r="BC343" s="1069" t="s">
        <v>35</v>
      </c>
      <c r="BD343" s="1089" t="s">
        <v>35</v>
      </c>
      <c r="BE343" s="1089" t="s">
        <v>35</v>
      </c>
      <c r="BF343" s="1089" t="s">
        <v>35</v>
      </c>
      <c r="BG343" s="1109" t="s">
        <v>35</v>
      </c>
      <c r="BH343" s="1128" t="s">
        <v>35</v>
      </c>
      <c r="BI343" s="1089" t="s">
        <v>35</v>
      </c>
      <c r="BJ343" s="1089" t="s">
        <v>35</v>
      </c>
      <c r="BK343" s="1089" t="s">
        <v>35</v>
      </c>
      <c r="BL343" s="1109" t="s">
        <v>35</v>
      </c>
      <c r="BM343" s="1128" t="s">
        <v>35</v>
      </c>
      <c r="BN343" s="1089" t="s">
        <v>35</v>
      </c>
      <c r="BO343" s="1089" t="s">
        <v>35</v>
      </c>
      <c r="BP343" s="1089" t="s">
        <v>35</v>
      </c>
      <c r="BQ343" s="1109" t="s">
        <v>35</v>
      </c>
      <c r="BR343" s="1128" t="s">
        <v>35</v>
      </c>
      <c r="BS343" s="1089" t="s">
        <v>35</v>
      </c>
      <c r="BT343" s="1089" t="s">
        <v>35</v>
      </c>
      <c r="BU343" s="1089" t="s">
        <v>35</v>
      </c>
      <c r="BV343" s="1767" t="s">
        <v>35</v>
      </c>
      <c r="BW343" s="1852"/>
      <c r="BX343" s="1852"/>
      <c r="BY343" s="1853"/>
      <c r="BZ343" s="1853"/>
      <c r="CA343" s="1853"/>
      <c r="CB343" s="1853"/>
      <c r="CC343" s="1853"/>
      <c r="CD343" s="1853"/>
      <c r="CE343" s="1853"/>
      <c r="CF343" s="1853"/>
      <c r="CG343" s="1853"/>
      <c r="CH343" s="1853"/>
      <c r="CI343" s="1853"/>
      <c r="CJ343" s="1853"/>
      <c r="CK343" s="1853"/>
      <c r="CL343" s="1853"/>
      <c r="CM343" s="1853"/>
      <c r="CN343" s="1853"/>
      <c r="CO343" s="1853"/>
      <c r="CP343" s="1853"/>
      <c r="CQ343" s="1853"/>
      <c r="CR343" s="1853"/>
      <c r="CS343" s="1853"/>
      <c r="CT343" s="1853"/>
      <c r="CU343" s="1853"/>
      <c r="CV343" s="1853"/>
      <c r="CW343" s="1853"/>
      <c r="CX343" s="1853"/>
      <c r="CY343" s="1853"/>
      <c r="CZ343" s="1853"/>
    </row>
    <row r="344" s="614" customFormat="true" ht="15" customHeight="true" x14ac:dyDescent="0.2">
      <c r="B344" s="615"/>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09"/>
      <c r="BB344" s="163" t="s">
        <v>48</v>
      </c>
      <c r="BC344" s="1069" t="s">
        <v>35</v>
      </c>
      <c r="BD344" s="1089" t="s">
        <v>35</v>
      </c>
      <c r="BE344" s="1089" t="s">
        <v>35</v>
      </c>
      <c r="BF344" s="1089" t="s">
        <v>35</v>
      </c>
      <c r="BG344" s="1109" t="s">
        <v>35</v>
      </c>
      <c r="BH344" s="1128" t="s">
        <v>35</v>
      </c>
      <c r="BI344" s="1089" t="s">
        <v>35</v>
      </c>
      <c r="BJ344" s="1089" t="s">
        <v>35</v>
      </c>
      <c r="BK344" s="1089" t="s">
        <v>35</v>
      </c>
      <c r="BL344" s="1109" t="s">
        <v>35</v>
      </c>
      <c r="BM344" s="1128" t="s">
        <v>35</v>
      </c>
      <c r="BN344" s="1089" t="s">
        <v>35</v>
      </c>
      <c r="BO344" s="1089" t="s">
        <v>35</v>
      </c>
      <c r="BP344" s="1089" t="s">
        <v>35</v>
      </c>
      <c r="BQ344" s="1109" t="s">
        <v>35</v>
      </c>
      <c r="BR344" s="1128" t="s">
        <v>35</v>
      </c>
      <c r="BS344" s="1089" t="s">
        <v>35</v>
      </c>
      <c r="BT344" s="1089" t="s">
        <v>35</v>
      </c>
      <c r="BU344" s="1089" t="s">
        <v>35</v>
      </c>
      <c r="BV344" s="1767" t="s">
        <v>35</v>
      </c>
      <c r="BW344" s="1852"/>
      <c r="BX344" s="1852"/>
      <c r="BY344" s="1853"/>
      <c r="BZ344" s="1853"/>
      <c r="CA344" s="1853"/>
      <c r="CB344" s="1853"/>
      <c r="CC344" s="1853"/>
      <c r="CD344" s="1853"/>
      <c r="CE344" s="1853"/>
      <c r="CF344" s="1853"/>
      <c r="CG344" s="1853"/>
      <c r="CH344" s="1853"/>
      <c r="CI344" s="1853"/>
      <c r="CJ344" s="1853"/>
      <c r="CK344" s="1853"/>
      <c r="CL344" s="1853"/>
      <c r="CM344" s="1853"/>
      <c r="CN344" s="1853"/>
      <c r="CO344" s="1853"/>
      <c r="CP344" s="1853"/>
      <c r="CQ344" s="1853"/>
      <c r="CR344" s="1853"/>
      <c r="CS344" s="1853"/>
      <c r="CT344" s="1853"/>
      <c r="CU344" s="1853"/>
      <c r="CV344" s="1853"/>
      <c r="CW344" s="1853"/>
      <c r="CX344" s="1853"/>
      <c r="CY344" s="1853"/>
      <c r="CZ344" s="1853"/>
    </row>
    <row r="345" s="614" customFormat="true" ht="15" customHeight="true" x14ac:dyDescent="0.2">
      <c r="B345" s="615"/>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10" t="s">
        <v>139</v>
      </c>
      <c r="BB345" s="163" t="s">
        <v>49</v>
      </c>
      <c r="BC345" s="1069" t="s">
        <v>35</v>
      </c>
      <c r="BD345" s="1089" t="s">
        <v>35</v>
      </c>
      <c r="BE345" s="1089" t="s">
        <v>35</v>
      </c>
      <c r="BF345" s="1089" t="s">
        <v>35</v>
      </c>
      <c r="BG345" s="1109" t="s">
        <v>35</v>
      </c>
      <c r="BH345" s="1128" t="s">
        <v>35</v>
      </c>
      <c r="BI345" s="1089" t="s">
        <v>35</v>
      </c>
      <c r="BJ345" s="1089" t="s">
        <v>35</v>
      </c>
      <c r="BK345" s="1089" t="s">
        <v>35</v>
      </c>
      <c r="BL345" s="1109" t="s">
        <v>35</v>
      </c>
      <c r="BM345" s="1128" t="s">
        <v>35</v>
      </c>
      <c r="BN345" s="1089" t="s">
        <v>35</v>
      </c>
      <c r="BO345" s="1089" t="s">
        <v>35</v>
      </c>
      <c r="BP345" s="1089" t="s">
        <v>35</v>
      </c>
      <c r="BQ345" s="1109" t="s">
        <v>35</v>
      </c>
      <c r="BR345" s="1128" t="s">
        <v>35</v>
      </c>
      <c r="BS345" s="1089" t="s">
        <v>35</v>
      </c>
      <c r="BT345" s="1089" t="s">
        <v>35</v>
      </c>
      <c r="BU345" s="1089" t="s">
        <v>35</v>
      </c>
      <c r="BV345" s="1767" t="s">
        <v>35</v>
      </c>
      <c r="BW345" s="1852"/>
      <c r="BX345" s="1852"/>
      <c r="BY345" s="1853"/>
      <c r="BZ345" s="1853"/>
      <c r="CA345" s="1853"/>
      <c r="CB345" s="1853"/>
      <c r="CC345" s="1853"/>
      <c r="CD345" s="1853"/>
      <c r="CE345" s="1853"/>
      <c r="CF345" s="1853"/>
      <c r="CG345" s="1853"/>
      <c r="CH345" s="1853"/>
      <c r="CI345" s="1853"/>
      <c r="CJ345" s="1853"/>
      <c r="CK345" s="1853"/>
      <c r="CL345" s="1853"/>
      <c r="CM345" s="1853"/>
      <c r="CN345" s="1853"/>
      <c r="CO345" s="1853"/>
      <c r="CP345" s="1853"/>
      <c r="CQ345" s="1853"/>
      <c r="CR345" s="1853"/>
      <c r="CS345" s="1853"/>
      <c r="CT345" s="1853"/>
      <c r="CU345" s="1853"/>
      <c r="CV345" s="1853"/>
      <c r="CW345" s="1853"/>
      <c r="CX345" s="1853"/>
      <c r="CY345" s="1853"/>
      <c r="CZ345" s="1853"/>
    </row>
    <row r="346" s="614" customFormat="true" ht="15" customHeight="true" x14ac:dyDescent="0.2">
      <c r="B346" s="615"/>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09"/>
      <c r="BB346" s="163" t="s">
        <v>48</v>
      </c>
      <c r="BC346" s="1069" t="s">
        <v>35</v>
      </c>
      <c r="BD346" s="1089" t="s">
        <v>35</v>
      </c>
      <c r="BE346" s="1089" t="s">
        <v>35</v>
      </c>
      <c r="BF346" s="1089" t="s">
        <v>35</v>
      </c>
      <c r="BG346" s="1109" t="s">
        <v>35</v>
      </c>
      <c r="BH346" s="1128" t="s">
        <v>35</v>
      </c>
      <c r="BI346" s="1089" t="s">
        <v>35</v>
      </c>
      <c r="BJ346" s="1089" t="s">
        <v>35</v>
      </c>
      <c r="BK346" s="1089" t="s">
        <v>35</v>
      </c>
      <c r="BL346" s="1109" t="s">
        <v>35</v>
      </c>
      <c r="BM346" s="1128" t="s">
        <v>35</v>
      </c>
      <c r="BN346" s="1089" t="s">
        <v>35</v>
      </c>
      <c r="BO346" s="1089" t="s">
        <v>35</v>
      </c>
      <c r="BP346" s="1089" t="s">
        <v>35</v>
      </c>
      <c r="BQ346" s="1109" t="s">
        <v>35</v>
      </c>
      <c r="BR346" s="1128" t="s">
        <v>35</v>
      </c>
      <c r="BS346" s="1089" t="s">
        <v>35</v>
      </c>
      <c r="BT346" s="1089" t="s">
        <v>35</v>
      </c>
      <c r="BU346" s="1089" t="s">
        <v>35</v>
      </c>
      <c r="BV346" s="1767" t="s">
        <v>35</v>
      </c>
      <c r="BW346" s="1852"/>
      <c r="BX346" s="1852"/>
      <c r="BY346" s="1853"/>
      <c r="BZ346" s="1853"/>
      <c r="CA346" s="1853"/>
      <c r="CB346" s="1853"/>
      <c r="CC346" s="1853"/>
      <c r="CD346" s="1853"/>
      <c r="CE346" s="1853"/>
      <c r="CF346" s="1853"/>
      <c r="CG346" s="1853"/>
      <c r="CH346" s="1853"/>
      <c r="CI346" s="1853"/>
      <c r="CJ346" s="1853"/>
      <c r="CK346" s="1853"/>
      <c r="CL346" s="1853"/>
      <c r="CM346" s="1853"/>
      <c r="CN346" s="1853"/>
      <c r="CO346" s="1853"/>
      <c r="CP346" s="1853"/>
      <c r="CQ346" s="1853"/>
      <c r="CR346" s="1853"/>
      <c r="CS346" s="1853"/>
      <c r="CT346" s="1853"/>
      <c r="CU346" s="1853"/>
      <c r="CV346" s="1853"/>
      <c r="CW346" s="1853"/>
      <c r="CX346" s="1853"/>
      <c r="CY346" s="1853"/>
      <c r="CZ346" s="1853"/>
    </row>
    <row r="347" s="614" customFormat="true" ht="15" customHeight="true" x14ac:dyDescent="0.2">
      <c r="B347" s="615"/>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10" t="s">
        <v>140</v>
      </c>
      <c r="BB347" s="163" t="s">
        <v>49</v>
      </c>
      <c r="BC347" s="1069" t="s">
        <v>35</v>
      </c>
      <c r="BD347" s="1089" t="s">
        <v>35</v>
      </c>
      <c r="BE347" s="1089" t="s">
        <v>35</v>
      </c>
      <c r="BF347" s="1089" t="s">
        <v>35</v>
      </c>
      <c r="BG347" s="1109" t="s">
        <v>35</v>
      </c>
      <c r="BH347" s="1128" t="s">
        <v>35</v>
      </c>
      <c r="BI347" s="1089" t="s">
        <v>35</v>
      </c>
      <c r="BJ347" s="1089" t="s">
        <v>35</v>
      </c>
      <c r="BK347" s="1089" t="s">
        <v>35</v>
      </c>
      <c r="BL347" s="1109" t="s">
        <v>35</v>
      </c>
      <c r="BM347" s="1128" t="s">
        <v>35</v>
      </c>
      <c r="BN347" s="1089" t="s">
        <v>35</v>
      </c>
      <c r="BO347" s="1089" t="s">
        <v>35</v>
      </c>
      <c r="BP347" s="1089" t="s">
        <v>35</v>
      </c>
      <c r="BQ347" s="1109" t="s">
        <v>35</v>
      </c>
      <c r="BR347" s="1128" t="s">
        <v>35</v>
      </c>
      <c r="BS347" s="1089" t="s">
        <v>35</v>
      </c>
      <c r="BT347" s="1089" t="s">
        <v>35</v>
      </c>
      <c r="BU347" s="1089" t="s">
        <v>35</v>
      </c>
      <c r="BV347" s="1767" t="s">
        <v>35</v>
      </c>
      <c r="BW347" s="1852"/>
      <c r="BX347" s="1852"/>
      <c r="BY347" s="1853"/>
      <c r="BZ347" s="1853"/>
      <c r="CA347" s="1853"/>
      <c r="CB347" s="1853"/>
      <c r="CC347" s="1853"/>
      <c r="CD347" s="1853"/>
      <c r="CE347" s="1853"/>
      <c r="CF347" s="1853"/>
      <c r="CG347" s="1853"/>
      <c r="CH347" s="1853"/>
      <c r="CI347" s="1853"/>
      <c r="CJ347" s="1853"/>
      <c r="CK347" s="1853"/>
      <c r="CL347" s="1853"/>
      <c r="CM347" s="1853"/>
      <c r="CN347" s="1853"/>
      <c r="CO347" s="1853"/>
      <c r="CP347" s="1853"/>
      <c r="CQ347" s="1853"/>
      <c r="CR347" s="1853"/>
      <c r="CS347" s="1853"/>
      <c r="CT347" s="1853"/>
      <c r="CU347" s="1853"/>
      <c r="CV347" s="1853"/>
      <c r="CW347" s="1853"/>
      <c r="CX347" s="1853"/>
      <c r="CY347" s="1853"/>
      <c r="CZ347" s="1853"/>
    </row>
    <row r="348" s="614" customFormat="true" ht="15" customHeight="true" x14ac:dyDescent="0.2">
      <c r="B348" s="615"/>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09"/>
      <c r="BB348" s="163" t="s">
        <v>48</v>
      </c>
      <c r="BC348" s="1069" t="s">
        <v>35</v>
      </c>
      <c r="BD348" s="1089" t="s">
        <v>35</v>
      </c>
      <c r="BE348" s="1089" t="s">
        <v>35</v>
      </c>
      <c r="BF348" s="1089" t="s">
        <v>35</v>
      </c>
      <c r="BG348" s="1109" t="s">
        <v>35</v>
      </c>
      <c r="BH348" s="1128" t="s">
        <v>35</v>
      </c>
      <c r="BI348" s="1089" t="s">
        <v>35</v>
      </c>
      <c r="BJ348" s="1089" t="s">
        <v>35</v>
      </c>
      <c r="BK348" s="1089" t="s">
        <v>35</v>
      </c>
      <c r="BL348" s="1109" t="s">
        <v>35</v>
      </c>
      <c r="BM348" s="1128" t="s">
        <v>35</v>
      </c>
      <c r="BN348" s="1089" t="s">
        <v>35</v>
      </c>
      <c r="BO348" s="1089" t="s">
        <v>35</v>
      </c>
      <c r="BP348" s="1089" t="s">
        <v>35</v>
      </c>
      <c r="BQ348" s="1109" t="s">
        <v>35</v>
      </c>
      <c r="BR348" s="1128" t="s">
        <v>35</v>
      </c>
      <c r="BS348" s="1089" t="s">
        <v>35</v>
      </c>
      <c r="BT348" s="1089" t="s">
        <v>35</v>
      </c>
      <c r="BU348" s="1089" t="s">
        <v>35</v>
      </c>
      <c r="BV348" s="1767" t="s">
        <v>35</v>
      </c>
      <c r="BW348" s="1852"/>
      <c r="BX348" s="1852"/>
      <c r="BY348" s="1853"/>
      <c r="BZ348" s="1853"/>
      <c r="CA348" s="1853"/>
      <c r="CB348" s="1853"/>
      <c r="CC348" s="1853"/>
      <c r="CD348" s="1853"/>
      <c r="CE348" s="1853"/>
      <c r="CF348" s="1853"/>
      <c r="CG348" s="1853"/>
      <c r="CH348" s="1853"/>
      <c r="CI348" s="1853"/>
      <c r="CJ348" s="1853"/>
      <c r="CK348" s="1853"/>
      <c r="CL348" s="1853"/>
      <c r="CM348" s="1853"/>
      <c r="CN348" s="1853"/>
      <c r="CO348" s="1853"/>
      <c r="CP348" s="1853"/>
      <c r="CQ348" s="1853"/>
      <c r="CR348" s="1853"/>
      <c r="CS348" s="1853"/>
      <c r="CT348" s="1853"/>
      <c r="CU348" s="1853"/>
      <c r="CV348" s="1853"/>
      <c r="CW348" s="1853"/>
      <c r="CX348" s="1853"/>
      <c r="CY348" s="1853"/>
      <c r="CZ348" s="1853"/>
    </row>
    <row r="349" s="614" customFormat="true" ht="15" customHeight="true" x14ac:dyDescent="0.2">
      <c r="B349" s="615"/>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10" t="s">
        <v>141</v>
      </c>
      <c r="BB349" s="163" t="s">
        <v>49</v>
      </c>
      <c r="BC349" s="1069" t="s">
        <v>35</v>
      </c>
      <c r="BD349" s="1089" t="s">
        <v>35</v>
      </c>
      <c r="BE349" s="1089" t="s">
        <v>35</v>
      </c>
      <c r="BF349" s="1089" t="s">
        <v>35</v>
      </c>
      <c r="BG349" s="1109" t="s">
        <v>35</v>
      </c>
      <c r="BH349" s="1128" t="s">
        <v>35</v>
      </c>
      <c r="BI349" s="1089" t="s">
        <v>35</v>
      </c>
      <c r="BJ349" s="1089" t="s">
        <v>35</v>
      </c>
      <c r="BK349" s="1089" t="s">
        <v>35</v>
      </c>
      <c r="BL349" s="1109" t="s">
        <v>35</v>
      </c>
      <c r="BM349" s="1128" t="s">
        <v>35</v>
      </c>
      <c r="BN349" s="1089" t="s">
        <v>35</v>
      </c>
      <c r="BO349" s="1089" t="s">
        <v>35</v>
      </c>
      <c r="BP349" s="1089" t="s">
        <v>35</v>
      </c>
      <c r="BQ349" s="1109" t="s">
        <v>35</v>
      </c>
      <c r="BR349" s="1128" t="s">
        <v>35</v>
      </c>
      <c r="BS349" s="1089" t="s">
        <v>35</v>
      </c>
      <c r="BT349" s="1089" t="s">
        <v>35</v>
      </c>
      <c r="BU349" s="1089" t="s">
        <v>35</v>
      </c>
      <c r="BV349" s="1767" t="s">
        <v>35</v>
      </c>
      <c r="BW349" s="1852"/>
      <c r="BX349" s="1852"/>
      <c r="BY349" s="1853"/>
      <c r="BZ349" s="1853"/>
      <c r="CA349" s="1853"/>
      <c r="CB349" s="1853"/>
      <c r="CC349" s="1853"/>
      <c r="CD349" s="1853"/>
      <c r="CE349" s="1853"/>
      <c r="CF349" s="1853"/>
      <c r="CG349" s="1853"/>
      <c r="CH349" s="1853"/>
      <c r="CI349" s="1853"/>
      <c r="CJ349" s="1853"/>
      <c r="CK349" s="1853"/>
      <c r="CL349" s="1853"/>
      <c r="CM349" s="1853"/>
      <c r="CN349" s="1853"/>
      <c r="CO349" s="1853"/>
      <c r="CP349" s="1853"/>
      <c r="CQ349" s="1853"/>
      <c r="CR349" s="1853"/>
      <c r="CS349" s="1853"/>
      <c r="CT349" s="1853"/>
      <c r="CU349" s="1853"/>
      <c r="CV349" s="1853"/>
      <c r="CW349" s="1853"/>
      <c r="CX349" s="1853"/>
      <c r="CY349" s="1853"/>
      <c r="CZ349" s="1853"/>
    </row>
    <row r="350" s="614" customFormat="true" ht="15" customHeight="true" x14ac:dyDescent="0.2">
      <c r="B350" s="615"/>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09"/>
      <c r="BB350" s="163" t="s">
        <v>48</v>
      </c>
      <c r="BC350" s="1069" t="s">
        <v>35</v>
      </c>
      <c r="BD350" s="1089" t="s">
        <v>35</v>
      </c>
      <c r="BE350" s="1089" t="s">
        <v>35</v>
      </c>
      <c r="BF350" s="1089" t="s">
        <v>35</v>
      </c>
      <c r="BG350" s="1109" t="s">
        <v>35</v>
      </c>
      <c r="BH350" s="1128" t="s">
        <v>35</v>
      </c>
      <c r="BI350" s="1089" t="s">
        <v>35</v>
      </c>
      <c r="BJ350" s="1089" t="s">
        <v>35</v>
      </c>
      <c r="BK350" s="1089" t="s">
        <v>35</v>
      </c>
      <c r="BL350" s="1109" t="s">
        <v>35</v>
      </c>
      <c r="BM350" s="1128" t="s">
        <v>35</v>
      </c>
      <c r="BN350" s="1089" t="s">
        <v>35</v>
      </c>
      <c r="BO350" s="1089" t="s">
        <v>35</v>
      </c>
      <c r="BP350" s="1089" t="s">
        <v>35</v>
      </c>
      <c r="BQ350" s="1109" t="s">
        <v>35</v>
      </c>
      <c r="BR350" s="1128" t="s">
        <v>35</v>
      </c>
      <c r="BS350" s="1089" t="s">
        <v>35</v>
      </c>
      <c r="BT350" s="1089" t="s">
        <v>35</v>
      </c>
      <c r="BU350" s="1089" t="s">
        <v>35</v>
      </c>
      <c r="BV350" s="1767" t="s">
        <v>35</v>
      </c>
      <c r="BW350" s="1852"/>
      <c r="BX350" s="1852"/>
      <c r="BY350" s="1853"/>
      <c r="BZ350" s="1853"/>
      <c r="CA350" s="1853"/>
      <c r="CB350" s="1853"/>
      <c r="CC350" s="1853"/>
      <c r="CD350" s="1853"/>
      <c r="CE350" s="1853"/>
      <c r="CF350" s="1853"/>
      <c r="CG350" s="1853"/>
      <c r="CH350" s="1853"/>
      <c r="CI350" s="1853"/>
      <c r="CJ350" s="1853"/>
      <c r="CK350" s="1853"/>
      <c r="CL350" s="1853"/>
      <c r="CM350" s="1853"/>
      <c r="CN350" s="1853"/>
      <c r="CO350" s="1853"/>
      <c r="CP350" s="1853"/>
      <c r="CQ350" s="1853"/>
      <c r="CR350" s="1853"/>
      <c r="CS350" s="1853"/>
      <c r="CT350" s="1853"/>
      <c r="CU350" s="1853"/>
      <c r="CV350" s="1853"/>
      <c r="CW350" s="1853"/>
      <c r="CX350" s="1853"/>
      <c r="CY350" s="1853"/>
      <c r="CZ350" s="1853"/>
    </row>
    <row r="351" s="614" customFormat="true" ht="15" customHeight="true" x14ac:dyDescent="0.2">
      <c r="B351" s="615"/>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10" t="s">
        <v>142</v>
      </c>
      <c r="BB351" s="163" t="s">
        <v>49</v>
      </c>
      <c r="BC351" s="1069" t="s">
        <v>35</v>
      </c>
      <c r="BD351" s="1089" t="s">
        <v>35</v>
      </c>
      <c r="BE351" s="1089" t="s">
        <v>35</v>
      </c>
      <c r="BF351" s="1089" t="s">
        <v>35</v>
      </c>
      <c r="BG351" s="1109" t="s">
        <v>35</v>
      </c>
      <c r="BH351" s="1128" t="s">
        <v>35</v>
      </c>
      <c r="BI351" s="1089" t="s">
        <v>35</v>
      </c>
      <c r="BJ351" s="1089" t="s">
        <v>35</v>
      </c>
      <c r="BK351" s="1089" t="s">
        <v>35</v>
      </c>
      <c r="BL351" s="1109" t="s">
        <v>35</v>
      </c>
      <c r="BM351" s="1128" t="s">
        <v>35</v>
      </c>
      <c r="BN351" s="1089" t="s">
        <v>35</v>
      </c>
      <c r="BO351" s="1089" t="s">
        <v>35</v>
      </c>
      <c r="BP351" s="1089" t="s">
        <v>35</v>
      </c>
      <c r="BQ351" s="1109" t="s">
        <v>35</v>
      </c>
      <c r="BR351" s="1128" t="s">
        <v>35</v>
      </c>
      <c r="BS351" s="1089" t="s">
        <v>35</v>
      </c>
      <c r="BT351" s="1089" t="s">
        <v>35</v>
      </c>
      <c r="BU351" s="1089" t="s">
        <v>35</v>
      </c>
      <c r="BV351" s="1767" t="s">
        <v>35</v>
      </c>
      <c r="BW351" s="1852"/>
      <c r="BX351" s="1852"/>
      <c r="BY351" s="1853"/>
      <c r="BZ351" s="1853"/>
      <c r="CA351" s="1853"/>
      <c r="CB351" s="1853"/>
      <c r="CC351" s="1853"/>
      <c r="CD351" s="1853"/>
      <c r="CE351" s="1853"/>
      <c r="CF351" s="1853"/>
      <c r="CG351" s="1853"/>
      <c r="CH351" s="1853"/>
      <c r="CI351" s="1853"/>
      <c r="CJ351" s="1853"/>
      <c r="CK351" s="1853"/>
      <c r="CL351" s="1853"/>
      <c r="CM351" s="1853"/>
      <c r="CN351" s="1853"/>
      <c r="CO351" s="1853"/>
      <c r="CP351" s="1853"/>
      <c r="CQ351" s="1853"/>
      <c r="CR351" s="1853"/>
      <c r="CS351" s="1853"/>
      <c r="CT351" s="1853"/>
      <c r="CU351" s="1853"/>
      <c r="CV351" s="1853"/>
      <c r="CW351" s="1853"/>
      <c r="CX351" s="1853"/>
      <c r="CY351" s="1853"/>
      <c r="CZ351" s="1853"/>
    </row>
    <row r="352" s="614" customFormat="true" ht="15" customHeight="true" x14ac:dyDescent="0.2">
      <c r="B352" s="615"/>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09"/>
      <c r="BB352" s="163" t="s">
        <v>48</v>
      </c>
      <c r="BC352" s="1069" t="s">
        <v>35</v>
      </c>
      <c r="BD352" s="1089" t="s">
        <v>35</v>
      </c>
      <c r="BE352" s="1089" t="s">
        <v>35</v>
      </c>
      <c r="BF352" s="1089" t="s">
        <v>35</v>
      </c>
      <c r="BG352" s="1109" t="s">
        <v>35</v>
      </c>
      <c r="BH352" s="1128" t="s">
        <v>35</v>
      </c>
      <c r="BI352" s="1089" t="s">
        <v>35</v>
      </c>
      <c r="BJ352" s="1089" t="s">
        <v>35</v>
      </c>
      <c r="BK352" s="1089" t="s">
        <v>35</v>
      </c>
      <c r="BL352" s="1109" t="s">
        <v>35</v>
      </c>
      <c r="BM352" s="1128" t="s">
        <v>35</v>
      </c>
      <c r="BN352" s="1089" t="s">
        <v>35</v>
      </c>
      <c r="BO352" s="1089" t="s">
        <v>35</v>
      </c>
      <c r="BP352" s="1089" t="s">
        <v>35</v>
      </c>
      <c r="BQ352" s="1109" t="s">
        <v>35</v>
      </c>
      <c r="BR352" s="1128" t="s">
        <v>35</v>
      </c>
      <c r="BS352" s="1089" t="s">
        <v>35</v>
      </c>
      <c r="BT352" s="1089" t="s">
        <v>35</v>
      </c>
      <c r="BU352" s="1089" t="s">
        <v>35</v>
      </c>
      <c r="BV352" s="1767" t="s">
        <v>35</v>
      </c>
      <c r="BW352" s="1852"/>
      <c r="BX352" s="1852"/>
      <c r="BY352" s="1853"/>
      <c r="BZ352" s="1853"/>
      <c r="CA352" s="1853"/>
      <c r="CB352" s="1853"/>
      <c r="CC352" s="1853"/>
      <c r="CD352" s="1853"/>
      <c r="CE352" s="1853"/>
      <c r="CF352" s="1853"/>
      <c r="CG352" s="1853"/>
      <c r="CH352" s="1853"/>
      <c r="CI352" s="1853"/>
      <c r="CJ352" s="1853"/>
      <c r="CK352" s="1853"/>
      <c r="CL352" s="1853"/>
      <c r="CM352" s="1853"/>
      <c r="CN352" s="1853"/>
      <c r="CO352" s="1853"/>
      <c r="CP352" s="1853"/>
      <c r="CQ352" s="1853"/>
      <c r="CR352" s="1853"/>
      <c r="CS352" s="1853"/>
      <c r="CT352" s="1853"/>
      <c r="CU352" s="1853"/>
      <c r="CV352" s="1853"/>
      <c r="CW352" s="1853"/>
      <c r="CX352" s="1853"/>
      <c r="CY352" s="1853"/>
      <c r="CZ352" s="1853"/>
    </row>
    <row r="353" s="614" customFormat="true" ht="15" customHeight="true" x14ac:dyDescent="0.2">
      <c r="B353" s="615"/>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10" t="s">
        <v>137</v>
      </c>
      <c r="BB353" s="163" t="s">
        <v>49</v>
      </c>
      <c r="BC353" s="1069" t="s">
        <v>35</v>
      </c>
      <c r="BD353" s="1089" t="s">
        <v>35</v>
      </c>
      <c r="BE353" s="1089" t="s">
        <v>35</v>
      </c>
      <c r="BF353" s="1089" t="s">
        <v>35</v>
      </c>
      <c r="BG353" s="1109" t="s">
        <v>35</v>
      </c>
      <c r="BH353" s="1128" t="s">
        <v>35</v>
      </c>
      <c r="BI353" s="1089" t="s">
        <v>35</v>
      </c>
      <c r="BJ353" s="1089" t="s">
        <v>35</v>
      </c>
      <c r="BK353" s="1089" t="s">
        <v>35</v>
      </c>
      <c r="BL353" s="1109" t="s">
        <v>35</v>
      </c>
      <c r="BM353" s="1128" t="s">
        <v>35</v>
      </c>
      <c r="BN353" s="1089" t="s">
        <v>35</v>
      </c>
      <c r="BO353" s="1089" t="s">
        <v>35</v>
      </c>
      <c r="BP353" s="1089" t="s">
        <v>35</v>
      </c>
      <c r="BQ353" s="1109" t="s">
        <v>35</v>
      </c>
      <c r="BR353" s="1128" t="s">
        <v>35</v>
      </c>
      <c r="BS353" s="1089" t="s">
        <v>35</v>
      </c>
      <c r="BT353" s="1089" t="s">
        <v>35</v>
      </c>
      <c r="BU353" s="1089" t="s">
        <v>35</v>
      </c>
      <c r="BV353" s="1767" t="s">
        <v>35</v>
      </c>
      <c r="BW353" s="1852"/>
      <c r="BX353" s="1852"/>
      <c r="BY353" s="1853"/>
      <c r="BZ353" s="1853"/>
      <c r="CA353" s="1853"/>
      <c r="CB353" s="1853"/>
      <c r="CC353" s="1853"/>
      <c r="CD353" s="1853"/>
      <c r="CE353" s="1853"/>
      <c r="CF353" s="1853"/>
      <c r="CG353" s="1853"/>
      <c r="CH353" s="1853"/>
      <c r="CI353" s="1853"/>
      <c r="CJ353" s="1853"/>
      <c r="CK353" s="1853"/>
      <c r="CL353" s="1853"/>
      <c r="CM353" s="1853"/>
      <c r="CN353" s="1853"/>
      <c r="CO353" s="1853"/>
      <c r="CP353" s="1853"/>
      <c r="CQ353" s="1853"/>
      <c r="CR353" s="1853"/>
      <c r="CS353" s="1853"/>
      <c r="CT353" s="1853"/>
      <c r="CU353" s="1853"/>
      <c r="CV353" s="1853"/>
      <c r="CW353" s="1853"/>
      <c r="CX353" s="1853"/>
      <c r="CY353" s="1853"/>
      <c r="CZ353" s="1853"/>
    </row>
    <row r="354" s="614" customFormat="true" ht="15" customHeight="true" x14ac:dyDescent="0.2">
      <c r="B354" s="615"/>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11"/>
      <c r="BB354" s="164" t="s">
        <v>48</v>
      </c>
      <c r="BC354" s="1070" t="s">
        <v>35</v>
      </c>
      <c r="BD354" s="1090" t="s">
        <v>35</v>
      </c>
      <c r="BE354" s="1090" t="s">
        <v>35</v>
      </c>
      <c r="BF354" s="1090" t="s">
        <v>35</v>
      </c>
      <c r="BG354" s="1110" t="s">
        <v>35</v>
      </c>
      <c r="BH354" s="1129" t="s">
        <v>35</v>
      </c>
      <c r="BI354" s="1090" t="s">
        <v>35</v>
      </c>
      <c r="BJ354" s="1090" t="s">
        <v>35</v>
      </c>
      <c r="BK354" s="1090" t="s">
        <v>35</v>
      </c>
      <c r="BL354" s="1110" t="s">
        <v>35</v>
      </c>
      <c r="BM354" s="1129" t="s">
        <v>35</v>
      </c>
      <c r="BN354" s="1090" t="s">
        <v>35</v>
      </c>
      <c r="BO354" s="1090" t="s">
        <v>35</v>
      </c>
      <c r="BP354" s="1090" t="s">
        <v>35</v>
      </c>
      <c r="BQ354" s="1110" t="s">
        <v>35</v>
      </c>
      <c r="BR354" s="1129" t="s">
        <v>35</v>
      </c>
      <c r="BS354" s="1090" t="s">
        <v>35</v>
      </c>
      <c r="BT354" s="1090" t="s">
        <v>35</v>
      </c>
      <c r="BU354" s="1090" t="s">
        <v>35</v>
      </c>
      <c r="BV354" s="1768" t="s">
        <v>35</v>
      </c>
      <c r="BW354" s="1854"/>
      <c r="BX354" s="1854"/>
      <c r="BY354" s="1855"/>
      <c r="BZ354" s="1855"/>
      <c r="CA354" s="1855"/>
      <c r="CB354" s="1855"/>
      <c r="CC354" s="1855"/>
      <c r="CD354" s="1855"/>
      <c r="CE354" s="1855"/>
      <c r="CF354" s="1855"/>
      <c r="CG354" s="1855"/>
      <c r="CH354" s="1855"/>
      <c r="CI354" s="1855"/>
      <c r="CJ354" s="1855"/>
      <c r="CK354" s="1855"/>
      <c r="CL354" s="1855"/>
      <c r="CM354" s="1855"/>
      <c r="CN354" s="1855"/>
      <c r="CO354" s="1855"/>
      <c r="CP354" s="1855"/>
      <c r="CQ354" s="1855"/>
      <c r="CR354" s="1855"/>
      <c r="CS354" s="1855"/>
      <c r="CT354" s="1855"/>
      <c r="CU354" s="1855"/>
      <c r="CV354" s="1855"/>
      <c r="CW354" s="1855"/>
      <c r="CX354" s="1855"/>
      <c r="CY354" s="1855"/>
      <c r="CZ354" s="1855"/>
    </row>
    <row r="355" s="614" customFormat="true" ht="15" customHeight="true" x14ac:dyDescent="0.2">
      <c r="B355" s="615"/>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614" customFormat="true" ht="15" customHeight="true" x14ac:dyDescent="0.2">
      <c r="B356" s="615"/>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614" customFormat="true" ht="15" customHeight="true" x14ac:dyDescent="0.2">
      <c r="B390" s="615"/>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614" customFormat="true" ht="15" customHeight="true" x14ac:dyDescent="0.2">
      <c r="B391" s="615"/>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614" customFormat="true" ht="15" customHeight="true" x14ac:dyDescent="0.2">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614" customFormat="true" ht="15" customHeight="true" x14ac:dyDescent="0.2">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614" customFormat="true" ht="15" customHeight="true" x14ac:dyDescent="0.2">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614" customFormat="true" ht="15" customHeight="true" x14ac:dyDescent="0.2">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614" customFormat="true" ht="15" customHeight="true" x14ac:dyDescent="0.2">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614" customFormat="true" ht="15" customHeight="true" x14ac:dyDescent="0.2">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614" customFormat="true" ht="15" customHeight="true" x14ac:dyDescent="0.2">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431" customFormat="true" ht="15" customHeight="true" x14ac:dyDescent="0.25">
      <c r="A399" s="136"/>
      <c r="B399" s="136"/>
      <c r="C399" s="2044" t="s">
        <v>128</v>
      </c>
      <c r="D399" s="2045"/>
      <c r="E399" s="2045"/>
      <c r="F399" s="2045"/>
      <c r="G399" s="136"/>
      <c r="H399" s="2046" t="s">
        <v>129</v>
      </c>
      <c r="I399" s="2047"/>
      <c r="J399" s="2047"/>
      <c r="K399" s="2047"/>
      <c r="M399" s="2046" t="s">
        <v>130</v>
      </c>
      <c r="N399" s="2047"/>
      <c r="O399" s="2047"/>
      <c r="P399" s="2047"/>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48" t="s">
        <v>182</v>
      </c>
      <c r="D400" s="2049"/>
      <c r="E400" s="2049"/>
      <c r="F400" s="370"/>
      <c r="G400" s="370"/>
      <c r="H400" s="2050" t="s">
        <v>182</v>
      </c>
      <c r="I400" s="2050"/>
      <c r="J400" s="2050"/>
      <c r="K400" s="370"/>
      <c r="L400" s="370"/>
      <c r="M400" s="2050" t="s">
        <v>182</v>
      </c>
      <c r="N400" s="2050"/>
      <c r="O400" s="2050"/>
      <c r="P400" s="370"/>
      <c r="Q400" s="370"/>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431"/>
      <c r="BB400" s="136"/>
      <c r="BC400" s="431"/>
      <c r="BD400" s="431"/>
      <c r="BE400" s="431"/>
      <c r="BF400" s="431"/>
      <c r="BG400" s="431"/>
      <c r="BH400" s="431"/>
      <c r="BI400" s="431"/>
      <c r="BJ400" s="431"/>
      <c r="BK400" s="431"/>
      <c r="BL400" s="431"/>
      <c r="BM400" s="431"/>
      <c r="BN400" s="431"/>
      <c r="BO400" s="431"/>
      <c r="BP400" s="431"/>
      <c r="BQ400" s="431"/>
      <c r="BR400" s="431"/>
      <c r="BS400" s="431"/>
      <c r="BT400" s="431"/>
      <c r="BU400" s="431"/>
      <c r="BV400" s="431"/>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48"/>
      <c r="D401" s="2049"/>
      <c r="E401" s="419" t="s">
        <v>183</v>
      </c>
      <c r="F401" s="370"/>
      <c r="G401" s="370"/>
      <c r="H401" s="2050"/>
      <c r="I401" s="2050"/>
      <c r="J401" s="420" t="s">
        <v>183</v>
      </c>
      <c r="K401" s="370"/>
      <c r="L401" s="370"/>
      <c r="M401" s="2050"/>
      <c r="N401" s="2050"/>
      <c r="O401" s="421" t="s">
        <v>183</v>
      </c>
      <c r="P401" s="370"/>
      <c r="Q401" s="370"/>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431"/>
      <c r="BB401" s="136"/>
      <c r="BC401" s="431"/>
      <c r="BD401" s="431"/>
      <c r="BE401" s="431"/>
      <c r="BF401" s="431"/>
      <c r="BG401" s="431"/>
      <c r="BH401" s="431"/>
      <c r="BI401" s="431"/>
      <c r="BJ401" s="431"/>
      <c r="BK401" s="431"/>
      <c r="BL401" s="431"/>
      <c r="BM401" s="431"/>
      <c r="BN401" s="431"/>
      <c r="BO401" s="431"/>
      <c r="BP401" s="431"/>
      <c r="BQ401" s="431"/>
      <c r="BR401" s="431"/>
      <c r="BS401" s="431"/>
      <c r="BT401" s="431"/>
      <c r="BU401" s="431"/>
      <c r="BV401" s="431"/>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56" t="s">
        <v>134</v>
      </c>
      <c r="C402" s="2049"/>
      <c r="D402" s="2049"/>
      <c r="E402" s="422" t="s">
        <v>184</v>
      </c>
      <c r="F402" s="370"/>
      <c r="G402" s="370"/>
      <c r="H402" s="2050"/>
      <c r="I402" s="2050"/>
      <c r="J402" s="423" t="s">
        <v>184</v>
      </c>
      <c r="K402" s="370"/>
      <c r="L402" s="370"/>
      <c r="M402" s="2050"/>
      <c r="N402" s="2050"/>
      <c r="O402" s="424" t="s">
        <v>184</v>
      </c>
      <c r="P402" s="370"/>
      <c r="Q402" s="370"/>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431"/>
      <c r="BB402" s="136"/>
      <c r="BC402" s="431"/>
      <c r="BD402" s="431"/>
      <c r="BE402" s="431"/>
      <c r="BF402" s="431"/>
      <c r="BG402" s="431"/>
      <c r="BH402" s="431"/>
      <c r="BI402" s="431"/>
      <c r="BJ402" s="431"/>
      <c r="BK402" s="431"/>
      <c r="BL402" s="431"/>
      <c r="BM402" s="431"/>
      <c r="BN402" s="431"/>
      <c r="BO402" s="431"/>
      <c r="BP402" s="431"/>
      <c r="BQ402" s="431"/>
      <c r="BR402" s="431"/>
      <c r="BS402" s="431"/>
      <c r="BT402" s="431"/>
      <c r="BU402" s="431"/>
      <c r="BV402" s="431"/>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57"/>
      <c r="C403" s="2058" t="s">
        <v>346</v>
      </c>
      <c r="D403" s="2059"/>
      <c r="E403" s="539">
        <v>-0.71508068807491876</v>
      </c>
      <c r="F403" s="455"/>
      <c r="G403" s="455"/>
      <c r="H403" s="2059" t="s">
        <v>353</v>
      </c>
      <c r="I403" s="2059"/>
      <c r="J403" s="540">
        <v>0.63091944842594094</v>
      </c>
      <c r="K403" s="455"/>
      <c r="L403" s="455"/>
      <c r="M403" s="2059" t="s">
        <v>346</v>
      </c>
      <c r="N403" s="2059"/>
      <c r="O403" s="541">
        <v>-0.79075861374131562</v>
      </c>
      <c r="P403" s="455"/>
      <c r="Q403" s="455"/>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57"/>
      <c r="C404" s="2058" t="s">
        <v>354</v>
      </c>
      <c r="D404" s="2059"/>
      <c r="E404" s="542">
        <v>-0.70897482382271149</v>
      </c>
      <c r="F404" s="455"/>
      <c r="G404" s="455"/>
      <c r="H404" s="2059" t="s">
        <v>355</v>
      </c>
      <c r="I404" s="2059"/>
      <c r="J404" s="543">
        <v>0.58885606795415923</v>
      </c>
      <c r="K404" s="455"/>
      <c r="L404" s="455"/>
      <c r="M404" s="2059" t="s">
        <v>354</v>
      </c>
      <c r="N404" s="2059"/>
      <c r="O404" s="544">
        <v>-0.78718217834221715</v>
      </c>
      <c r="P404" s="455"/>
      <c r="Q404" s="455"/>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57"/>
      <c r="C405" s="2058" t="s">
        <v>356</v>
      </c>
      <c r="D405" s="2059"/>
      <c r="E405" s="542">
        <v>0.62517723333917941</v>
      </c>
      <c r="F405" s="455"/>
      <c r="G405" s="455"/>
      <c r="H405" s="2059" t="s">
        <v>357</v>
      </c>
      <c r="I405" s="2059"/>
      <c r="J405" s="543">
        <v>0.57561310357252193</v>
      </c>
      <c r="K405" s="455"/>
      <c r="L405" s="455"/>
      <c r="M405" s="2059" t="s">
        <v>358</v>
      </c>
      <c r="N405" s="2059"/>
      <c r="O405" s="544">
        <v>0.72798571522994748</v>
      </c>
      <c r="P405" s="455"/>
      <c r="Q405" s="455"/>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57"/>
      <c r="C406" s="2058" t="s">
        <v>355</v>
      </c>
      <c r="D406" s="2059"/>
      <c r="E406" s="542">
        <v>0.59975333593149915</v>
      </c>
      <c r="F406" s="455"/>
      <c r="G406" s="455"/>
      <c r="H406" s="2059" t="s">
        <v>359</v>
      </c>
      <c r="I406" s="2059"/>
      <c r="J406" s="543">
        <v>0.57334294323823065</v>
      </c>
      <c r="K406" s="455"/>
      <c r="L406" s="455"/>
      <c r="M406" s="2059" t="s">
        <v>356</v>
      </c>
      <c r="N406" s="2059"/>
      <c r="O406" s="544">
        <v>0.71889279764514746</v>
      </c>
      <c r="P406" s="455"/>
      <c r="Q406" s="455"/>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57"/>
      <c r="C407" s="2058" t="s">
        <v>353</v>
      </c>
      <c r="D407" s="2059"/>
      <c r="E407" s="542">
        <v>0.59484698025658267</v>
      </c>
      <c r="F407" s="455"/>
      <c r="G407" s="455"/>
      <c r="H407" s="2059" t="s">
        <v>360</v>
      </c>
      <c r="I407" s="2059"/>
      <c r="J407" s="543">
        <v>0.54234564583457323</v>
      </c>
      <c r="K407" s="455"/>
      <c r="L407" s="455"/>
      <c r="M407" s="2059" t="s">
        <v>361</v>
      </c>
      <c r="N407" s="2059"/>
      <c r="O407" s="544">
        <v>0.59497226601552911</v>
      </c>
      <c r="P407" s="455"/>
      <c r="Q407" s="455"/>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57"/>
      <c r="C408" s="2058" t="s">
        <v>359</v>
      </c>
      <c r="D408" s="2059"/>
      <c r="E408" s="542">
        <v>0.57863019007989069</v>
      </c>
      <c r="F408" s="455"/>
      <c r="G408" s="455"/>
      <c r="H408" s="2059" t="s">
        <v>362</v>
      </c>
      <c r="I408" s="2059"/>
      <c r="J408" s="543">
        <v>0.53921212874583913</v>
      </c>
      <c r="K408" s="455"/>
      <c r="L408" s="455"/>
      <c r="M408" s="2059" t="s">
        <v>363</v>
      </c>
      <c r="N408" s="2059"/>
      <c r="O408" s="544">
        <v>0.53187839849676755</v>
      </c>
      <c r="P408" s="455"/>
      <c r="Q408" s="455"/>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57"/>
      <c r="C409" s="2058" t="s">
        <v>361</v>
      </c>
      <c r="D409" s="2059"/>
      <c r="E409" s="542">
        <v>0.57749614905337576</v>
      </c>
      <c r="F409" s="455"/>
      <c r="G409" s="455"/>
      <c r="H409" s="2059" t="s">
        <v>364</v>
      </c>
      <c r="I409" s="2059"/>
      <c r="J409" s="543">
        <v>0.52242287585214719</v>
      </c>
      <c r="K409" s="455"/>
      <c r="L409" s="455"/>
      <c r="M409" s="2059" t="s">
        <v>365</v>
      </c>
      <c r="N409" s="2059"/>
      <c r="O409" s="544">
        <v>0.53012624074415882</v>
      </c>
      <c r="P409" s="455"/>
      <c r="Q409" s="455"/>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57"/>
      <c r="C410" s="2058" t="s">
        <v>365</v>
      </c>
      <c r="D410" s="2059"/>
      <c r="E410" s="542">
        <v>0.5658628670913568</v>
      </c>
      <c r="F410" s="455"/>
      <c r="G410" s="455"/>
      <c r="H410" s="2059" t="s">
        <v>346</v>
      </c>
      <c r="I410" s="2059"/>
      <c r="J410" s="543">
        <v>-0.50303400055794623</v>
      </c>
      <c r="K410" s="455"/>
      <c r="L410" s="455"/>
      <c r="M410" s="2059" t="s">
        <v>362</v>
      </c>
      <c r="N410" s="2059"/>
      <c r="O410" s="544">
        <v>0.51655342620871381</v>
      </c>
      <c r="P410" s="455"/>
      <c r="Q410" s="455"/>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57"/>
      <c r="C411" s="2058" t="s">
        <v>364</v>
      </c>
      <c r="D411" s="2059"/>
      <c r="E411" s="542">
        <v>0.54028639386639321</v>
      </c>
      <c r="F411" s="455"/>
      <c r="G411" s="455"/>
      <c r="H411" s="2059" t="s">
        <v>361</v>
      </c>
      <c r="I411" s="2059"/>
      <c r="J411" s="543">
        <v>0.49992299566543436</v>
      </c>
      <c r="K411" s="455"/>
      <c r="L411" s="455"/>
      <c r="M411" s="2059" t="s">
        <v>359</v>
      </c>
      <c r="N411" s="2059"/>
      <c r="O411" s="544">
        <v>0.51392029815259721</v>
      </c>
      <c r="P411" s="455"/>
      <c r="Q411" s="455"/>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57"/>
      <c r="C412" s="2058" t="s">
        <v>363</v>
      </c>
      <c r="D412" s="2059"/>
      <c r="E412" s="542">
        <v>0.53541811361668468</v>
      </c>
      <c r="F412" s="455"/>
      <c r="G412" s="455"/>
      <c r="H412" s="2059" t="s">
        <v>354</v>
      </c>
      <c r="I412" s="2059"/>
      <c r="J412" s="543">
        <v>-0.48887858391721684</v>
      </c>
      <c r="K412" s="455"/>
      <c r="L412" s="455"/>
      <c r="M412" s="2059" t="s">
        <v>355</v>
      </c>
      <c r="N412" s="2059"/>
      <c r="O412" s="544">
        <v>0.512301974309609</v>
      </c>
      <c r="P412" s="455"/>
      <c r="Q412" s="455"/>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57"/>
      <c r="C413" s="2058" t="s">
        <v>358</v>
      </c>
      <c r="D413" s="2059"/>
      <c r="E413" s="542">
        <v>0.52316819660960168</v>
      </c>
      <c r="F413" s="455"/>
      <c r="G413" s="455"/>
      <c r="H413" s="2059" t="s">
        <v>363</v>
      </c>
      <c r="I413" s="2059"/>
      <c r="J413" s="543">
        <v>0.48678690281754849</v>
      </c>
      <c r="K413" s="455"/>
      <c r="L413" s="455"/>
      <c r="M413" s="2059" t="s">
        <v>364</v>
      </c>
      <c r="N413" s="2059"/>
      <c r="O413" s="544">
        <v>0.49450844845380965</v>
      </c>
      <c r="P413" s="455"/>
      <c r="Q413" s="455"/>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57"/>
      <c r="C414" s="2058" t="s">
        <v>357</v>
      </c>
      <c r="D414" s="2059"/>
      <c r="E414" s="542">
        <v>0.51451742033929138</v>
      </c>
      <c r="F414" s="455"/>
      <c r="G414" s="455"/>
      <c r="H414" s="2059" t="s">
        <v>366</v>
      </c>
      <c r="I414" s="2059"/>
      <c r="J414" s="543">
        <v>0.48325912865905146</v>
      </c>
      <c r="K414" s="455"/>
      <c r="L414" s="455"/>
      <c r="M414" s="2059" t="s">
        <v>367</v>
      </c>
      <c r="N414" s="2059"/>
      <c r="O414" s="544">
        <v>0.44019960780021106</v>
      </c>
      <c r="P414" s="455"/>
      <c r="Q414" s="455"/>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57"/>
      <c r="C415" s="2058" t="s">
        <v>360</v>
      </c>
      <c r="D415" s="2059"/>
      <c r="E415" s="542">
        <v>0.50872206855108815</v>
      </c>
      <c r="F415" s="455"/>
      <c r="G415" s="455"/>
      <c r="H415" s="2059" t="s">
        <v>368</v>
      </c>
      <c r="I415" s="2059"/>
      <c r="J415" s="543">
        <v>-0.48057911099573375</v>
      </c>
      <c r="K415" s="455"/>
      <c r="L415" s="455"/>
      <c r="M415" s="2059" t="s">
        <v>369</v>
      </c>
      <c r="N415" s="2059"/>
      <c r="O415" s="544">
        <v>0.4393600542227179</v>
      </c>
      <c r="P415" s="455"/>
      <c r="Q415" s="455"/>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57"/>
      <c r="C416" s="2058" t="s">
        <v>362</v>
      </c>
      <c r="D416" s="2059"/>
      <c r="E416" s="542">
        <v>0.4986981632169461</v>
      </c>
      <c r="F416" s="455"/>
      <c r="G416" s="455"/>
      <c r="H416" s="2059" t="s">
        <v>370</v>
      </c>
      <c r="I416" s="2059"/>
      <c r="J416" s="543">
        <v>0.4541069976744776</v>
      </c>
      <c r="K416" s="455"/>
      <c r="L416" s="455"/>
      <c r="M416" s="2059" t="s">
        <v>371</v>
      </c>
      <c r="N416" s="2059"/>
      <c r="O416" s="544">
        <v>0.42462874314546611</v>
      </c>
      <c r="P416" s="455"/>
      <c r="Q416" s="455"/>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57"/>
      <c r="C417" s="2058" t="s">
        <v>371</v>
      </c>
      <c r="D417" s="2059"/>
      <c r="E417" s="542">
        <v>0.46088181326914529</v>
      </c>
      <c r="F417" s="455"/>
      <c r="G417" s="455"/>
      <c r="H417" s="2059" t="s">
        <v>372</v>
      </c>
      <c r="I417" s="2059"/>
      <c r="J417" s="543">
        <v>0.44496815233381526</v>
      </c>
      <c r="K417" s="455"/>
      <c r="L417" s="455"/>
      <c r="M417" s="2059" t="s">
        <v>370</v>
      </c>
      <c r="N417" s="2059"/>
      <c r="O417" s="544">
        <v>0.41190997427107656</v>
      </c>
      <c r="P417" s="455"/>
      <c r="Q417" s="455"/>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57"/>
      <c r="C418" s="2058" t="s">
        <v>373</v>
      </c>
      <c r="D418" s="2059"/>
      <c r="E418" s="542">
        <v>-0.44985589583175167</v>
      </c>
      <c r="F418" s="455"/>
      <c r="G418" s="455"/>
      <c r="H418" s="2059" t="s">
        <v>365</v>
      </c>
      <c r="I418" s="2059"/>
      <c r="J418" s="543">
        <v>0.44265270836915122</v>
      </c>
      <c r="K418" s="455"/>
      <c r="L418" s="455"/>
      <c r="M418" s="2059" t="s">
        <v>373</v>
      </c>
      <c r="N418" s="2059"/>
      <c r="O418" s="544">
        <v>-0.40382813914194254</v>
      </c>
      <c r="P418" s="455"/>
      <c r="Q418" s="455"/>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57"/>
      <c r="C419" s="2058" t="s">
        <v>370</v>
      </c>
      <c r="D419" s="2059"/>
      <c r="E419" s="542">
        <v>0.44508320079176694</v>
      </c>
      <c r="F419" s="455"/>
      <c r="G419" s="455"/>
      <c r="H419" s="2059" t="s">
        <v>374</v>
      </c>
      <c r="I419" s="2059"/>
      <c r="J419" s="543">
        <v>-0.42564974387850313</v>
      </c>
      <c r="K419" s="455"/>
      <c r="L419" s="455"/>
      <c r="M419" s="2059" t="s">
        <v>374</v>
      </c>
      <c r="N419" s="2059"/>
      <c r="O419" s="544">
        <v>-0.36489254193831683</v>
      </c>
      <c r="P419" s="455"/>
      <c r="Q419" s="455"/>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57"/>
      <c r="C420" s="2058" t="s">
        <v>366</v>
      </c>
      <c r="D420" s="2059"/>
      <c r="E420" s="542">
        <v>0.44242454552203203</v>
      </c>
      <c r="F420" s="455"/>
      <c r="G420" s="455"/>
      <c r="H420" s="2059" t="s">
        <v>371</v>
      </c>
      <c r="I420" s="2059"/>
      <c r="J420" s="543">
        <v>0.41744823088672517</v>
      </c>
      <c r="K420" s="455"/>
      <c r="L420" s="455"/>
      <c r="M420" s="2059" t="s">
        <v>375</v>
      </c>
      <c r="N420" s="2059"/>
      <c r="O420" s="544">
        <v>0.36202173193809778</v>
      </c>
      <c r="P420" s="455"/>
      <c r="Q420" s="455"/>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57"/>
      <c r="C421" s="2058" t="s">
        <v>369</v>
      </c>
      <c r="D421" s="2059"/>
      <c r="E421" s="542">
        <v>0.43614889896942888</v>
      </c>
      <c r="F421" s="455"/>
      <c r="G421" s="455"/>
      <c r="H421" s="2059" t="s">
        <v>356</v>
      </c>
      <c r="I421" s="2059"/>
      <c r="J421" s="543">
        <v>0.41735044086615514</v>
      </c>
      <c r="K421" s="455"/>
      <c r="L421" s="455"/>
      <c r="M421" s="2059" t="s">
        <v>353</v>
      </c>
      <c r="N421" s="2059"/>
      <c r="O421" s="544">
        <v>0.35010121938006816</v>
      </c>
      <c r="P421" s="455"/>
      <c r="Q421" s="455"/>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57"/>
      <c r="C422" s="2058" t="s">
        <v>375</v>
      </c>
      <c r="D422" s="2059"/>
      <c r="E422" s="542">
        <v>0.42419933771865226</v>
      </c>
      <c r="F422" s="455"/>
      <c r="G422" s="455"/>
      <c r="H422" s="2059" t="s">
        <v>375</v>
      </c>
      <c r="I422" s="2059"/>
      <c r="J422" s="543">
        <v>0.39967088004113166</v>
      </c>
      <c r="K422" s="455"/>
      <c r="L422" s="455"/>
      <c r="M422" s="2059" t="s">
        <v>376</v>
      </c>
      <c r="N422" s="2059"/>
      <c r="O422" s="544">
        <v>-0.34542444529647215</v>
      </c>
      <c r="P422" s="455"/>
      <c r="Q422" s="455"/>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57"/>
      <c r="C423" s="2058" t="s">
        <v>368</v>
      </c>
      <c r="D423" s="2059"/>
      <c r="E423" s="542">
        <v>-0.4217619381169983</v>
      </c>
      <c r="F423" s="455"/>
      <c r="G423" s="455"/>
      <c r="H423" s="2059" t="s">
        <v>377</v>
      </c>
      <c r="I423" s="2059"/>
      <c r="J423" s="543">
        <v>0.37421012415860427</v>
      </c>
      <c r="K423" s="455"/>
      <c r="L423" s="455"/>
      <c r="M423" s="2059" t="s">
        <v>378</v>
      </c>
      <c r="N423" s="2059"/>
      <c r="O423" s="544">
        <v>-0.33299573161098067</v>
      </c>
      <c r="P423" s="455"/>
      <c r="Q423" s="455"/>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57"/>
      <c r="C424" s="2058" t="s">
        <v>374</v>
      </c>
      <c r="D424" s="2059"/>
      <c r="E424" s="542">
        <v>-0.41401292163676245</v>
      </c>
      <c r="F424" s="455"/>
      <c r="G424" s="455"/>
      <c r="H424" s="2059" t="s">
        <v>373</v>
      </c>
      <c r="I424" s="2059"/>
      <c r="J424" s="543">
        <v>-0.30984950978095044</v>
      </c>
      <c r="K424" s="455"/>
      <c r="L424" s="455"/>
      <c r="M424" s="2059" t="s">
        <v>379</v>
      </c>
      <c r="N424" s="2059"/>
      <c r="O424" s="544">
        <v>0.32948463317074006</v>
      </c>
      <c r="P424" s="455"/>
      <c r="Q424" s="455"/>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57"/>
      <c r="C425" s="2058" t="s">
        <v>372</v>
      </c>
      <c r="D425" s="2059"/>
      <c r="E425" s="542">
        <v>0.40322320035516362</v>
      </c>
      <c r="F425" s="455"/>
      <c r="G425" s="455"/>
      <c r="H425" s="2059" t="s">
        <v>380</v>
      </c>
      <c r="I425" s="2059"/>
      <c r="J425" s="543">
        <v>0.28745242903211576</v>
      </c>
      <c r="K425" s="455"/>
      <c r="L425" s="455"/>
      <c r="M425" s="2059" t="s">
        <v>360</v>
      </c>
      <c r="N425" s="2059"/>
      <c r="O425" s="544">
        <v>0.32380100344979967</v>
      </c>
      <c r="P425" s="455"/>
      <c r="Q425" s="455"/>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57"/>
      <c r="C426" s="2058" t="s">
        <v>367</v>
      </c>
      <c r="D426" s="2059"/>
      <c r="E426" s="542">
        <v>0.38846703674466054</v>
      </c>
      <c r="F426" s="455"/>
      <c r="G426" s="455"/>
      <c r="H426" s="2059" t="s">
        <v>369</v>
      </c>
      <c r="I426" s="2059"/>
      <c r="J426" s="543">
        <v>0.28500837821713376</v>
      </c>
      <c r="K426" s="455"/>
      <c r="L426" s="455"/>
      <c r="M426" s="2059" t="s">
        <v>368</v>
      </c>
      <c r="N426" s="2059"/>
      <c r="O426" s="544">
        <v>0.28735172687820859</v>
      </c>
      <c r="P426" s="455"/>
      <c r="Q426" s="455"/>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57"/>
      <c r="C427" s="2058" t="s">
        <v>377</v>
      </c>
      <c r="D427" s="2059"/>
      <c r="E427" s="542">
        <v>0.32597342175076965</v>
      </c>
      <c r="F427" s="455"/>
      <c r="G427" s="455"/>
      <c r="H427" s="2059" t="s">
        <v>381</v>
      </c>
      <c r="I427" s="2059"/>
      <c r="J427" s="543">
        <v>-0.28056288517100697</v>
      </c>
      <c r="K427" s="455"/>
      <c r="L427" s="455"/>
      <c r="M427" s="2059" t="s">
        <v>382</v>
      </c>
      <c r="N427" s="2059"/>
      <c r="O427" s="544">
        <v>-0.28186216519641122</v>
      </c>
      <c r="P427" s="455"/>
      <c r="Q427" s="455"/>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57"/>
      <c r="C428" s="2058" t="s">
        <v>376</v>
      </c>
      <c r="D428" s="2059"/>
      <c r="E428" s="542">
        <v>-0.32214858385985456</v>
      </c>
      <c r="F428" s="455"/>
      <c r="G428" s="455"/>
      <c r="H428" s="2059" t="s">
        <v>383</v>
      </c>
      <c r="I428" s="2059"/>
      <c r="J428" s="543">
        <v>0.28056288517100658</v>
      </c>
      <c r="K428" s="455"/>
      <c r="L428" s="455"/>
      <c r="M428" s="2059" t="s">
        <v>366</v>
      </c>
      <c r="N428" s="2059"/>
      <c r="O428" s="544">
        <v>0.27976293779327832</v>
      </c>
      <c r="P428" s="455"/>
      <c r="Q428" s="455"/>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57"/>
      <c r="C429" s="2058" t="s">
        <v>380</v>
      </c>
      <c r="D429" s="2059"/>
      <c r="E429" s="542">
        <v>0.28796835187750541</v>
      </c>
      <c r="F429" s="455"/>
      <c r="G429" s="455"/>
      <c r="H429" s="2059" t="s">
        <v>367</v>
      </c>
      <c r="I429" s="2059"/>
      <c r="J429" s="543">
        <v>0.25234225961412032</v>
      </c>
      <c r="K429" s="455"/>
      <c r="L429" s="455"/>
      <c r="M429" s="2059" t="s">
        <v>357</v>
      </c>
      <c r="N429" s="2059"/>
      <c r="O429" s="544">
        <v>0.26095835123732791</v>
      </c>
      <c r="P429" s="455"/>
      <c r="Q429" s="455"/>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57"/>
      <c r="C430" s="2058" t="s">
        <v>382</v>
      </c>
      <c r="D430" s="2059"/>
      <c r="E430" s="542">
        <v>-0.25881323024346919</v>
      </c>
      <c r="F430" s="455"/>
      <c r="G430" s="455"/>
      <c r="H430" s="2059" t="s">
        <v>384</v>
      </c>
      <c r="I430" s="2059"/>
      <c r="J430" s="543">
        <v>-0.23927547460350107</v>
      </c>
      <c r="K430" s="455"/>
      <c r="L430" s="455"/>
      <c r="M430" s="2059" t="s">
        <v>372</v>
      </c>
      <c r="N430" s="2059"/>
      <c r="O430" s="544">
        <v>0.25329130690866242</v>
      </c>
      <c r="P430" s="455"/>
      <c r="Q430" s="455"/>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57"/>
      <c r="C431" s="2058" t="s">
        <v>379</v>
      </c>
      <c r="D431" s="2059"/>
      <c r="E431" s="542">
        <v>0.22790249109833671</v>
      </c>
      <c r="F431" s="455"/>
      <c r="G431" s="455"/>
      <c r="H431" s="2059" t="s">
        <v>376</v>
      </c>
      <c r="I431" s="2059"/>
      <c r="J431" s="543">
        <v>-0.23523734486607786</v>
      </c>
      <c r="K431" s="455"/>
      <c r="L431" s="455"/>
      <c r="M431" s="2059" t="s">
        <v>380</v>
      </c>
      <c r="N431" s="2059"/>
      <c r="O431" s="544">
        <v>0.24430498498743566</v>
      </c>
      <c r="P431" s="455"/>
      <c r="Q431" s="455"/>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57"/>
      <c r="C432" s="2058" t="s">
        <v>368</v>
      </c>
      <c r="D432" s="2059"/>
      <c r="E432" s="542">
        <v>0.21230227912522048</v>
      </c>
      <c r="F432" s="455"/>
      <c r="G432" s="455"/>
      <c r="H432" s="2059" t="s">
        <v>358</v>
      </c>
      <c r="I432" s="2059"/>
      <c r="J432" s="543">
        <v>0.22446584643477854</v>
      </c>
      <c r="K432" s="455"/>
      <c r="L432" s="455"/>
      <c r="M432" s="2059" t="s">
        <v>368</v>
      </c>
      <c r="N432" s="2059"/>
      <c r="O432" s="544">
        <v>-0.21593438282908983</v>
      </c>
      <c r="P432" s="455"/>
      <c r="Q432" s="455"/>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57"/>
      <c r="C433" s="2058" t="s">
        <v>385</v>
      </c>
      <c r="D433" s="2059"/>
      <c r="E433" s="542">
        <v>-0.19303460223581284</v>
      </c>
      <c r="F433" s="455"/>
      <c r="G433" s="455"/>
      <c r="H433" s="2059" t="s">
        <v>385</v>
      </c>
      <c r="I433" s="2059"/>
      <c r="J433" s="543">
        <v>-0.22178965149446292</v>
      </c>
      <c r="K433" s="455"/>
      <c r="L433" s="455"/>
      <c r="M433" s="2059" t="s">
        <v>386</v>
      </c>
      <c r="N433" s="2059"/>
      <c r="O433" s="544">
        <v>-0.16942840897777156</v>
      </c>
      <c r="P433" s="455"/>
      <c r="Q433" s="455"/>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57"/>
      <c r="C434" s="2058" t="s">
        <v>387</v>
      </c>
      <c r="D434" s="2059"/>
      <c r="E434" s="542">
        <v>-0.17709561992316694</v>
      </c>
      <c r="F434" s="455"/>
      <c r="G434" s="455"/>
      <c r="H434" s="2059" t="s">
        <v>387</v>
      </c>
      <c r="I434" s="2059"/>
      <c r="J434" s="543">
        <v>-0.21170383895199305</v>
      </c>
      <c r="K434" s="455"/>
      <c r="L434" s="455"/>
      <c r="M434" s="2059" t="s">
        <v>388</v>
      </c>
      <c r="N434" s="2059"/>
      <c r="O434" s="544">
        <v>0.1664606057929367</v>
      </c>
      <c r="P434" s="455"/>
      <c r="Q434" s="455"/>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57"/>
      <c r="C435" s="2058" t="s">
        <v>386</v>
      </c>
      <c r="D435" s="2059"/>
      <c r="E435" s="542">
        <v>-0.16437000790645057</v>
      </c>
      <c r="F435" s="455"/>
      <c r="G435" s="455"/>
      <c r="H435" s="2059" t="s">
        <v>378</v>
      </c>
      <c r="I435" s="2059"/>
      <c r="J435" s="543">
        <v>-0.20097526458650961</v>
      </c>
      <c r="K435" s="455"/>
      <c r="L435" s="455"/>
      <c r="M435" s="2059" t="s">
        <v>389</v>
      </c>
      <c r="N435" s="2059"/>
      <c r="O435" s="544">
        <v>-0.16566430129684528</v>
      </c>
      <c r="P435" s="455"/>
      <c r="Q435" s="455"/>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57"/>
      <c r="C436" s="2058" t="s">
        <v>388</v>
      </c>
      <c r="D436" s="2059"/>
      <c r="E436" s="542">
        <v>0.13458779678853131</v>
      </c>
      <c r="F436" s="455"/>
      <c r="G436" s="455"/>
      <c r="H436" s="2059" t="s">
        <v>382</v>
      </c>
      <c r="I436" s="2059"/>
      <c r="J436" s="543">
        <v>-0.17891097589641203</v>
      </c>
      <c r="K436" s="455"/>
      <c r="L436" s="455"/>
      <c r="M436" s="2059" t="s">
        <v>377</v>
      </c>
      <c r="N436" s="2059"/>
      <c r="O436" s="544">
        <v>0.16481858944013003</v>
      </c>
      <c r="P436" s="455"/>
      <c r="Q436" s="455"/>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57"/>
      <c r="C437" s="2058" t="s">
        <v>390</v>
      </c>
      <c r="D437" s="2059"/>
      <c r="E437" s="542">
        <v>0.13303920247084158</v>
      </c>
      <c r="F437" s="455"/>
      <c r="G437" s="455"/>
      <c r="H437" s="2059" t="s">
        <v>379</v>
      </c>
      <c r="I437" s="2059"/>
      <c r="J437" s="543">
        <v>0.16411241306604629</v>
      </c>
      <c r="K437" s="455"/>
      <c r="L437" s="455"/>
      <c r="M437" s="2059" t="s">
        <v>387</v>
      </c>
      <c r="N437" s="2059"/>
      <c r="O437" s="544">
        <v>-0.1456302516161328</v>
      </c>
      <c r="P437" s="455"/>
      <c r="Q437" s="455"/>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57"/>
      <c r="C438" s="2058" t="s">
        <v>384</v>
      </c>
      <c r="D438" s="2059"/>
      <c r="E438" s="542">
        <v>-0.13082985327999402</v>
      </c>
      <c r="F438" s="455"/>
      <c r="G438" s="455"/>
      <c r="H438" s="2059" t="s">
        <v>368</v>
      </c>
      <c r="I438" s="2059"/>
      <c r="J438" s="543">
        <v>0.13311529797641725</v>
      </c>
      <c r="K438" s="455"/>
      <c r="L438" s="455"/>
      <c r="M438" s="2059" t="s">
        <v>390</v>
      </c>
      <c r="N438" s="2059"/>
      <c r="O438" s="544">
        <v>0.13618651761640729</v>
      </c>
      <c r="P438" s="455"/>
      <c r="Q438" s="455"/>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57"/>
      <c r="C439" s="2058" t="s">
        <v>391</v>
      </c>
      <c r="D439" s="2059"/>
      <c r="E439" s="542">
        <v>-0.12712286219285676</v>
      </c>
      <c r="F439" s="455"/>
      <c r="G439" s="455"/>
      <c r="H439" s="2059" t="s">
        <v>386</v>
      </c>
      <c r="I439" s="2059"/>
      <c r="J439" s="543">
        <v>-0.10516799189050439</v>
      </c>
      <c r="K439" s="455"/>
      <c r="L439" s="455"/>
      <c r="M439" s="2059" t="s">
        <v>392</v>
      </c>
      <c r="N439" s="2059"/>
      <c r="O439" s="544">
        <v>0.13604222227187687</v>
      </c>
      <c r="P439" s="455"/>
      <c r="Q439" s="455"/>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57"/>
      <c r="C440" s="2058" t="s">
        <v>393</v>
      </c>
      <c r="D440" s="2059"/>
      <c r="E440" s="542">
        <v>9.2172294425353435E-2</v>
      </c>
      <c r="F440" s="455"/>
      <c r="G440" s="455"/>
      <c r="H440" s="2059" t="s">
        <v>390</v>
      </c>
      <c r="I440" s="2059"/>
      <c r="J440" s="543">
        <v>0.10516081239408728</v>
      </c>
      <c r="K440" s="455"/>
      <c r="L440" s="455"/>
      <c r="M440" s="2059" t="s">
        <v>385</v>
      </c>
      <c r="N440" s="2059"/>
      <c r="O440" s="544">
        <v>-0.1202524646625166</v>
      </c>
      <c r="P440" s="455"/>
      <c r="Q440" s="455"/>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57"/>
      <c r="C441" s="2058" t="s">
        <v>394</v>
      </c>
      <c r="D441" s="2059"/>
      <c r="E441" s="542">
        <v>6.2514320589143024E-2</v>
      </c>
      <c r="F441" s="455"/>
      <c r="G441" s="455"/>
      <c r="H441" s="2059" t="s">
        <v>388</v>
      </c>
      <c r="I441" s="2059"/>
      <c r="J441" s="543">
        <v>8.6618766764282956E-2</v>
      </c>
      <c r="K441" s="455"/>
      <c r="L441" s="455"/>
      <c r="M441" s="2059" t="s">
        <v>391</v>
      </c>
      <c r="N441" s="2059"/>
      <c r="O441" s="544">
        <v>-9.5594896815029043E-2</v>
      </c>
      <c r="P441" s="455"/>
      <c r="Q441" s="455"/>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57"/>
      <c r="C442" s="2058" t="s">
        <v>395</v>
      </c>
      <c r="D442" s="2059"/>
      <c r="E442" s="542">
        <v>5.2295267353407157E-2</v>
      </c>
      <c r="F442" s="455"/>
      <c r="G442" s="455"/>
      <c r="H442" s="2059" t="s">
        <v>393</v>
      </c>
      <c r="I442" s="2059"/>
      <c r="J442" s="543">
        <v>8.6232320073080806E-2</v>
      </c>
      <c r="K442" s="455"/>
      <c r="L442" s="455"/>
      <c r="M442" s="2059" t="s">
        <v>394</v>
      </c>
      <c r="N442" s="2059"/>
      <c r="O442" s="544">
        <v>6.857911424753052E-2</v>
      </c>
      <c r="P442" s="455"/>
      <c r="Q442" s="455"/>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57"/>
      <c r="C443" s="2058" t="s">
        <v>383</v>
      </c>
      <c r="D443" s="2059"/>
      <c r="E443" s="542">
        <v>5.0683445646334861E-2</v>
      </c>
      <c r="F443" s="455"/>
      <c r="G443" s="455"/>
      <c r="H443" s="2059" t="s">
        <v>389</v>
      </c>
      <c r="I443" s="2059"/>
      <c r="J443" s="543">
        <v>-7.8867977661939426E-2</v>
      </c>
      <c r="K443" s="455"/>
      <c r="L443" s="455"/>
      <c r="M443" s="2059" t="s">
        <v>396</v>
      </c>
      <c r="N443" s="2059"/>
      <c r="O443" s="544">
        <v>-5.719602487875778E-2</v>
      </c>
      <c r="P443" s="455"/>
      <c r="Q443" s="455"/>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57"/>
      <c r="C444" s="2058" t="s">
        <v>381</v>
      </c>
      <c r="D444" s="2059"/>
      <c r="E444" s="542">
        <v>-5.0683445646334507E-2</v>
      </c>
      <c r="F444" s="455"/>
      <c r="G444" s="455"/>
      <c r="H444" s="2059" t="s">
        <v>397</v>
      </c>
      <c r="I444" s="2059"/>
      <c r="J444" s="543">
        <v>-7.6251539723177816E-2</v>
      </c>
      <c r="K444" s="455"/>
      <c r="L444" s="455"/>
      <c r="M444" s="2059" t="s">
        <v>395</v>
      </c>
      <c r="N444" s="2059"/>
      <c r="O444" s="544">
        <v>5.4307027057105765E-2</v>
      </c>
      <c r="P444" s="455"/>
      <c r="Q444" s="455"/>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57"/>
      <c r="C445" s="2058" t="s">
        <v>396</v>
      </c>
      <c r="D445" s="2059"/>
      <c r="E445" s="542">
        <v>-4.3693780216990843E-2</v>
      </c>
      <c r="F445" s="455"/>
      <c r="G445" s="455"/>
      <c r="H445" s="2059" t="s">
        <v>398</v>
      </c>
      <c r="I445" s="2059"/>
      <c r="J445" s="543">
        <v>-5.5691692327931031E-2</v>
      </c>
      <c r="K445" s="455"/>
      <c r="L445" s="455"/>
      <c r="M445" s="2059" t="s">
        <v>393</v>
      </c>
      <c r="N445" s="2059"/>
      <c r="O445" s="544">
        <v>5.2202048643284163E-2</v>
      </c>
      <c r="P445" s="455"/>
      <c r="Q445" s="455"/>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58" t="s">
        <v>397</v>
      </c>
      <c r="D446" s="2059"/>
      <c r="E446" s="542">
        <v>-4.3394127892432285E-2</v>
      </c>
      <c r="F446" s="455"/>
      <c r="G446" s="455"/>
      <c r="H446" s="2059" t="s">
        <v>395</v>
      </c>
      <c r="I446" s="2059"/>
      <c r="J446" s="543">
        <v>5.4965571096765524E-2</v>
      </c>
      <c r="K446" s="455"/>
      <c r="L446" s="455"/>
      <c r="M446" s="2059" t="s">
        <v>396</v>
      </c>
      <c r="N446" s="2059"/>
      <c r="O446" s="544">
        <v>-4.770539284070182E-2</v>
      </c>
      <c r="P446" s="455"/>
      <c r="Q446" s="455"/>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58" t="s">
        <v>396</v>
      </c>
      <c r="D447" s="2059"/>
      <c r="E447" s="542">
        <v>-4.2748068838649823E-2</v>
      </c>
      <c r="F447" s="455"/>
      <c r="G447" s="455"/>
      <c r="H447" s="2059" t="s">
        <v>394</v>
      </c>
      <c r="I447" s="2059"/>
      <c r="J447" s="543">
        <v>4.7338375360270517E-2</v>
      </c>
      <c r="K447" s="455"/>
      <c r="L447" s="455"/>
      <c r="M447" s="2059" t="s">
        <v>399</v>
      </c>
      <c r="N447" s="2059"/>
      <c r="O447" s="544">
        <v>-4.7031701292374543E-2</v>
      </c>
      <c r="P447" s="455"/>
      <c r="Q447" s="455"/>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58" t="s">
        <v>392</v>
      </c>
      <c r="D448" s="2059"/>
      <c r="E448" s="542">
        <v>3.9214128787743302E-2</v>
      </c>
      <c r="F448" s="455"/>
      <c r="G448" s="455"/>
      <c r="H448" s="2059" t="s">
        <v>400</v>
      </c>
      <c r="I448" s="2059"/>
      <c r="J448" s="543">
        <v>-4.6818948296747868E-2</v>
      </c>
      <c r="K448" s="455"/>
      <c r="L448" s="455"/>
      <c r="M448" s="2059" t="s">
        <v>401</v>
      </c>
      <c r="N448" s="2059"/>
      <c r="O448" s="544">
        <v>4.4939485130866694E-2</v>
      </c>
      <c r="P448" s="455"/>
      <c r="Q448" s="455"/>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58" t="s">
        <v>402</v>
      </c>
      <c r="D449" s="2059"/>
      <c r="E449" s="542">
        <v>-3.2536051607394458E-2</v>
      </c>
      <c r="F449" s="455"/>
      <c r="G449" s="455"/>
      <c r="H449" s="2059" t="s">
        <v>346</v>
      </c>
      <c r="I449" s="2059"/>
      <c r="J449" s="543">
        <v>-4.5187544151423377E-2</v>
      </c>
      <c r="K449" s="455"/>
      <c r="L449" s="455"/>
      <c r="M449" s="2059" t="s">
        <v>403</v>
      </c>
      <c r="N449" s="2059"/>
      <c r="O449" s="544">
        <v>3.9171998105429262E-2</v>
      </c>
      <c r="P449" s="455"/>
      <c r="Q449" s="455"/>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58" t="s">
        <v>404</v>
      </c>
      <c r="D450" s="2059"/>
      <c r="E450" s="542">
        <v>3.2398122621906181E-2</v>
      </c>
      <c r="F450" s="455"/>
      <c r="G450" s="455"/>
      <c r="H450" s="2059" t="s">
        <v>391</v>
      </c>
      <c r="I450" s="2059"/>
      <c r="J450" s="543">
        <v>-3.8052743360268496E-2</v>
      </c>
      <c r="K450" s="455"/>
      <c r="L450" s="455"/>
      <c r="M450" s="2059" t="s">
        <v>404</v>
      </c>
      <c r="N450" s="2059"/>
      <c r="O450" s="544">
        <v>3.8224338074094907E-2</v>
      </c>
      <c r="P450" s="455"/>
      <c r="Q450" s="455"/>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58" t="s">
        <v>405</v>
      </c>
      <c r="D451" s="2059"/>
      <c r="E451" s="542">
        <v>-2.7016123910921609E-2</v>
      </c>
      <c r="F451" s="455"/>
      <c r="G451" s="455"/>
      <c r="H451" s="2059" t="s">
        <v>402</v>
      </c>
      <c r="I451" s="2059"/>
      <c r="J451" s="543">
        <v>-3.4737637007069645E-2</v>
      </c>
      <c r="K451" s="455"/>
      <c r="L451" s="455"/>
      <c r="M451" s="2059" t="s">
        <v>400</v>
      </c>
      <c r="N451" s="2059"/>
      <c r="O451" s="544">
        <v>3.7049225176981913E-2</v>
      </c>
      <c r="P451" s="455"/>
      <c r="Q451" s="455"/>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58" t="s">
        <v>406</v>
      </c>
      <c r="D452" s="2059"/>
      <c r="E452" s="542">
        <v>2.2632503579273992E-2</v>
      </c>
      <c r="F452" s="455"/>
      <c r="G452" s="455"/>
      <c r="H452" s="2059" t="s">
        <v>396</v>
      </c>
      <c r="I452" s="2059"/>
      <c r="J452" s="543">
        <v>-3.3129650677034564E-2</v>
      </c>
      <c r="K452" s="455"/>
      <c r="L452" s="455"/>
      <c r="M452" s="2059" t="s">
        <v>406</v>
      </c>
      <c r="N452" s="2059"/>
      <c r="O452" s="544">
        <v>3.5910970362072581E-2</v>
      </c>
      <c r="P452" s="455"/>
      <c r="Q452" s="455"/>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58" t="s">
        <v>407</v>
      </c>
      <c r="D453" s="2059"/>
      <c r="E453" s="542">
        <v>-1.5705974887795095E-2</v>
      </c>
      <c r="F453" s="455"/>
      <c r="G453" s="455"/>
      <c r="H453" s="2059" t="s">
        <v>392</v>
      </c>
      <c r="I453" s="2059"/>
      <c r="J453" s="543">
        <v>3.2854924970875873E-2</v>
      </c>
      <c r="K453" s="455"/>
      <c r="L453" s="455"/>
      <c r="M453" s="2059" t="s">
        <v>398</v>
      </c>
      <c r="N453" s="2059"/>
      <c r="O453" s="544">
        <v>3.3543442303108552E-2</v>
      </c>
      <c r="P453" s="455"/>
      <c r="Q453" s="455"/>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58" t="s">
        <v>408</v>
      </c>
      <c r="D454" s="2059"/>
      <c r="E454" s="542">
        <v>-1.2066349630220328E-2</v>
      </c>
      <c r="F454" s="455"/>
      <c r="G454" s="455"/>
      <c r="H454" s="2059" t="s">
        <v>399</v>
      </c>
      <c r="I454" s="2059"/>
      <c r="J454" s="543">
        <v>-2.7456678998439517E-2</v>
      </c>
      <c r="K454" s="455"/>
      <c r="L454" s="455"/>
      <c r="M454" s="2059" t="s">
        <v>405</v>
      </c>
      <c r="N454" s="2059"/>
      <c r="O454" s="544">
        <v>-2.7130080992178927E-2</v>
      </c>
      <c r="P454" s="455"/>
      <c r="Q454" s="455"/>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58" t="s">
        <v>346</v>
      </c>
      <c r="D455" s="2059"/>
      <c r="E455" s="542">
        <v>-1.059422236934056E-2</v>
      </c>
      <c r="F455" s="455"/>
      <c r="G455" s="455"/>
      <c r="H455" s="2059" t="s">
        <v>403</v>
      </c>
      <c r="I455" s="2059"/>
      <c r="J455" s="543">
        <v>-2.6900920771276753E-2</v>
      </c>
      <c r="K455" s="455"/>
      <c r="L455" s="455"/>
      <c r="M455" s="2059" t="s">
        <v>409</v>
      </c>
      <c r="N455" s="2059"/>
      <c r="O455" s="544">
        <v>2.5841095425116933E-2</v>
      </c>
      <c r="P455" s="455"/>
      <c r="Q455" s="455"/>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58" t="s">
        <v>401</v>
      </c>
      <c r="D456" s="2059"/>
      <c r="E456" s="542">
        <v>1.0198723574996058E-2</v>
      </c>
      <c r="F456" s="455"/>
      <c r="G456" s="455"/>
      <c r="H456" s="2059" t="s">
        <v>388</v>
      </c>
      <c r="I456" s="2059"/>
      <c r="J456" s="543">
        <v>-2.6230344436409855E-2</v>
      </c>
      <c r="K456" s="455"/>
      <c r="L456" s="455"/>
      <c r="M456" s="2059" t="s">
        <v>384</v>
      </c>
      <c r="N456" s="2059"/>
      <c r="O456" s="544">
        <v>-2.4766906403182697E-2</v>
      </c>
      <c r="P456" s="455"/>
      <c r="Q456" s="455"/>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58" t="s">
        <v>403</v>
      </c>
      <c r="D457" s="2059"/>
      <c r="E457" s="542">
        <v>7.7858140904431567E-3</v>
      </c>
      <c r="F457" s="455"/>
      <c r="G457" s="455"/>
      <c r="H457" s="2059" t="s">
        <v>407</v>
      </c>
      <c r="I457" s="2059"/>
      <c r="J457" s="543">
        <v>-2.590408575705894E-2</v>
      </c>
      <c r="K457" s="455"/>
      <c r="L457" s="455"/>
      <c r="M457" s="2059" t="s">
        <v>407</v>
      </c>
      <c r="N457" s="2059"/>
      <c r="O457" s="544">
        <v>-2.0861826386246861E-2</v>
      </c>
      <c r="P457" s="455"/>
      <c r="Q457" s="455"/>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58" t="s">
        <v>400</v>
      </c>
      <c r="D458" s="2059"/>
      <c r="E458" s="542">
        <v>-6.385446645718296E-3</v>
      </c>
      <c r="F458" s="455"/>
      <c r="G458" s="455"/>
      <c r="H458" s="2059" t="s">
        <v>405</v>
      </c>
      <c r="I458" s="2059"/>
      <c r="J458" s="543">
        <v>-2.5230738997572173E-2</v>
      </c>
      <c r="K458" s="455"/>
      <c r="L458" s="455"/>
      <c r="M458" s="2059" t="s">
        <v>383</v>
      </c>
      <c r="N458" s="2059"/>
      <c r="O458" s="544">
        <v>-2.0458403453351467E-2</v>
      </c>
      <c r="P458" s="455"/>
      <c r="Q458" s="455"/>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58" t="s">
        <v>398</v>
      </c>
      <c r="D459" s="2059"/>
      <c r="E459" s="542">
        <v>-5.2891614167884906E-3</v>
      </c>
      <c r="F459" s="455"/>
      <c r="G459" s="455"/>
      <c r="H459" s="2059" t="s">
        <v>409</v>
      </c>
      <c r="I459" s="2059"/>
      <c r="J459" s="543">
        <v>2.4853028358207078E-2</v>
      </c>
      <c r="K459" s="455"/>
      <c r="L459" s="455"/>
      <c r="M459" s="2059" t="s">
        <v>381</v>
      </c>
      <c r="N459" s="2059"/>
      <c r="O459" s="544">
        <v>2.0458403453350857E-2</v>
      </c>
      <c r="P459" s="455"/>
      <c r="Q459" s="455"/>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58" t="s">
        <v>388</v>
      </c>
      <c r="D460" s="2059"/>
      <c r="E460" s="542">
        <v>4.5583570204997797E-3</v>
      </c>
      <c r="F460" s="455"/>
      <c r="G460" s="455"/>
      <c r="H460" s="2059" t="s">
        <v>396</v>
      </c>
      <c r="I460" s="2059"/>
      <c r="J460" s="543">
        <v>-2.3944871502392259E-2</v>
      </c>
      <c r="K460" s="455"/>
      <c r="L460" s="455"/>
      <c r="M460" s="2059" t="s">
        <v>402</v>
      </c>
      <c r="N460" s="2059"/>
      <c r="O460" s="544">
        <v>-2.0099776020430699E-2</v>
      </c>
      <c r="P460" s="455"/>
      <c r="Q460" s="455"/>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58" t="s">
        <v>410</v>
      </c>
      <c r="D461" s="2059"/>
      <c r="E461" s="545">
        <v>4.0004938703708708E-3</v>
      </c>
      <c r="F461" s="455"/>
      <c r="G461" s="455"/>
      <c r="H461" s="2059" t="s">
        <v>411</v>
      </c>
      <c r="I461" s="2059"/>
      <c r="J461" s="543">
        <v>2.2969616721463207E-2</v>
      </c>
      <c r="K461" s="455"/>
      <c r="L461" s="455"/>
      <c r="M461" s="2059" t="s">
        <v>410</v>
      </c>
      <c r="N461" s="2059"/>
      <c r="O461" s="544">
        <v>1.7110979110282285E-2</v>
      </c>
      <c r="P461" s="455"/>
      <c r="Q461" s="455"/>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58"/>
      <c r="D462" s="2059"/>
      <c r="E462" s="455"/>
      <c r="F462" s="455"/>
      <c r="G462" s="455"/>
      <c r="H462" s="2059" t="s">
        <v>412</v>
      </c>
      <c r="I462" s="2059"/>
      <c r="J462" s="543">
        <v>-2.2834721098766584E-2</v>
      </c>
      <c r="K462" s="455"/>
      <c r="L462" s="455"/>
      <c r="M462" s="2059" t="s">
        <v>346</v>
      </c>
      <c r="N462" s="2059"/>
      <c r="O462" s="544">
        <v>1.5118231296277035E-2</v>
      </c>
      <c r="P462" s="455"/>
      <c r="Q462" s="455"/>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58"/>
      <c r="D463" s="2059"/>
      <c r="E463" s="455"/>
      <c r="F463" s="455"/>
      <c r="G463" s="455"/>
      <c r="H463" s="2059" t="s">
        <v>406</v>
      </c>
      <c r="I463" s="2059"/>
      <c r="J463" s="543">
        <v>1.985077582372733E-2</v>
      </c>
      <c r="K463" s="455"/>
      <c r="L463" s="455"/>
      <c r="M463" s="2059" t="s">
        <v>408</v>
      </c>
      <c r="N463" s="2059"/>
      <c r="O463" s="544">
        <v>1.5095255533604328E-2</v>
      </c>
      <c r="P463" s="455"/>
      <c r="Q463" s="455"/>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58"/>
      <c r="D464" s="2059"/>
      <c r="E464" s="455"/>
      <c r="F464" s="455"/>
      <c r="G464" s="455"/>
      <c r="H464" s="2059" t="s">
        <v>408</v>
      </c>
      <c r="I464" s="2059"/>
      <c r="J464" s="543">
        <v>-1.9324005699443644E-2</v>
      </c>
      <c r="K464" s="455"/>
      <c r="L464" s="455"/>
      <c r="M464" s="2059" t="s">
        <v>412</v>
      </c>
      <c r="N464" s="2059"/>
      <c r="O464" s="544">
        <v>-1.4365021377108768E-2</v>
      </c>
      <c r="P464" s="455"/>
      <c r="Q464" s="455"/>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58" t="s">
        <v>230</v>
      </c>
      <c r="D465" s="2059"/>
      <c r="E465" s="2059"/>
      <c r="F465" s="455"/>
      <c r="G465" s="455"/>
      <c r="H465" s="2059" t="s">
        <v>401</v>
      </c>
      <c r="I465" s="2059"/>
      <c r="J465" s="543">
        <v>1.8999253355897326E-2</v>
      </c>
      <c r="K465" s="455"/>
      <c r="L465" s="455"/>
      <c r="M465" s="2059" t="s">
        <v>411</v>
      </c>
      <c r="N465" s="2059"/>
      <c r="O465" s="544">
        <v>1.3795372185579894E-2</v>
      </c>
      <c r="P465" s="455"/>
      <c r="Q465" s="455"/>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58"/>
      <c r="D466" s="2059"/>
      <c r="E466" s="524" t="s">
        <v>232</v>
      </c>
      <c r="F466" s="455"/>
      <c r="G466" s="455"/>
      <c r="H466" s="2059" t="s">
        <v>404</v>
      </c>
      <c r="I466" s="2059"/>
      <c r="J466" s="543">
        <v>7.8265476767628468E-3</v>
      </c>
      <c r="K466" s="455"/>
      <c r="L466" s="455"/>
      <c r="M466" s="2059" t="s">
        <v>397</v>
      </c>
      <c r="N466" s="2059"/>
      <c r="O466" s="544">
        <v>-1.2919297371759036E-2</v>
      </c>
      <c r="P466" s="455"/>
      <c r="Q466" s="455"/>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58" t="s">
        <v>374</v>
      </c>
      <c r="D467" s="2059"/>
      <c r="E467" s="539">
        <v>0.171406699282208</v>
      </c>
      <c r="F467" s="455"/>
      <c r="G467" s="455"/>
      <c r="H467" s="2059" t="s">
        <v>410</v>
      </c>
      <c r="I467" s="2059"/>
      <c r="J467" s="546">
        <v>-2.7947590071063433E-3</v>
      </c>
      <c r="K467" s="455"/>
      <c r="L467" s="455"/>
      <c r="M467" s="2059" t="s">
        <v>388</v>
      </c>
      <c r="N467" s="2059"/>
      <c r="O467" s="547">
        <v>7.4912238386564802E-3</v>
      </c>
      <c r="P467" s="455"/>
      <c r="Q467" s="455"/>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58" t="s">
        <v>376</v>
      </c>
      <c r="D468" s="2059"/>
      <c r="E468" s="542">
        <v>0.10377971008290975</v>
      </c>
      <c r="F468" s="455"/>
      <c r="G468" s="455"/>
      <c r="H468" s="2059"/>
      <c r="I468" s="2059"/>
      <c r="J468" s="455"/>
      <c r="K468" s="455"/>
      <c r="L468" s="455"/>
      <c r="M468" s="2059"/>
      <c r="N468" s="2059"/>
      <c r="O468" s="455"/>
      <c r="P468" s="455"/>
      <c r="Q468" s="455"/>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58" t="s">
        <v>405</v>
      </c>
      <c r="D469" s="2059"/>
      <c r="E469" s="542">
        <v>7.2987095117027024E-4</v>
      </c>
      <c r="F469" s="455"/>
      <c r="G469" s="455"/>
      <c r="H469" s="2059"/>
      <c r="I469" s="2059"/>
      <c r="J469" s="455"/>
      <c r="K469" s="455"/>
      <c r="L469" s="455"/>
      <c r="M469" s="2059"/>
      <c r="N469" s="2059"/>
      <c r="O469" s="455"/>
      <c r="P469" s="455"/>
      <c r="Q469" s="455"/>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58" t="s">
        <v>406</v>
      </c>
      <c r="D470" s="2059"/>
      <c r="E470" s="542">
        <v>5.1223021826585008E-4</v>
      </c>
      <c r="F470" s="455"/>
      <c r="G470" s="455"/>
      <c r="H470" s="2059"/>
      <c r="I470" s="2059"/>
      <c r="J470" s="455"/>
      <c r="K470" s="455"/>
      <c r="L470" s="455"/>
      <c r="M470" s="2059"/>
      <c r="N470" s="2059"/>
      <c r="O470" s="455"/>
      <c r="P470" s="455"/>
      <c r="Q470" s="455"/>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58" t="s">
        <v>393</v>
      </c>
      <c r="D471" s="2059"/>
      <c r="E471" s="542">
        <v>8.4957318596340405E-3</v>
      </c>
      <c r="F471" s="455"/>
      <c r="G471" s="455"/>
      <c r="H471" s="2059" t="s">
        <v>230</v>
      </c>
      <c r="I471" s="2059"/>
      <c r="J471" s="2059"/>
      <c r="K471" s="455"/>
      <c r="L471" s="455"/>
      <c r="M471" s="2059" t="s">
        <v>230</v>
      </c>
      <c r="N471" s="2059"/>
      <c r="O471" s="2059"/>
      <c r="P471" s="455"/>
      <c r="Q471" s="455"/>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58" t="s">
        <v>364</v>
      </c>
      <c r="D472" s="2059"/>
      <c r="E472" s="542">
        <v>0.29190938739715139</v>
      </c>
      <c r="F472" s="455"/>
      <c r="G472" s="455"/>
      <c r="H472" s="2059"/>
      <c r="I472" s="2059"/>
      <c r="J472" s="525" t="s">
        <v>232</v>
      </c>
      <c r="K472" s="455"/>
      <c r="L472" s="455"/>
      <c r="M472" s="2059"/>
      <c r="N472" s="2059"/>
      <c r="O472" s="526" t="s">
        <v>232</v>
      </c>
      <c r="P472" s="455"/>
      <c r="Q472" s="455"/>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58" t="s">
        <v>368</v>
      </c>
      <c r="D473" s="2059"/>
      <c r="E473" s="542">
        <v>0.1778831324442067</v>
      </c>
      <c r="F473" s="455"/>
      <c r="G473" s="455"/>
      <c r="H473" s="2059" t="s">
        <v>374</v>
      </c>
      <c r="I473" s="2059"/>
      <c r="J473" s="540">
        <v>0.1811777044638353</v>
      </c>
      <c r="K473" s="455"/>
      <c r="L473" s="455"/>
      <c r="M473" s="2059" t="s">
        <v>374</v>
      </c>
      <c r="N473" s="2059"/>
      <c r="O473" s="541">
        <v>0.1331465671622063</v>
      </c>
      <c r="P473" s="455"/>
      <c r="Q473" s="455"/>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58" t="s">
        <v>407</v>
      </c>
      <c r="D474" s="2059"/>
      <c r="E474" s="542">
        <v>2.4667764717605016E-4</v>
      </c>
      <c r="F474" s="455"/>
      <c r="G474" s="455"/>
      <c r="H474" s="2059" t="s">
        <v>376</v>
      </c>
      <c r="I474" s="2059"/>
      <c r="J474" s="543">
        <v>5.5336608419642053E-2</v>
      </c>
      <c r="K474" s="455"/>
      <c r="L474" s="455"/>
      <c r="M474" s="2059" t="s">
        <v>376</v>
      </c>
      <c r="N474" s="2059"/>
      <c r="O474" s="544">
        <v>0.11931804740837548</v>
      </c>
      <c r="P474" s="455"/>
      <c r="Q474" s="455"/>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58" t="s">
        <v>396</v>
      </c>
      <c r="D475" s="2059"/>
      <c r="E475" s="542">
        <v>1.9091464296507005E-3</v>
      </c>
      <c r="F475" s="455"/>
      <c r="G475" s="455"/>
      <c r="H475" s="2059" t="s">
        <v>405</v>
      </c>
      <c r="I475" s="2059"/>
      <c r="J475" s="543">
        <v>6.3659019036360924E-4</v>
      </c>
      <c r="K475" s="455"/>
      <c r="L475" s="455"/>
      <c r="M475" s="2059" t="s">
        <v>405</v>
      </c>
      <c r="N475" s="2059"/>
      <c r="O475" s="544">
        <v>7.3604129464218825E-4</v>
      </c>
      <c r="P475" s="455"/>
      <c r="Q475" s="455"/>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58" t="s">
        <v>387</v>
      </c>
      <c r="D476" s="2059"/>
      <c r="E476" s="542">
        <v>3.1362858595970801E-2</v>
      </c>
      <c r="F476" s="455"/>
      <c r="G476" s="455"/>
      <c r="H476" s="2059" t="s">
        <v>406</v>
      </c>
      <c r="I476" s="2059"/>
      <c r="J476" s="543">
        <v>3.9405330080387747E-4</v>
      </c>
      <c r="K476" s="455"/>
      <c r="L476" s="455"/>
      <c r="M476" s="2059" t="s">
        <v>406</v>
      </c>
      <c r="N476" s="2059"/>
      <c r="O476" s="544">
        <v>1.2895977923456552E-3</v>
      </c>
      <c r="P476" s="455"/>
      <c r="Q476" s="455"/>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58" t="s">
        <v>385</v>
      </c>
      <c r="D477" s="2059"/>
      <c r="E477" s="542">
        <v>3.7262357660338481E-2</v>
      </c>
      <c r="F477" s="455"/>
      <c r="G477" s="455"/>
      <c r="H477" s="2059" t="s">
        <v>393</v>
      </c>
      <c r="I477" s="2059"/>
      <c r="J477" s="543">
        <v>7.436013025186255E-3</v>
      </c>
      <c r="K477" s="455"/>
      <c r="L477" s="455"/>
      <c r="M477" s="2059" t="s">
        <v>393</v>
      </c>
      <c r="N477" s="2059"/>
      <c r="O477" s="544">
        <v>2.7250538825558061E-3</v>
      </c>
      <c r="P477" s="455"/>
      <c r="Q477" s="455"/>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58" t="s">
        <v>373</v>
      </c>
      <c r="D478" s="2059"/>
      <c r="E478" s="542">
        <v>0.20237032701458782</v>
      </c>
      <c r="F478" s="455"/>
      <c r="G478" s="455"/>
      <c r="H478" s="2059" t="s">
        <v>364</v>
      </c>
      <c r="I478" s="2059"/>
      <c r="J478" s="543">
        <v>0.27292566121362799</v>
      </c>
      <c r="K478" s="455"/>
      <c r="L478" s="455"/>
      <c r="M478" s="2059" t="s">
        <v>364</v>
      </c>
      <c r="N478" s="2059"/>
      <c r="O478" s="544">
        <v>0.24453860559219412</v>
      </c>
      <c r="P478" s="455"/>
      <c r="Q478" s="455"/>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58" t="s">
        <v>402</v>
      </c>
      <c r="D479" s="2059"/>
      <c r="E479" s="542">
        <v>1.0585946541990354E-3</v>
      </c>
      <c r="F479" s="455"/>
      <c r="G479" s="455"/>
      <c r="H479" s="2059" t="s">
        <v>368</v>
      </c>
      <c r="I479" s="2059"/>
      <c r="J479" s="543">
        <v>0.23095628192544979</v>
      </c>
      <c r="K479" s="455"/>
      <c r="L479" s="455"/>
      <c r="M479" s="2059" t="s">
        <v>368</v>
      </c>
      <c r="N479" s="2059"/>
      <c r="O479" s="544">
        <v>4.6627657687779926E-2</v>
      </c>
      <c r="P479" s="455"/>
      <c r="Q479" s="455"/>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58" t="s">
        <v>398</v>
      </c>
      <c r="D480" s="2059"/>
      <c r="E480" s="542">
        <v>2.7975228492844033E-5</v>
      </c>
      <c r="F480" s="455"/>
      <c r="G480" s="455"/>
      <c r="H480" s="2059" t="s">
        <v>407</v>
      </c>
      <c r="I480" s="2059"/>
      <c r="J480" s="543">
        <v>6.7102165890906386E-4</v>
      </c>
      <c r="K480" s="455"/>
      <c r="L480" s="455"/>
      <c r="M480" s="2059" t="s">
        <v>407</v>
      </c>
      <c r="N480" s="2059"/>
      <c r="O480" s="544">
        <v>4.3521580016990578E-4</v>
      </c>
      <c r="P480" s="455"/>
      <c r="Q480" s="455"/>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58" t="s">
        <v>394</v>
      </c>
      <c r="D481" s="2059"/>
      <c r="E481" s="542">
        <v>3.908040278722151E-3</v>
      </c>
      <c r="F481" s="455"/>
      <c r="G481" s="455"/>
      <c r="H481" s="2059" t="s">
        <v>396</v>
      </c>
      <c r="I481" s="2059"/>
      <c r="J481" s="543">
        <v>1.0975737539823368E-3</v>
      </c>
      <c r="K481" s="455"/>
      <c r="L481" s="455"/>
      <c r="M481" s="2059" t="s">
        <v>396</v>
      </c>
      <c r="N481" s="2059"/>
      <c r="O481" s="544">
        <v>3.271385261931479E-3</v>
      </c>
      <c r="P481" s="455"/>
      <c r="Q481" s="455"/>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58" t="s">
        <v>365</v>
      </c>
      <c r="D482" s="2059"/>
      <c r="E482" s="542">
        <v>0.32020078435285054</v>
      </c>
      <c r="F482" s="455"/>
      <c r="G482" s="455"/>
      <c r="H482" s="2059" t="s">
        <v>387</v>
      </c>
      <c r="I482" s="2059"/>
      <c r="J482" s="543">
        <v>4.4818515427011409E-2</v>
      </c>
      <c r="K482" s="455"/>
      <c r="L482" s="455"/>
      <c r="M482" s="2059" t="s">
        <v>387</v>
      </c>
      <c r="N482" s="2059"/>
      <c r="O482" s="544">
        <v>2.1208170185778148E-2</v>
      </c>
      <c r="P482" s="455"/>
      <c r="Q482" s="455"/>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58" t="s">
        <v>386</v>
      </c>
      <c r="D483" s="2059"/>
      <c r="E483" s="542">
        <v>2.7017499499166622E-2</v>
      </c>
      <c r="F483" s="455"/>
      <c r="G483" s="455"/>
      <c r="H483" s="2059" t="s">
        <v>385</v>
      </c>
      <c r="I483" s="2059"/>
      <c r="J483" s="543">
        <v>4.9190649510035316E-2</v>
      </c>
      <c r="K483" s="455"/>
      <c r="L483" s="455"/>
      <c r="M483" s="2059" t="s">
        <v>385</v>
      </c>
      <c r="N483" s="2059"/>
      <c r="O483" s="544">
        <v>1.4460655257409803E-2</v>
      </c>
      <c r="P483" s="455"/>
      <c r="Q483" s="455"/>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58" t="s">
        <v>396</v>
      </c>
      <c r="D484" s="2059"/>
      <c r="E484" s="542">
        <v>1.827397389433944E-3</v>
      </c>
      <c r="F484" s="455"/>
      <c r="G484" s="455"/>
      <c r="H484" s="2059" t="s">
        <v>373</v>
      </c>
      <c r="I484" s="2059"/>
      <c r="J484" s="543">
        <v>9.6006718711495298E-2</v>
      </c>
      <c r="K484" s="455"/>
      <c r="L484" s="455"/>
      <c r="M484" s="2059" t="s">
        <v>373</v>
      </c>
      <c r="N484" s="2059"/>
      <c r="O484" s="544">
        <v>0.16307716596284411</v>
      </c>
      <c r="P484" s="455"/>
      <c r="Q484" s="455"/>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58" t="s">
        <v>382</v>
      </c>
      <c r="D485" s="2059"/>
      <c r="E485" s="542">
        <v>6.6984288149059004E-2</v>
      </c>
      <c r="F485" s="455"/>
      <c r="G485" s="455"/>
      <c r="H485" s="2059" t="s">
        <v>402</v>
      </c>
      <c r="I485" s="2059"/>
      <c r="J485" s="543">
        <v>1.2067034248349345E-3</v>
      </c>
      <c r="K485" s="455"/>
      <c r="L485" s="455"/>
      <c r="M485" s="2059" t="s">
        <v>402</v>
      </c>
      <c r="N485" s="2059"/>
      <c r="O485" s="544">
        <v>4.0400099607148095E-4</v>
      </c>
      <c r="P485" s="455"/>
      <c r="Q485" s="455"/>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58" t="s">
        <v>368</v>
      </c>
      <c r="D486" s="2059"/>
      <c r="E486" s="542">
        <v>4.5072257721763029E-2</v>
      </c>
      <c r="F486" s="455"/>
      <c r="G486" s="455"/>
      <c r="H486" s="2059" t="s">
        <v>398</v>
      </c>
      <c r="I486" s="2059"/>
      <c r="J486" s="543">
        <v>3.1015645943489318E-3</v>
      </c>
      <c r="K486" s="455"/>
      <c r="L486" s="455"/>
      <c r="M486" s="2059" t="s">
        <v>398</v>
      </c>
      <c r="N486" s="2059"/>
      <c r="O486" s="544">
        <v>1.1251625215419725E-3</v>
      </c>
      <c r="P486" s="455"/>
      <c r="Q486" s="455"/>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58" t="s">
        <v>410</v>
      </c>
      <c r="D487" s="2059"/>
      <c r="E487" s="542">
        <v>1.6003951206874909E-5</v>
      </c>
      <c r="F487" s="455"/>
      <c r="G487" s="455"/>
      <c r="H487" s="2059" t="s">
        <v>394</v>
      </c>
      <c r="I487" s="2059"/>
      <c r="J487" s="543">
        <v>2.240921781749867E-3</v>
      </c>
      <c r="K487" s="455"/>
      <c r="L487" s="455"/>
      <c r="M487" s="2059" t="s">
        <v>394</v>
      </c>
      <c r="N487" s="2059"/>
      <c r="O487" s="544">
        <v>4.7030949109758439E-3</v>
      </c>
      <c r="P487" s="455"/>
      <c r="Q487" s="455"/>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58" t="s">
        <v>400</v>
      </c>
      <c r="D488" s="2059"/>
      <c r="E488" s="542">
        <v>4.0773928865315038E-5</v>
      </c>
      <c r="F488" s="455"/>
      <c r="G488" s="455"/>
      <c r="H488" s="2059" t="s">
        <v>365</v>
      </c>
      <c r="I488" s="2059"/>
      <c r="J488" s="543">
        <v>0.19594142022654484</v>
      </c>
      <c r="K488" s="455"/>
      <c r="L488" s="455"/>
      <c r="M488" s="2059" t="s">
        <v>365</v>
      </c>
      <c r="N488" s="2059"/>
      <c r="O488" s="544">
        <v>0.28103383112553382</v>
      </c>
      <c r="P488" s="455"/>
      <c r="Q488" s="455"/>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58" t="s">
        <v>404</v>
      </c>
      <c r="D489" s="2059"/>
      <c r="E489" s="542">
        <v>1.049638349424069E-3</v>
      </c>
      <c r="F489" s="455"/>
      <c r="G489" s="455"/>
      <c r="H489" s="2059" t="s">
        <v>386</v>
      </c>
      <c r="I489" s="2059"/>
      <c r="J489" s="543">
        <v>1.1060306518281198E-2</v>
      </c>
      <c r="K489" s="455"/>
      <c r="L489" s="455"/>
      <c r="M489" s="2059" t="s">
        <v>386</v>
      </c>
      <c r="N489" s="2059"/>
      <c r="O489" s="544">
        <v>2.8705985768739024E-2</v>
      </c>
      <c r="P489" s="455"/>
      <c r="Q489" s="455"/>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58" t="s">
        <v>391</v>
      </c>
      <c r="D490" s="2059"/>
      <c r="E490" s="542">
        <v>1.6160222092104052E-2</v>
      </c>
      <c r="F490" s="455"/>
      <c r="G490" s="455"/>
      <c r="H490" s="2059" t="s">
        <v>396</v>
      </c>
      <c r="I490" s="2059"/>
      <c r="J490" s="543">
        <v>5.7335687126607688E-4</v>
      </c>
      <c r="K490" s="455"/>
      <c r="L490" s="455"/>
      <c r="M490" s="2059" t="s">
        <v>396</v>
      </c>
      <c r="N490" s="2059"/>
      <c r="O490" s="544">
        <v>2.2758045060856844E-3</v>
      </c>
      <c r="P490" s="455"/>
      <c r="Q490" s="455"/>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58" t="s">
        <v>388</v>
      </c>
      <c r="D491" s="2059"/>
      <c r="E491" s="542">
        <v>2.077861872633963E-5</v>
      </c>
      <c r="F491" s="455"/>
      <c r="G491" s="455"/>
      <c r="H491" s="2059" t="s">
        <v>382</v>
      </c>
      <c r="I491" s="2059"/>
      <c r="J491" s="543">
        <v>3.2009137296206525E-2</v>
      </c>
      <c r="K491" s="455"/>
      <c r="L491" s="455"/>
      <c r="M491" s="2059" t="s">
        <v>382</v>
      </c>
      <c r="N491" s="2059"/>
      <c r="O491" s="544">
        <v>7.9446280169209002E-2</v>
      </c>
      <c r="P491" s="455"/>
      <c r="Q491" s="455"/>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58" t="s">
        <v>358</v>
      </c>
      <c r="D492" s="2059"/>
      <c r="E492" s="542">
        <v>0.27370496194374283</v>
      </c>
      <c r="F492" s="455"/>
      <c r="G492" s="455"/>
      <c r="H492" s="2059" t="s">
        <v>368</v>
      </c>
      <c r="I492" s="2059"/>
      <c r="J492" s="543">
        <v>1.7719682555350353E-2</v>
      </c>
      <c r="K492" s="455"/>
      <c r="L492" s="455"/>
      <c r="M492" s="2059" t="s">
        <v>368</v>
      </c>
      <c r="N492" s="2059"/>
      <c r="O492" s="544">
        <v>8.2571014939888582E-2</v>
      </c>
      <c r="P492" s="455"/>
      <c r="Q492" s="455"/>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58" t="s">
        <v>390</v>
      </c>
      <c r="D493" s="2059"/>
      <c r="E493" s="542">
        <v>1.7699429394077582E-2</v>
      </c>
      <c r="F493" s="455"/>
      <c r="G493" s="455"/>
      <c r="H493" s="2059" t="s">
        <v>410</v>
      </c>
      <c r="I493" s="2059"/>
      <c r="J493" s="543">
        <v>7.8106779078020335E-6</v>
      </c>
      <c r="K493" s="455"/>
      <c r="L493" s="455"/>
      <c r="M493" s="2059" t="s">
        <v>410</v>
      </c>
      <c r="N493" s="2059"/>
      <c r="O493" s="544">
        <v>2.9278560611251673E-4</v>
      </c>
      <c r="P493" s="455"/>
      <c r="Q493" s="455"/>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58" t="s">
        <v>346</v>
      </c>
      <c r="D494" s="2059"/>
      <c r="E494" s="542">
        <v>0.5113403904576993</v>
      </c>
      <c r="F494" s="455"/>
      <c r="G494" s="455"/>
      <c r="H494" s="2059" t="s">
        <v>400</v>
      </c>
      <c r="I494" s="2059"/>
      <c r="J494" s="543">
        <v>2.1920139196135503E-3</v>
      </c>
      <c r="K494" s="455"/>
      <c r="L494" s="455"/>
      <c r="M494" s="2059" t="s">
        <v>400</v>
      </c>
      <c r="N494" s="2059"/>
      <c r="O494" s="544">
        <v>1.3726450862147105E-3</v>
      </c>
      <c r="P494" s="455"/>
      <c r="Q494" s="455"/>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58" t="s">
        <v>397</v>
      </c>
      <c r="D495" s="2059"/>
      <c r="E495" s="542">
        <v>1.8830503355447697E-3</v>
      </c>
      <c r="F495" s="455"/>
      <c r="G495" s="455"/>
      <c r="H495" s="2059" t="s">
        <v>404</v>
      </c>
      <c r="I495" s="2059"/>
      <c r="J495" s="543">
        <v>6.1254848536641918E-5</v>
      </c>
      <c r="K495" s="455"/>
      <c r="L495" s="455"/>
      <c r="M495" s="2059" t="s">
        <v>404</v>
      </c>
      <c r="N495" s="2059"/>
      <c r="O495" s="544">
        <v>1.4611000212027016E-3</v>
      </c>
      <c r="P495" s="455"/>
      <c r="Q495" s="455"/>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58" t="s">
        <v>354</v>
      </c>
      <c r="D496" s="2059"/>
      <c r="E496" s="542">
        <v>0.50264530081444481</v>
      </c>
      <c r="F496" s="455"/>
      <c r="G496" s="455"/>
      <c r="H496" s="2059" t="s">
        <v>391</v>
      </c>
      <c r="I496" s="2059"/>
      <c r="J496" s="543">
        <v>1.4480112772424581E-3</v>
      </c>
      <c r="K496" s="455"/>
      <c r="L496" s="455"/>
      <c r="M496" s="2059" t="s">
        <v>391</v>
      </c>
      <c r="N496" s="2059"/>
      <c r="O496" s="544">
        <v>9.1383842970760507E-3</v>
      </c>
      <c r="P496" s="455"/>
      <c r="Q496" s="455"/>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58" t="s">
        <v>388</v>
      </c>
      <c r="D497" s="2059"/>
      <c r="E497" s="542">
        <v>1.8113875044390996E-2</v>
      </c>
      <c r="F497" s="455"/>
      <c r="G497" s="455"/>
      <c r="H497" s="2059" t="s">
        <v>388</v>
      </c>
      <c r="I497" s="2059"/>
      <c r="J497" s="543">
        <v>6.8803096925269748E-4</v>
      </c>
      <c r="K497" s="455"/>
      <c r="L497" s="455"/>
      <c r="M497" s="2059" t="s">
        <v>388</v>
      </c>
      <c r="N497" s="2059"/>
      <c r="O497" s="544">
        <v>5.6118434600855128E-5</v>
      </c>
      <c r="P497" s="455"/>
      <c r="Q497" s="455"/>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58" t="s">
        <v>380</v>
      </c>
      <c r="D498" s="2059"/>
      <c r="E498" s="542">
        <v>8.2925771683046781E-2</v>
      </c>
      <c r="F498" s="455"/>
      <c r="G498" s="455"/>
      <c r="H498" s="2059" t="s">
        <v>358</v>
      </c>
      <c r="I498" s="2059"/>
      <c r="J498" s="543">
        <v>5.0384916215681586E-2</v>
      </c>
      <c r="K498" s="455"/>
      <c r="L498" s="455"/>
      <c r="M498" s="2059" t="s">
        <v>358</v>
      </c>
      <c r="N498" s="2059"/>
      <c r="O498" s="544">
        <v>0.52996320157885823</v>
      </c>
      <c r="P498" s="455"/>
      <c r="Q498" s="455"/>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58" t="s">
        <v>367</v>
      </c>
      <c r="D499" s="2059"/>
      <c r="E499" s="542">
        <v>0.15090663863717743</v>
      </c>
      <c r="F499" s="455"/>
      <c r="G499" s="455"/>
      <c r="H499" s="2059" t="s">
        <v>390</v>
      </c>
      <c r="I499" s="2059"/>
      <c r="J499" s="543">
        <v>1.1058796463384422E-2</v>
      </c>
      <c r="K499" s="455"/>
      <c r="L499" s="455"/>
      <c r="M499" s="2059" t="s">
        <v>390</v>
      </c>
      <c r="N499" s="2059"/>
      <c r="O499" s="544">
        <v>1.8546767580484014E-2</v>
      </c>
      <c r="P499" s="455"/>
      <c r="Q499" s="455"/>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58" t="s">
        <v>357</v>
      </c>
      <c r="D500" s="2059"/>
      <c r="E500" s="542">
        <v>0.26472817583259906</v>
      </c>
      <c r="F500" s="455"/>
      <c r="G500" s="455"/>
      <c r="H500" s="2059" t="s">
        <v>346</v>
      </c>
      <c r="I500" s="2059"/>
      <c r="J500" s="543">
        <v>0.25304320571733185</v>
      </c>
      <c r="K500" s="455"/>
      <c r="L500" s="455"/>
      <c r="M500" s="2059" t="s">
        <v>346</v>
      </c>
      <c r="N500" s="2059"/>
      <c r="O500" s="544">
        <v>0.62529918520608718</v>
      </c>
      <c r="P500" s="455"/>
      <c r="Q500" s="455"/>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58" t="s">
        <v>363</v>
      </c>
      <c r="D501" s="2059"/>
      <c r="E501" s="542">
        <v>0.28667255638884909</v>
      </c>
      <c r="F501" s="455"/>
      <c r="G501" s="455"/>
      <c r="H501" s="2059" t="s">
        <v>397</v>
      </c>
      <c r="I501" s="2059"/>
      <c r="J501" s="543">
        <v>5.8142973101553645E-3</v>
      </c>
      <c r="K501" s="455"/>
      <c r="L501" s="455"/>
      <c r="M501" s="2059" t="s">
        <v>397</v>
      </c>
      <c r="N501" s="2059"/>
      <c r="O501" s="544">
        <v>1.6690824457993994E-4</v>
      </c>
      <c r="P501" s="455"/>
      <c r="Q501" s="455"/>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58" t="s">
        <v>375</v>
      </c>
      <c r="D502" s="2059"/>
      <c r="E502" s="542">
        <v>0.17994507812094318</v>
      </c>
      <c r="F502" s="455"/>
      <c r="G502" s="455"/>
      <c r="H502" s="2059" t="s">
        <v>354</v>
      </c>
      <c r="I502" s="2059"/>
      <c r="J502" s="543">
        <v>0.23900226981290323</v>
      </c>
      <c r="K502" s="455"/>
      <c r="L502" s="455"/>
      <c r="M502" s="2059" t="s">
        <v>354</v>
      </c>
      <c r="N502" s="2059"/>
      <c r="O502" s="544">
        <v>0.61965578189959813</v>
      </c>
      <c r="P502" s="455"/>
      <c r="Q502" s="455"/>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58" t="s">
        <v>359</v>
      </c>
      <c r="D503" s="2059"/>
      <c r="E503" s="542">
        <v>0.33481289687189042</v>
      </c>
      <c r="F503" s="455"/>
      <c r="G503" s="455"/>
      <c r="H503" s="2059" t="s">
        <v>388</v>
      </c>
      <c r="I503" s="2059"/>
      <c r="J503" s="543">
        <v>7.5028107557652494E-3</v>
      </c>
      <c r="K503" s="455"/>
      <c r="L503" s="455"/>
      <c r="M503" s="2059" t="s">
        <v>388</v>
      </c>
      <c r="N503" s="2059"/>
      <c r="O503" s="544">
        <v>2.7709133280951471E-2</v>
      </c>
      <c r="P503" s="455"/>
      <c r="Q503" s="455"/>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58" t="s">
        <v>360</v>
      </c>
      <c r="D504" s="2059"/>
      <c r="E504" s="542">
        <v>0.25879814303089804</v>
      </c>
      <c r="F504" s="455"/>
      <c r="G504" s="455"/>
      <c r="H504" s="2059" t="s">
        <v>380</v>
      </c>
      <c r="I504" s="2059"/>
      <c r="J504" s="543">
        <v>8.2628898956463553E-2</v>
      </c>
      <c r="K504" s="455"/>
      <c r="L504" s="455"/>
      <c r="M504" s="2059" t="s">
        <v>380</v>
      </c>
      <c r="N504" s="2059"/>
      <c r="O504" s="544">
        <v>5.9684925689711163E-2</v>
      </c>
      <c r="P504" s="455"/>
      <c r="Q504" s="455"/>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58" t="s">
        <v>370</v>
      </c>
      <c r="D505" s="2059"/>
      <c r="E505" s="542">
        <v>0.19809905562704433</v>
      </c>
      <c r="F505" s="455"/>
      <c r="G505" s="455"/>
      <c r="H505" s="2059" t="s">
        <v>367</v>
      </c>
      <c r="I505" s="2059"/>
      <c r="J505" s="543">
        <v>6.3676615987160096E-2</v>
      </c>
      <c r="K505" s="455"/>
      <c r="L505" s="455"/>
      <c r="M505" s="2059" t="s">
        <v>367</v>
      </c>
      <c r="N505" s="2059"/>
      <c r="O505" s="544">
        <v>0.19377569470745964</v>
      </c>
      <c r="P505" s="455"/>
      <c r="Q505" s="455"/>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58" t="s">
        <v>353</v>
      </c>
      <c r="D506" s="2059"/>
      <c r="E506" s="542">
        <v>0.35384292992037525</v>
      </c>
      <c r="F506" s="455"/>
      <c r="G506" s="455"/>
      <c r="H506" s="2059" t="s">
        <v>357</v>
      </c>
      <c r="I506" s="2059"/>
      <c r="J506" s="543">
        <v>0.33133044500439085</v>
      </c>
      <c r="K506" s="455"/>
      <c r="L506" s="455"/>
      <c r="M506" s="2059" t="s">
        <v>357</v>
      </c>
      <c r="N506" s="2059"/>
      <c r="O506" s="544">
        <v>6.8099261080504597E-2</v>
      </c>
      <c r="P506" s="455"/>
      <c r="Q506" s="455"/>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58" t="s">
        <v>361</v>
      </c>
      <c r="D507" s="2059"/>
      <c r="E507" s="542">
        <v>0.33350180217147879</v>
      </c>
      <c r="F507" s="455"/>
      <c r="G507" s="455"/>
      <c r="H507" s="2059" t="s">
        <v>363</v>
      </c>
      <c r="I507" s="2059"/>
      <c r="J507" s="543">
        <v>0.23696148875470141</v>
      </c>
      <c r="K507" s="455"/>
      <c r="L507" s="455"/>
      <c r="M507" s="2059" t="s">
        <v>363</v>
      </c>
      <c r="N507" s="2059"/>
      <c r="O507" s="544">
        <v>0.28289463078748628</v>
      </c>
      <c r="P507" s="455"/>
      <c r="Q507" s="455"/>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58" t="s">
        <v>356</v>
      </c>
      <c r="D508" s="2059"/>
      <c r="E508" s="542">
        <v>0.39084657308563076</v>
      </c>
      <c r="F508" s="455"/>
      <c r="G508" s="455"/>
      <c r="H508" s="2059" t="s">
        <v>375</v>
      </c>
      <c r="I508" s="2059"/>
      <c r="J508" s="543">
        <v>0.15973681235285264</v>
      </c>
      <c r="K508" s="455"/>
      <c r="L508" s="455"/>
      <c r="M508" s="2059" t="s">
        <v>375</v>
      </c>
      <c r="N508" s="2059"/>
      <c r="O508" s="544">
        <v>0.13105973439545993</v>
      </c>
      <c r="P508" s="455"/>
      <c r="Q508" s="455"/>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58" t="s">
        <v>355</v>
      </c>
      <c r="D509" s="2059"/>
      <c r="E509" s="542">
        <v>0.35970406396096166</v>
      </c>
      <c r="F509" s="455"/>
      <c r="G509" s="455"/>
      <c r="H509" s="2059" t="s">
        <v>359</v>
      </c>
      <c r="I509" s="2059"/>
      <c r="J509" s="543">
        <v>0.32872213056107696</v>
      </c>
      <c r="K509" s="455"/>
      <c r="L509" s="455"/>
      <c r="M509" s="2059" t="s">
        <v>359</v>
      </c>
      <c r="N509" s="2059"/>
      <c r="O509" s="544">
        <v>0.26411407285325439</v>
      </c>
      <c r="P509" s="455"/>
      <c r="Q509" s="455"/>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58" t="s">
        <v>371</v>
      </c>
      <c r="D510" s="2059"/>
      <c r="E510" s="542">
        <v>0.21241204580225531</v>
      </c>
      <c r="F510" s="455"/>
      <c r="G510" s="455"/>
      <c r="H510" s="2059" t="s">
        <v>360</v>
      </c>
      <c r="I510" s="2059"/>
      <c r="J510" s="543">
        <v>0.29413879955572036</v>
      </c>
      <c r="K510" s="455"/>
      <c r="L510" s="455"/>
      <c r="M510" s="2059" t="s">
        <v>360</v>
      </c>
      <c r="N510" s="2059"/>
      <c r="O510" s="544">
        <v>0.10484708983509718</v>
      </c>
      <c r="P510" s="455"/>
      <c r="Q510" s="455"/>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58" t="s">
        <v>372</v>
      </c>
      <c r="D511" s="2059"/>
      <c r="E511" s="542">
        <v>0.16258894930466042</v>
      </c>
      <c r="F511" s="455"/>
      <c r="G511" s="455"/>
      <c r="H511" s="2059" t="s">
        <v>370</v>
      </c>
      <c r="I511" s="2059"/>
      <c r="J511" s="543">
        <v>0.20621316533692799</v>
      </c>
      <c r="K511" s="455"/>
      <c r="L511" s="455"/>
      <c r="M511" s="2059" t="s">
        <v>370</v>
      </c>
      <c r="N511" s="2059"/>
      <c r="O511" s="544">
        <v>0.16966982690399895</v>
      </c>
      <c r="P511" s="455"/>
      <c r="Q511" s="455"/>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58" t="s">
        <v>369</v>
      </c>
      <c r="D512" s="2059"/>
      <c r="E512" s="542">
        <v>0.19022586207224507</v>
      </c>
      <c r="F512" s="455"/>
      <c r="G512" s="455"/>
      <c r="H512" s="2059" t="s">
        <v>353</v>
      </c>
      <c r="I512" s="2059"/>
      <c r="J512" s="543">
        <v>0.39805935040209356</v>
      </c>
      <c r="K512" s="455"/>
      <c r="L512" s="455"/>
      <c r="M512" s="2059" t="s">
        <v>353</v>
      </c>
      <c r="N512" s="2059"/>
      <c r="O512" s="544">
        <v>0.12257086381141062</v>
      </c>
      <c r="P512" s="455"/>
      <c r="Q512" s="455"/>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58" t="s">
        <v>379</v>
      </c>
      <c r="D513" s="2059"/>
      <c r="E513" s="542">
        <v>5.1939545448827444E-2</v>
      </c>
      <c r="F513" s="455"/>
      <c r="G513" s="455"/>
      <c r="H513" s="2059" t="s">
        <v>361</v>
      </c>
      <c r="I513" s="2059"/>
      <c r="J513" s="543">
        <v>0.24992300159510189</v>
      </c>
      <c r="K513" s="455"/>
      <c r="L513" s="455"/>
      <c r="M513" s="2059" t="s">
        <v>361</v>
      </c>
      <c r="N513" s="2059"/>
      <c r="O513" s="544">
        <v>0.35399199732765352</v>
      </c>
      <c r="P513" s="455"/>
      <c r="Q513" s="455"/>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58" t="s">
        <v>392</v>
      </c>
      <c r="D514" s="2059"/>
      <c r="E514" s="542">
        <v>1.5377478965817181E-3</v>
      </c>
      <c r="F514" s="455"/>
      <c r="G514" s="455"/>
      <c r="H514" s="2059" t="s">
        <v>356</v>
      </c>
      <c r="I514" s="2059"/>
      <c r="J514" s="543">
        <v>0.17418139049117407</v>
      </c>
      <c r="K514" s="455"/>
      <c r="L514" s="455"/>
      <c r="M514" s="2059" t="s">
        <v>356</v>
      </c>
      <c r="N514" s="2059"/>
      <c r="O514" s="544">
        <v>0.51680685450606689</v>
      </c>
      <c r="P514" s="455"/>
      <c r="Q514" s="455"/>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58" t="s">
        <v>401</v>
      </c>
      <c r="D515" s="2059"/>
      <c r="E515" s="542">
        <v>1.0401396255918036E-4</v>
      </c>
      <c r="F515" s="455"/>
      <c r="G515" s="455"/>
      <c r="H515" s="2059" t="s">
        <v>355</v>
      </c>
      <c r="I515" s="2059"/>
      <c r="J515" s="543">
        <v>0.34675146876643342</v>
      </c>
      <c r="K515" s="455"/>
      <c r="L515" s="455"/>
      <c r="M515" s="2059" t="s">
        <v>355</v>
      </c>
      <c r="N515" s="2059"/>
      <c r="O515" s="544">
        <v>0.26245331288152329</v>
      </c>
      <c r="P515" s="455"/>
      <c r="Q515" s="455"/>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58" t="s">
        <v>362</v>
      </c>
      <c r="D516" s="2059"/>
      <c r="E516" s="542">
        <v>0.24869985799595581</v>
      </c>
      <c r="F516" s="455"/>
      <c r="G516" s="455"/>
      <c r="H516" s="2059" t="s">
        <v>371</v>
      </c>
      <c r="I516" s="2059"/>
      <c r="J516" s="543">
        <v>0.17426302547045661</v>
      </c>
      <c r="K516" s="455"/>
      <c r="L516" s="455"/>
      <c r="M516" s="2059" t="s">
        <v>371</v>
      </c>
      <c r="N516" s="2059"/>
      <c r="O516" s="544">
        <v>0.18030956950529822</v>
      </c>
      <c r="P516" s="455"/>
      <c r="Q516" s="455"/>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58" t="s">
        <v>395</v>
      </c>
      <c r="D517" s="2059"/>
      <c r="E517" s="542">
        <v>2.7347949875643324E-3</v>
      </c>
      <c r="F517" s="455"/>
      <c r="G517" s="455"/>
      <c r="H517" s="2059" t="s">
        <v>372</v>
      </c>
      <c r="I517" s="2059"/>
      <c r="J517" s="543">
        <v>0.19799665659136942</v>
      </c>
      <c r="K517" s="455"/>
      <c r="L517" s="455"/>
      <c r="M517" s="2059" t="s">
        <v>372</v>
      </c>
      <c r="N517" s="2059"/>
      <c r="O517" s="544">
        <v>6.4156486155498224E-2</v>
      </c>
      <c r="P517" s="455"/>
      <c r="Q517" s="455"/>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58" t="s">
        <v>366</v>
      </c>
      <c r="D518" s="2059"/>
      <c r="E518" s="542">
        <v>0.19573947848037659</v>
      </c>
      <c r="F518" s="455"/>
      <c r="G518" s="455"/>
      <c r="H518" s="2059" t="s">
        <v>369</v>
      </c>
      <c r="I518" s="2059"/>
      <c r="J518" s="543">
        <v>8.1229775653960765E-2</v>
      </c>
      <c r="K518" s="455"/>
      <c r="L518" s="455"/>
      <c r="M518" s="2059" t="s">
        <v>369</v>
      </c>
      <c r="N518" s="2059"/>
      <c r="O518" s="544">
        <v>0.1930372572465896</v>
      </c>
      <c r="P518" s="455"/>
      <c r="Q518" s="455"/>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58" t="s">
        <v>383</v>
      </c>
      <c r="D519" s="2059"/>
      <c r="E519" s="542">
        <v>2.5688116625849802E-3</v>
      </c>
      <c r="F519" s="455"/>
      <c r="G519" s="455"/>
      <c r="H519" s="2059" t="s">
        <v>379</v>
      </c>
      <c r="I519" s="2059"/>
      <c r="J519" s="543">
        <v>2.6932884122360602E-2</v>
      </c>
      <c r="K519" s="455"/>
      <c r="L519" s="455"/>
      <c r="M519" s="2059" t="s">
        <v>379</v>
      </c>
      <c r="N519" s="2059"/>
      <c r="O519" s="544">
        <v>0.10856012349565713</v>
      </c>
      <c r="P519" s="455"/>
      <c r="Q519" s="455"/>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58" t="s">
        <v>381</v>
      </c>
      <c r="D520" s="2059"/>
      <c r="E520" s="542">
        <v>2.5688116625849442E-3</v>
      </c>
      <c r="F520" s="455"/>
      <c r="G520" s="455"/>
      <c r="H520" s="2059" t="s">
        <v>392</v>
      </c>
      <c r="I520" s="2059"/>
      <c r="J520" s="543">
        <v>1.079446094841883E-3</v>
      </c>
      <c r="K520" s="455"/>
      <c r="L520" s="455"/>
      <c r="M520" s="2059" t="s">
        <v>392</v>
      </c>
      <c r="N520" s="2059"/>
      <c r="O520" s="544">
        <v>1.8507486240670751E-2</v>
      </c>
      <c r="P520" s="455"/>
      <c r="Q520" s="455"/>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58" t="s">
        <v>384</v>
      </c>
      <c r="D521" s="2059"/>
      <c r="E521" s="542">
        <v>1.7116450509264764E-2</v>
      </c>
      <c r="F521" s="455"/>
      <c r="G521" s="455"/>
      <c r="H521" s="2059" t="s">
        <v>401</v>
      </c>
      <c r="I521" s="2059"/>
      <c r="J521" s="543">
        <v>3.6097162808157581E-4</v>
      </c>
      <c r="K521" s="455"/>
      <c r="L521" s="455"/>
      <c r="M521" s="2059" t="s">
        <v>401</v>
      </c>
      <c r="N521" s="2059"/>
      <c r="O521" s="544">
        <v>2.0195573238273885E-3</v>
      </c>
      <c r="P521" s="455"/>
      <c r="Q521" s="455"/>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58" t="s">
        <v>403</v>
      </c>
      <c r="D522" s="2059"/>
      <c r="E522" s="542">
        <v>6.0618901050943197E-5</v>
      </c>
      <c r="F522" s="455"/>
      <c r="G522" s="455"/>
      <c r="H522" s="2059" t="s">
        <v>362</v>
      </c>
      <c r="I522" s="2059"/>
      <c r="J522" s="543">
        <v>0.2907497197866194</v>
      </c>
      <c r="K522" s="455"/>
      <c r="L522" s="455"/>
      <c r="M522" s="2059" t="s">
        <v>362</v>
      </c>
      <c r="N522" s="2059"/>
      <c r="O522" s="544">
        <v>0.26682744212796111</v>
      </c>
      <c r="P522" s="455"/>
      <c r="Q522" s="455"/>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58" t="s">
        <v>408</v>
      </c>
      <c r="D523" s="2059"/>
      <c r="E523" s="542">
        <v>1.4559679339871823E-4</v>
      </c>
      <c r="F523" s="455"/>
      <c r="G523" s="455"/>
      <c r="H523" s="2059" t="s">
        <v>395</v>
      </c>
      <c r="I523" s="2059"/>
      <c r="J523" s="543">
        <v>3.0212140059935858E-3</v>
      </c>
      <c r="K523" s="455"/>
      <c r="L523" s="455"/>
      <c r="M523" s="2059" t="s">
        <v>395</v>
      </c>
      <c r="N523" s="2059"/>
      <c r="O523" s="544">
        <v>2.9492531877812179E-3</v>
      </c>
      <c r="P523" s="455"/>
      <c r="Q523" s="455"/>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58" t="s">
        <v>346</v>
      </c>
      <c r="D524" s="2059"/>
      <c r="E524" s="542">
        <v>1.1223754761103592E-4</v>
      </c>
      <c r="F524" s="455"/>
      <c r="G524" s="455"/>
      <c r="H524" s="2059" t="s">
        <v>366</v>
      </c>
      <c r="I524" s="2059"/>
      <c r="J524" s="543">
        <v>0.23353938543230565</v>
      </c>
      <c r="K524" s="455"/>
      <c r="L524" s="455"/>
      <c r="M524" s="2059" t="s">
        <v>366</v>
      </c>
      <c r="N524" s="2059"/>
      <c r="O524" s="544">
        <v>7.8267301362725722E-2</v>
      </c>
      <c r="P524" s="455"/>
      <c r="Q524" s="455"/>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58" t="s">
        <v>377</v>
      </c>
      <c r="D525" s="2059"/>
      <c r="E525" s="545">
        <v>0.10625867168790515</v>
      </c>
      <c r="F525" s="455"/>
      <c r="G525" s="455"/>
      <c r="H525" s="2059" t="s">
        <v>383</v>
      </c>
      <c r="I525" s="2059"/>
      <c r="J525" s="543">
        <v>7.8715532535479429E-2</v>
      </c>
      <c r="K525" s="455"/>
      <c r="L525" s="455"/>
      <c r="M525" s="2059" t="s">
        <v>383</v>
      </c>
      <c r="N525" s="2059"/>
      <c r="O525" s="544">
        <v>4.1854627186010328E-4</v>
      </c>
      <c r="P525" s="455"/>
      <c r="Q525" s="455"/>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58"/>
      <c r="D526" s="2059"/>
      <c r="E526" s="455"/>
      <c r="F526" s="455"/>
      <c r="G526" s="455"/>
      <c r="H526" s="2059" t="s">
        <v>381</v>
      </c>
      <c r="I526" s="2059"/>
      <c r="J526" s="543">
        <v>7.8715532535479638E-2</v>
      </c>
      <c r="K526" s="455"/>
      <c r="L526" s="455"/>
      <c r="M526" s="2059" t="s">
        <v>381</v>
      </c>
      <c r="N526" s="2059"/>
      <c r="O526" s="544">
        <v>4.1854627186007829E-4</v>
      </c>
      <c r="P526" s="455"/>
      <c r="Q526" s="455"/>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58"/>
      <c r="D527" s="2059"/>
      <c r="E527" s="455"/>
      <c r="F527" s="455"/>
      <c r="G527" s="455"/>
      <c r="H527" s="2059" t="s">
        <v>384</v>
      </c>
      <c r="I527" s="2059"/>
      <c r="J527" s="543">
        <v>5.7252752746730688E-2</v>
      </c>
      <c r="K527" s="455"/>
      <c r="L527" s="455"/>
      <c r="M527" s="2059" t="s">
        <v>384</v>
      </c>
      <c r="N527" s="2059"/>
      <c r="O527" s="544">
        <v>6.1339965278401211E-4</v>
      </c>
      <c r="P527" s="455"/>
      <c r="Q527" s="455"/>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58" t="s">
        <v>234</v>
      </c>
      <c r="D528" s="2059"/>
      <c r="E528" s="2059"/>
      <c r="F528" s="2059"/>
      <c r="G528" s="2059"/>
      <c r="H528" s="2059" t="s">
        <v>403</v>
      </c>
      <c r="I528" s="2059"/>
      <c r="J528" s="543">
        <v>7.23659538342509E-4</v>
      </c>
      <c r="K528" s="455"/>
      <c r="L528" s="455"/>
      <c r="M528" s="2059" t="s">
        <v>403</v>
      </c>
      <c r="N528" s="2059"/>
      <c r="O528" s="544">
        <v>1.5344454355717537E-3</v>
      </c>
      <c r="P528" s="455"/>
      <c r="Q528" s="455"/>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58" t="s">
        <v>183</v>
      </c>
      <c r="D529" s="2059"/>
      <c r="E529" s="2268" t="s">
        <v>235</v>
      </c>
      <c r="F529" s="2269"/>
      <c r="G529" s="2270"/>
      <c r="H529" s="2059" t="s">
        <v>408</v>
      </c>
      <c r="I529" s="2059"/>
      <c r="J529" s="543">
        <v>3.734171962721304E-4</v>
      </c>
      <c r="K529" s="455"/>
      <c r="L529" s="455"/>
      <c r="M529" s="2059" t="s">
        <v>408</v>
      </c>
      <c r="N529" s="2059"/>
      <c r="O529" s="544">
        <v>2.2786673962481207E-4</v>
      </c>
      <c r="P529" s="455"/>
      <c r="Q529" s="455"/>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59"/>
      <c r="D530" s="2059"/>
      <c r="E530" s="527" t="s">
        <v>169</v>
      </c>
      <c r="F530" s="528" t="s">
        <v>236</v>
      </c>
      <c r="G530" s="529" t="s">
        <v>237</v>
      </c>
      <c r="H530" s="2059" t="s">
        <v>346</v>
      </c>
      <c r="I530" s="2059"/>
      <c r="J530" s="543">
        <v>2.0419141464368372E-3</v>
      </c>
      <c r="K530" s="455"/>
      <c r="L530" s="455"/>
      <c r="M530" s="2059" t="s">
        <v>346</v>
      </c>
      <c r="N530" s="2059"/>
      <c r="O530" s="544">
        <v>2.2856091752773041E-4</v>
      </c>
      <c r="P530" s="455"/>
      <c r="Q530" s="455"/>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58" t="s">
        <v>184</v>
      </c>
      <c r="D531" s="2059"/>
      <c r="E531" s="548">
        <v>7.2262365718335042</v>
      </c>
      <c r="F531" s="549">
        <v>12.247858596327973</v>
      </c>
      <c r="G531" s="550">
        <v>12.247858596327973</v>
      </c>
      <c r="H531" s="2059" t="s">
        <v>411</v>
      </c>
      <c r="I531" s="2059"/>
      <c r="J531" s="543">
        <v>5.2760329233092213E-4</v>
      </c>
      <c r="K531" s="455"/>
      <c r="L531" s="455"/>
      <c r="M531" s="2059" t="s">
        <v>411</v>
      </c>
      <c r="N531" s="2059"/>
      <c r="O531" s="544">
        <v>1.9031229373867137E-4</v>
      </c>
      <c r="P531" s="455"/>
      <c r="Q531" s="455"/>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58"/>
      <c r="D532" s="2059"/>
      <c r="E532" s="455"/>
      <c r="F532" s="455"/>
      <c r="G532" s="455"/>
      <c r="H532" s="2059" t="s">
        <v>409</v>
      </c>
      <c r="I532" s="2059"/>
      <c r="J532" s="543">
        <v>6.1767301857384516E-4</v>
      </c>
      <c r="K532" s="455"/>
      <c r="L532" s="455"/>
      <c r="M532" s="2059" t="s">
        <v>409</v>
      </c>
      <c r="N532" s="2059"/>
      <c r="O532" s="544">
        <v>6.6776221276999923E-4</v>
      </c>
      <c r="P532" s="455"/>
      <c r="Q532" s="455"/>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58"/>
      <c r="D533" s="2059"/>
      <c r="E533" s="455"/>
      <c r="F533" s="455"/>
      <c r="G533" s="455"/>
      <c r="H533" s="2059" t="s">
        <v>399</v>
      </c>
      <c r="I533" s="2059"/>
      <c r="J533" s="543">
        <v>7.5386922162334967E-4</v>
      </c>
      <c r="K533" s="455"/>
      <c r="L533" s="455"/>
      <c r="M533" s="2059" t="s">
        <v>399</v>
      </c>
      <c r="N533" s="2059"/>
      <c r="O533" s="544">
        <v>2.2119809264551453E-3</v>
      </c>
      <c r="P533" s="455"/>
      <c r="Q533" s="455"/>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58" t="s">
        <v>238</v>
      </c>
      <c r="D534" s="2059"/>
      <c r="E534" s="2059"/>
      <c r="F534" s="455"/>
      <c r="G534" s="455"/>
      <c r="H534" s="2059" t="s">
        <v>378</v>
      </c>
      <c r="I534" s="2059"/>
      <c r="J534" s="543">
        <v>4.039105697561754E-2</v>
      </c>
      <c r="K534" s="455"/>
      <c r="L534" s="455"/>
      <c r="M534" s="2059" t="s">
        <v>378</v>
      </c>
      <c r="N534" s="2059"/>
      <c r="O534" s="544">
        <v>0.11088615727113227</v>
      </c>
      <c r="P534" s="455"/>
      <c r="Q534" s="455"/>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58"/>
      <c r="D535" s="2059"/>
      <c r="E535" s="530" t="s">
        <v>183</v>
      </c>
      <c r="F535" s="455"/>
      <c r="G535" s="455"/>
      <c r="H535" s="2059" t="s">
        <v>389</v>
      </c>
      <c r="I535" s="2059"/>
      <c r="J535" s="543">
        <v>6.2201579004841764E-3</v>
      </c>
      <c r="K535" s="455"/>
      <c r="L535" s="455"/>
      <c r="M535" s="2059" t="s">
        <v>389</v>
      </c>
      <c r="N535" s="2059"/>
      <c r="O535" s="544">
        <v>2.7444660724171933E-2</v>
      </c>
      <c r="P535" s="455"/>
      <c r="Q535" s="455"/>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59"/>
      <c r="D536" s="2059"/>
      <c r="E536" s="551" t="s">
        <v>184</v>
      </c>
      <c r="F536" s="455"/>
      <c r="G536" s="455"/>
      <c r="H536" s="2059" t="s">
        <v>412</v>
      </c>
      <c r="I536" s="2059"/>
      <c r="J536" s="543">
        <v>5.2142448765845576E-4</v>
      </c>
      <c r="K536" s="455"/>
      <c r="L536" s="455"/>
      <c r="M536" s="2059" t="s">
        <v>412</v>
      </c>
      <c r="N536" s="2059"/>
      <c r="O536" s="544">
        <v>2.063538391647919E-4</v>
      </c>
      <c r="P536" s="455"/>
      <c r="Q536" s="455"/>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58" t="s">
        <v>374</v>
      </c>
      <c r="D537" s="2059"/>
      <c r="E537" s="539">
        <v>-5.7293020719873203E-2</v>
      </c>
      <c r="F537" s="455"/>
      <c r="G537" s="455"/>
      <c r="H537" s="2059" t="s">
        <v>377</v>
      </c>
      <c r="I537" s="2059"/>
      <c r="J537" s="546">
        <v>0.14003321702279803</v>
      </c>
      <c r="K537" s="455"/>
      <c r="L537" s="455"/>
      <c r="M537" s="2059" t="s">
        <v>377</v>
      </c>
      <c r="N537" s="2059"/>
      <c r="O537" s="547">
        <v>2.7165167425034144E-2</v>
      </c>
      <c r="P537" s="455"/>
      <c r="Q537" s="455"/>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58" t="s">
        <v>376</v>
      </c>
      <c r="D538" s="2059"/>
      <c r="E538" s="542">
        <v>-4.4580409270785361E-2</v>
      </c>
      <c r="F538" s="455"/>
      <c r="G538" s="455"/>
      <c r="H538" s="2059"/>
      <c r="I538" s="2059"/>
      <c r="J538" s="455"/>
      <c r="K538" s="455"/>
      <c r="L538" s="455"/>
      <c r="M538" s="2059"/>
      <c r="N538" s="2059"/>
      <c r="O538" s="455"/>
      <c r="P538" s="455"/>
      <c r="Q538" s="455"/>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58" t="s">
        <v>405</v>
      </c>
      <c r="D539" s="2059"/>
      <c r="E539" s="542">
        <v>-3.7386160337215257E-3</v>
      </c>
      <c r="F539" s="455"/>
      <c r="G539" s="455"/>
      <c r="H539" s="2059"/>
      <c r="I539" s="2059"/>
      <c r="J539" s="455"/>
      <c r="K539" s="455"/>
      <c r="L539" s="455"/>
      <c r="M539" s="2059"/>
      <c r="N539" s="2059"/>
      <c r="O539" s="455"/>
      <c r="P539" s="455"/>
      <c r="Q539" s="455"/>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58" t="s">
        <v>406</v>
      </c>
      <c r="D540" s="2059"/>
      <c r="E540" s="542">
        <v>3.1319904011295708E-3</v>
      </c>
      <c r="F540" s="455"/>
      <c r="G540" s="455"/>
      <c r="H540" s="2059" t="s">
        <v>234</v>
      </c>
      <c r="I540" s="2059"/>
      <c r="J540" s="2059"/>
      <c r="K540" s="2059"/>
      <c r="L540" s="2059"/>
      <c r="M540" s="2059" t="s">
        <v>234</v>
      </c>
      <c r="N540" s="2059"/>
      <c r="O540" s="2059"/>
      <c r="P540" s="2059"/>
      <c r="Q540" s="2059"/>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58" t="s">
        <v>393</v>
      </c>
      <c r="D541" s="2059"/>
      <c r="E541" s="542">
        <v>1.2755227912773229E-2</v>
      </c>
      <c r="F541" s="455"/>
      <c r="G541" s="455"/>
      <c r="H541" s="2059" t="s">
        <v>183</v>
      </c>
      <c r="I541" s="2059"/>
      <c r="J541" s="2271" t="s">
        <v>235</v>
      </c>
      <c r="K541" s="2272"/>
      <c r="L541" s="2273"/>
      <c r="M541" s="2059" t="s">
        <v>183</v>
      </c>
      <c r="N541" s="2059"/>
      <c r="O541" s="2274" t="s">
        <v>235</v>
      </c>
      <c r="P541" s="2275"/>
      <c r="Q541" s="2276"/>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58" t="s">
        <v>364</v>
      </c>
      <c r="D542" s="2059"/>
      <c r="E542" s="542">
        <v>7.4767327155095764E-2</v>
      </c>
      <c r="F542" s="455"/>
      <c r="G542" s="455"/>
      <c r="H542" s="2059"/>
      <c r="I542" s="2059"/>
      <c r="J542" s="531" t="s">
        <v>169</v>
      </c>
      <c r="K542" s="532" t="s">
        <v>236</v>
      </c>
      <c r="L542" s="533" t="s">
        <v>237</v>
      </c>
      <c r="M542" s="2059"/>
      <c r="N542" s="2059"/>
      <c r="O542" s="534" t="s">
        <v>169</v>
      </c>
      <c r="P542" s="535" t="s">
        <v>236</v>
      </c>
      <c r="Q542" s="536" t="s">
        <v>237</v>
      </c>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58" t="s">
        <v>368</v>
      </c>
      <c r="D543" s="2059"/>
      <c r="E543" s="542">
        <v>-5.8365365418694727E-2</v>
      </c>
      <c r="F543" s="455"/>
      <c r="G543" s="455"/>
      <c r="H543" s="2059" t="s">
        <v>184</v>
      </c>
      <c r="I543" s="2059"/>
      <c r="J543" s="552">
        <v>6.0640883600046127</v>
      </c>
      <c r="K543" s="553">
        <v>9.3293667076994051</v>
      </c>
      <c r="L543" s="554">
        <v>9.3293667076994051</v>
      </c>
      <c r="M543" s="2059" t="s">
        <v>184</v>
      </c>
      <c r="N543" s="2059"/>
      <c r="O543" s="555">
        <v>6.6815778508693757</v>
      </c>
      <c r="P543" s="556">
        <v>10.27935053979904</v>
      </c>
      <c r="Q543" s="557">
        <v>10.27935053979904</v>
      </c>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58" t="s">
        <v>407</v>
      </c>
      <c r="D544" s="2059"/>
      <c r="E544" s="542">
        <v>-2.1734653621795332E-3</v>
      </c>
      <c r="F544" s="455"/>
      <c r="G544" s="455"/>
      <c r="H544" s="2059"/>
      <c r="I544" s="2059"/>
      <c r="J544" s="455"/>
      <c r="K544" s="455"/>
      <c r="L544" s="455"/>
      <c r="M544" s="2059"/>
      <c r="N544" s="2059"/>
      <c r="O544" s="455"/>
      <c r="P544" s="455"/>
      <c r="Q544" s="455"/>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58" t="s">
        <v>396</v>
      </c>
      <c r="D545" s="2059"/>
      <c r="E545" s="542">
        <v>-6.0465471594579245E-3</v>
      </c>
      <c r="F545" s="455"/>
      <c r="G545" s="455"/>
      <c r="H545" s="2059"/>
      <c r="I545" s="2059"/>
      <c r="J545" s="455"/>
      <c r="K545" s="455"/>
      <c r="L545" s="455"/>
      <c r="M545" s="2059"/>
      <c r="N545" s="2059"/>
      <c r="O545" s="455"/>
      <c r="P545" s="455"/>
      <c r="Q545" s="455"/>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58" t="s">
        <v>387</v>
      </c>
      <c r="D546" s="2059"/>
      <c r="E546" s="542">
        <v>-2.4507310017146684E-2</v>
      </c>
      <c r="F546" s="455"/>
      <c r="G546" s="455"/>
      <c r="H546" s="2059" t="s">
        <v>238</v>
      </c>
      <c r="I546" s="2059"/>
      <c r="J546" s="2059"/>
      <c r="K546" s="455"/>
      <c r="L546" s="455"/>
      <c r="M546" s="2059" t="s">
        <v>238</v>
      </c>
      <c r="N546" s="2059"/>
      <c r="O546" s="2059"/>
      <c r="P546" s="455"/>
      <c r="Q546" s="455"/>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58" t="s">
        <v>385</v>
      </c>
      <c r="D547" s="2059"/>
      <c r="E547" s="542">
        <v>-2.6713020023206135E-2</v>
      </c>
      <c r="F547" s="455"/>
      <c r="G547" s="455"/>
      <c r="H547" s="2059"/>
      <c r="I547" s="2059"/>
      <c r="J547" s="537" t="s">
        <v>183</v>
      </c>
      <c r="K547" s="455"/>
      <c r="L547" s="455"/>
      <c r="M547" s="2059"/>
      <c r="N547" s="2059"/>
      <c r="O547" s="538" t="s">
        <v>183</v>
      </c>
      <c r="P547" s="455"/>
      <c r="Q547" s="455"/>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58" t="s">
        <v>373</v>
      </c>
      <c r="D548" s="2059"/>
      <c r="E548" s="542">
        <v>-6.2253137073480881E-2</v>
      </c>
      <c r="F548" s="455"/>
      <c r="G548" s="455"/>
      <c r="H548" s="2059"/>
      <c r="I548" s="2059"/>
      <c r="J548" s="558" t="s">
        <v>184</v>
      </c>
      <c r="K548" s="455"/>
      <c r="L548" s="455"/>
      <c r="M548" s="2059"/>
      <c r="N548" s="2059"/>
      <c r="O548" s="559" t="s">
        <v>184</v>
      </c>
      <c r="P548" s="455"/>
      <c r="Q548" s="455"/>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58" t="s">
        <v>402</v>
      </c>
      <c r="D549" s="2059"/>
      <c r="E549" s="542">
        <v>-4.5024891288798653E-3</v>
      </c>
      <c r="F549" s="455"/>
      <c r="G549" s="455"/>
      <c r="H549" s="2059" t="s">
        <v>374</v>
      </c>
      <c r="I549" s="2059"/>
      <c r="J549" s="540">
        <v>-7.0191876933366343E-2</v>
      </c>
      <c r="K549" s="455"/>
      <c r="L549" s="455"/>
      <c r="M549" s="2059" t="s">
        <v>374</v>
      </c>
      <c r="N549" s="2059"/>
      <c r="O549" s="541">
        <v>-5.4611732450417949E-2</v>
      </c>
      <c r="P549" s="455"/>
      <c r="Q549" s="455"/>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58" t="s">
        <v>398</v>
      </c>
      <c r="D550" s="2059"/>
      <c r="E550" s="542">
        <v>-7.3193859130001862E-4</v>
      </c>
      <c r="F550" s="455"/>
      <c r="G550" s="455"/>
      <c r="H550" s="2059" t="s">
        <v>376</v>
      </c>
      <c r="I550" s="2059"/>
      <c r="J550" s="543">
        <v>-3.879187289182226E-2</v>
      </c>
      <c r="K550" s="455"/>
      <c r="L550" s="455"/>
      <c r="M550" s="2059" t="s">
        <v>376</v>
      </c>
      <c r="N550" s="2059"/>
      <c r="O550" s="544">
        <v>-5.1698034956148449E-2</v>
      </c>
      <c r="P550" s="455"/>
      <c r="Q550" s="455"/>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58" t="s">
        <v>394</v>
      </c>
      <c r="D551" s="2059"/>
      <c r="E551" s="542">
        <v>8.6510204817832788E-3</v>
      </c>
      <c r="F551" s="455"/>
      <c r="G551" s="455"/>
      <c r="H551" s="2059" t="s">
        <v>405</v>
      </c>
      <c r="I551" s="2059"/>
      <c r="J551" s="543">
        <v>-4.1606812928354133E-3</v>
      </c>
      <c r="K551" s="455"/>
      <c r="L551" s="455"/>
      <c r="M551" s="2059" t="s">
        <v>405</v>
      </c>
      <c r="N551" s="2059"/>
      <c r="O551" s="544">
        <v>-4.06043027526034E-3</v>
      </c>
      <c r="P551" s="455"/>
      <c r="Q551" s="455"/>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58" t="s">
        <v>365</v>
      </c>
      <c r="D552" s="2059"/>
      <c r="E552" s="542">
        <v>7.8306717676111331E-2</v>
      </c>
      <c r="F552" s="455"/>
      <c r="G552" s="455"/>
      <c r="H552" s="2059" t="s">
        <v>406</v>
      </c>
      <c r="I552" s="2059"/>
      <c r="J552" s="543">
        <v>3.2734971268974433E-3</v>
      </c>
      <c r="K552" s="455"/>
      <c r="L552" s="455"/>
      <c r="M552" s="2059" t="s">
        <v>406</v>
      </c>
      <c r="N552" s="2059"/>
      <c r="O552" s="544">
        <v>5.3746242524735409E-3</v>
      </c>
      <c r="P552" s="455"/>
      <c r="Q552" s="455"/>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58" t="s">
        <v>386</v>
      </c>
      <c r="D553" s="2059"/>
      <c r="E553" s="542">
        <v>-2.2746281037509013E-2</v>
      </c>
      <c r="F553" s="455"/>
      <c r="G553" s="455"/>
      <c r="H553" s="2059" t="s">
        <v>393</v>
      </c>
      <c r="I553" s="2059"/>
      <c r="J553" s="543">
        <v>1.4220162199782855E-2</v>
      </c>
      <c r="K553" s="455"/>
      <c r="L553" s="455"/>
      <c r="M553" s="2059" t="s">
        <v>393</v>
      </c>
      <c r="N553" s="2059"/>
      <c r="O553" s="544">
        <v>7.8128325087901043E-3</v>
      </c>
      <c r="P553" s="455"/>
      <c r="Q553" s="455"/>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58" t="s">
        <v>396</v>
      </c>
      <c r="D554" s="2059"/>
      <c r="E554" s="542">
        <v>-5.915675250001317E-3</v>
      </c>
      <c r="F554" s="455"/>
      <c r="G554" s="455"/>
      <c r="H554" s="2059" t="s">
        <v>364</v>
      </c>
      <c r="I554" s="2059"/>
      <c r="J554" s="543">
        <v>8.6150274342597102E-2</v>
      </c>
      <c r="K554" s="455"/>
      <c r="L554" s="455"/>
      <c r="M554" s="2059" t="s">
        <v>364</v>
      </c>
      <c r="N554" s="2059"/>
      <c r="O554" s="544">
        <v>7.4010729125825667E-2</v>
      </c>
      <c r="P554" s="455"/>
      <c r="Q554" s="455"/>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58" t="s">
        <v>382</v>
      </c>
      <c r="D555" s="2059"/>
      <c r="E555" s="542">
        <v>-3.5815770445749587E-2</v>
      </c>
      <c r="F555" s="455"/>
      <c r="G555" s="455"/>
      <c r="H555" s="2059" t="s">
        <v>368</v>
      </c>
      <c r="I555" s="2059"/>
      <c r="J555" s="543">
        <v>-7.9250017886508525E-2</v>
      </c>
      <c r="K555" s="455"/>
      <c r="L555" s="455"/>
      <c r="M555" s="2059" t="s">
        <v>368</v>
      </c>
      <c r="N555" s="2059"/>
      <c r="O555" s="544">
        <v>-3.2317872761295975E-2</v>
      </c>
      <c r="P555" s="455"/>
      <c r="Q555" s="455"/>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58" t="s">
        <v>368</v>
      </c>
      <c r="D556" s="2059"/>
      <c r="E556" s="542">
        <v>2.9379370162434814E-2</v>
      </c>
      <c r="F556" s="455"/>
      <c r="G556" s="455"/>
      <c r="H556" s="2059" t="s">
        <v>407</v>
      </c>
      <c r="I556" s="2059"/>
      <c r="J556" s="543">
        <v>-4.2717197077648183E-3</v>
      </c>
      <c r="K556" s="455"/>
      <c r="L556" s="455"/>
      <c r="M556" s="2059" t="s">
        <v>407</v>
      </c>
      <c r="N556" s="2059"/>
      <c r="O556" s="544">
        <v>-3.1222904008418343E-3</v>
      </c>
      <c r="P556" s="455"/>
      <c r="Q556" s="455"/>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58" t="s">
        <v>410</v>
      </c>
      <c r="D557" s="2059"/>
      <c r="E557" s="542">
        <v>5.5360682294349948E-4</v>
      </c>
      <c r="F557" s="455"/>
      <c r="G557" s="455"/>
      <c r="H557" s="2059" t="s">
        <v>396</v>
      </c>
      <c r="I557" s="2059"/>
      <c r="J557" s="543">
        <v>-5.463253288909755E-3</v>
      </c>
      <c r="K557" s="455"/>
      <c r="L557" s="455"/>
      <c r="M557" s="2059" t="s">
        <v>396</v>
      </c>
      <c r="N557" s="2059"/>
      <c r="O557" s="544">
        <v>-8.5602571960327768E-3</v>
      </c>
      <c r="P557" s="455"/>
      <c r="Q557" s="455"/>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58" t="s">
        <v>400</v>
      </c>
      <c r="D558" s="2059"/>
      <c r="E558" s="542">
        <v>-8.8364760581013263E-4</v>
      </c>
      <c r="F558" s="455"/>
      <c r="G558" s="455"/>
      <c r="H558" s="2059" t="s">
        <v>387</v>
      </c>
      <c r="I558" s="2059"/>
      <c r="J558" s="543">
        <v>-3.4911074242960402E-2</v>
      </c>
      <c r="K558" s="455"/>
      <c r="L558" s="455"/>
      <c r="M558" s="2059" t="s">
        <v>387</v>
      </c>
      <c r="N558" s="2059"/>
      <c r="O558" s="544">
        <v>-2.1795787591876087E-2</v>
      </c>
      <c r="P558" s="455"/>
      <c r="Q558" s="455"/>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58" t="s">
        <v>404</v>
      </c>
      <c r="D559" s="2059"/>
      <c r="E559" s="542">
        <v>4.4834018786747039E-3</v>
      </c>
      <c r="F559" s="455"/>
      <c r="G559" s="455"/>
      <c r="H559" s="2059" t="s">
        <v>385</v>
      </c>
      <c r="I559" s="2059"/>
      <c r="J559" s="543">
        <v>-3.6574277670039457E-2</v>
      </c>
      <c r="K559" s="455"/>
      <c r="L559" s="455"/>
      <c r="M559" s="2059" t="s">
        <v>385</v>
      </c>
      <c r="N559" s="2059"/>
      <c r="O559" s="544">
        <v>-1.7997614836871196E-2</v>
      </c>
      <c r="P559" s="455"/>
      <c r="Q559" s="455"/>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58" t="s">
        <v>391</v>
      </c>
      <c r="D560" s="2059"/>
      <c r="E560" s="542">
        <v>-1.7591848942277576E-2</v>
      </c>
      <c r="F560" s="455"/>
      <c r="G560" s="455"/>
      <c r="H560" s="2059" t="s">
        <v>373</v>
      </c>
      <c r="I560" s="2059"/>
      <c r="J560" s="543">
        <v>-5.1095810513670473E-2</v>
      </c>
      <c r="K560" s="455"/>
      <c r="L560" s="455"/>
      <c r="M560" s="2059" t="s">
        <v>373</v>
      </c>
      <c r="N560" s="2059"/>
      <c r="O560" s="544">
        <v>-6.0439038226486934E-2</v>
      </c>
      <c r="P560" s="455"/>
      <c r="Q560" s="455"/>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58" t="s">
        <v>388</v>
      </c>
      <c r="D561" s="2059"/>
      <c r="E561" s="542">
        <v>6.3080650282989472E-4</v>
      </c>
      <c r="F561" s="455"/>
      <c r="G561" s="455"/>
      <c r="H561" s="2059" t="s">
        <v>402</v>
      </c>
      <c r="I561" s="2059"/>
      <c r="J561" s="543">
        <v>-5.7284186747970176E-3</v>
      </c>
      <c r="K561" s="455"/>
      <c r="L561" s="455"/>
      <c r="M561" s="2059" t="s">
        <v>402</v>
      </c>
      <c r="N561" s="2059"/>
      <c r="O561" s="544">
        <v>-3.0082379445470972E-3</v>
      </c>
      <c r="P561" s="455"/>
      <c r="Q561" s="455"/>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58" t="s">
        <v>358</v>
      </c>
      <c r="D562" s="2059"/>
      <c r="E562" s="542">
        <v>7.2398431937422569E-2</v>
      </c>
      <c r="F562" s="455"/>
      <c r="G562" s="455"/>
      <c r="H562" s="2059" t="s">
        <v>398</v>
      </c>
      <c r="I562" s="2059"/>
      <c r="J562" s="543">
        <v>-9.1838523817104577E-3</v>
      </c>
      <c r="K562" s="455"/>
      <c r="L562" s="455"/>
      <c r="M562" s="2059" t="s">
        <v>398</v>
      </c>
      <c r="N562" s="2059"/>
      <c r="O562" s="544">
        <v>5.0202875805366908E-3</v>
      </c>
      <c r="P562" s="455"/>
      <c r="Q562" s="455"/>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58" t="s">
        <v>390</v>
      </c>
      <c r="D563" s="2059"/>
      <c r="E563" s="542">
        <v>1.8410579441780678E-2</v>
      </c>
      <c r="F563" s="455"/>
      <c r="G563" s="455"/>
      <c r="H563" s="2059" t="s">
        <v>394</v>
      </c>
      <c r="I563" s="2059"/>
      <c r="J563" s="543">
        <v>7.8063465685111657E-3</v>
      </c>
      <c r="K563" s="455"/>
      <c r="L563" s="455"/>
      <c r="M563" s="2059" t="s">
        <v>394</v>
      </c>
      <c r="N563" s="2059"/>
      <c r="O563" s="544">
        <v>1.0263910079055255E-2</v>
      </c>
      <c r="P563" s="455"/>
      <c r="Q563" s="455"/>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58" t="s">
        <v>346</v>
      </c>
      <c r="D564" s="2059"/>
      <c r="E564" s="542">
        <v>-9.8956169088369919E-2</v>
      </c>
      <c r="F564" s="455"/>
      <c r="G564" s="455"/>
      <c r="H564" s="2059" t="s">
        <v>365</v>
      </c>
      <c r="I564" s="2059"/>
      <c r="J564" s="543">
        <v>7.2995755023730305E-2</v>
      </c>
      <c r="K564" s="455"/>
      <c r="L564" s="455"/>
      <c r="M564" s="2059" t="s">
        <v>365</v>
      </c>
      <c r="N564" s="2059"/>
      <c r="O564" s="544">
        <v>7.9341474809753412E-2</v>
      </c>
      <c r="P564" s="455"/>
      <c r="Q564" s="455"/>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58" t="s">
        <v>397</v>
      </c>
      <c r="D565" s="2059"/>
      <c r="E565" s="542">
        <v>-6.0050798864756715E-3</v>
      </c>
      <c r="F565" s="455"/>
      <c r="G565" s="455"/>
      <c r="H565" s="2059" t="s">
        <v>386</v>
      </c>
      <c r="I565" s="2059"/>
      <c r="J565" s="543">
        <v>-1.7342753872805441E-2</v>
      </c>
      <c r="K565" s="455"/>
      <c r="L565" s="455"/>
      <c r="M565" s="2059" t="s">
        <v>386</v>
      </c>
      <c r="N565" s="2059"/>
      <c r="O565" s="544">
        <v>-2.5357544693687339E-2</v>
      </c>
      <c r="P565" s="455"/>
      <c r="Q565" s="455"/>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58" t="s">
        <v>354</v>
      </c>
      <c r="D566" s="2059"/>
      <c r="E566" s="542">
        <v>-9.8111211385766214E-2</v>
      </c>
      <c r="F566" s="455"/>
      <c r="G566" s="455"/>
      <c r="H566" s="2059" t="s">
        <v>396</v>
      </c>
      <c r="I566" s="2059"/>
      <c r="J566" s="543">
        <v>-3.9486349935662947E-3</v>
      </c>
      <c r="K566" s="455"/>
      <c r="L566" s="455"/>
      <c r="M566" s="2059" t="s">
        <v>396</v>
      </c>
      <c r="N566" s="2059"/>
      <c r="O566" s="544">
        <v>-7.1398394070189015E-3</v>
      </c>
      <c r="P566" s="455"/>
      <c r="Q566" s="455"/>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58" t="s">
        <v>388</v>
      </c>
      <c r="D567" s="2059"/>
      <c r="E567" s="542">
        <v>1.8624881077534735E-2</v>
      </c>
      <c r="F567" s="455"/>
      <c r="G567" s="455"/>
      <c r="H567" s="2059" t="s">
        <v>382</v>
      </c>
      <c r="I567" s="2059"/>
      <c r="J567" s="543">
        <v>-2.9503359000572993E-2</v>
      </c>
      <c r="K567" s="455"/>
      <c r="L567" s="455"/>
      <c r="M567" s="2059" t="s">
        <v>382</v>
      </c>
      <c r="N567" s="2059"/>
      <c r="O567" s="544">
        <v>-4.2184970599382705E-2</v>
      </c>
      <c r="P567" s="455"/>
      <c r="Q567" s="455"/>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58" t="s">
        <v>380</v>
      </c>
      <c r="D568" s="2059"/>
      <c r="E568" s="542">
        <v>3.9850390865966291E-2</v>
      </c>
      <c r="F568" s="455"/>
      <c r="G568" s="455"/>
      <c r="H568" s="2059" t="s">
        <v>368</v>
      </c>
      <c r="I568" s="2059"/>
      <c r="J568" s="543">
        <v>2.1951411337336777E-2</v>
      </c>
      <c r="K568" s="455"/>
      <c r="L568" s="455"/>
      <c r="M568" s="2059" t="s">
        <v>368</v>
      </c>
      <c r="N568" s="2059"/>
      <c r="O568" s="544">
        <v>4.300656720490352E-2</v>
      </c>
      <c r="P568" s="455"/>
      <c r="Q568" s="455"/>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58" t="s">
        <v>367</v>
      </c>
      <c r="D569" s="2059"/>
      <c r="E569" s="542">
        <v>5.375786315366856E-2</v>
      </c>
      <c r="F569" s="455"/>
      <c r="G569" s="455"/>
      <c r="H569" s="2059" t="s">
        <v>410</v>
      </c>
      <c r="I569" s="2059"/>
      <c r="J569" s="543">
        <v>-4.60870429517326E-4</v>
      </c>
      <c r="K569" s="455"/>
      <c r="L569" s="455"/>
      <c r="M569" s="2059" t="s">
        <v>410</v>
      </c>
      <c r="N569" s="2059"/>
      <c r="O569" s="544">
        <v>2.5609189164885488E-3</v>
      </c>
      <c r="P569" s="455"/>
      <c r="Q569" s="455"/>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58" t="s">
        <v>357</v>
      </c>
      <c r="D570" s="2059"/>
      <c r="E570" s="542">
        <v>7.1201297552972789E-2</v>
      </c>
      <c r="F570" s="455"/>
      <c r="G570" s="455"/>
      <c r="H570" s="2059" t="s">
        <v>400</v>
      </c>
      <c r="I570" s="2059"/>
      <c r="J570" s="543">
        <v>-7.7206903193462453E-3</v>
      </c>
      <c r="K570" s="455"/>
      <c r="L570" s="455"/>
      <c r="M570" s="2059" t="s">
        <v>400</v>
      </c>
      <c r="N570" s="2059"/>
      <c r="O570" s="544">
        <v>5.5449814405980841E-3</v>
      </c>
      <c r="P570" s="455"/>
      <c r="Q570" s="455"/>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58" t="s">
        <v>363</v>
      </c>
      <c r="D571" s="2059"/>
      <c r="E571" s="542">
        <v>7.409363204404941E-2</v>
      </c>
      <c r="F571" s="455"/>
      <c r="G571" s="455"/>
      <c r="H571" s="2059" t="s">
        <v>404</v>
      </c>
      <c r="I571" s="2059"/>
      <c r="J571" s="543">
        <v>1.2906387922020472E-3</v>
      </c>
      <c r="K571" s="455"/>
      <c r="L571" s="455"/>
      <c r="M571" s="2059" t="s">
        <v>404</v>
      </c>
      <c r="N571" s="2059"/>
      <c r="O571" s="544">
        <v>5.7208550027028938E-3</v>
      </c>
      <c r="P571" s="455"/>
      <c r="Q571" s="455"/>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58" t="s">
        <v>375</v>
      </c>
      <c r="D572" s="2059"/>
      <c r="E572" s="542">
        <v>5.8702664035675312E-2</v>
      </c>
      <c r="F572" s="455"/>
      <c r="G572" s="455"/>
      <c r="H572" s="2059" t="s">
        <v>391</v>
      </c>
      <c r="I572" s="2059"/>
      <c r="J572" s="543">
        <v>-6.2750971129054501E-3</v>
      </c>
      <c r="K572" s="455"/>
      <c r="L572" s="455"/>
      <c r="M572" s="2059" t="s">
        <v>391</v>
      </c>
      <c r="N572" s="2059"/>
      <c r="O572" s="544">
        <v>-1.430723385234383E-2</v>
      </c>
      <c r="P572" s="455"/>
      <c r="Q572" s="455"/>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58" t="s">
        <v>359</v>
      </c>
      <c r="D573" s="2059"/>
      <c r="E573" s="542">
        <v>8.0073518812722122E-2</v>
      </c>
      <c r="F573" s="455"/>
      <c r="G573" s="455"/>
      <c r="H573" s="2059" t="s">
        <v>388</v>
      </c>
      <c r="I573" s="2059"/>
      <c r="J573" s="543">
        <v>-4.3255214764696967E-3</v>
      </c>
      <c r="K573" s="455"/>
      <c r="L573" s="455"/>
      <c r="M573" s="2059" t="s">
        <v>388</v>
      </c>
      <c r="N573" s="2059"/>
      <c r="O573" s="544">
        <v>1.1211758668174102E-3</v>
      </c>
      <c r="P573" s="455"/>
      <c r="Q573" s="455"/>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58" t="s">
        <v>360</v>
      </c>
      <c r="D574" s="2059"/>
      <c r="E574" s="542">
        <v>7.0399309999618617E-2</v>
      </c>
      <c r="F574" s="455"/>
      <c r="G574" s="455"/>
      <c r="H574" s="2059" t="s">
        <v>358</v>
      </c>
      <c r="I574" s="2059"/>
      <c r="J574" s="543">
        <v>3.7015596262619063E-2</v>
      </c>
      <c r="K574" s="455"/>
      <c r="L574" s="455"/>
      <c r="M574" s="2059" t="s">
        <v>358</v>
      </c>
      <c r="N574" s="2059"/>
      <c r="O574" s="544">
        <v>0.108954161947724</v>
      </c>
      <c r="P574" s="455"/>
      <c r="Q574" s="455"/>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58" t="s">
        <v>370</v>
      </c>
      <c r="D575" s="2059"/>
      <c r="E575" s="542">
        <v>6.1592669485333019E-2</v>
      </c>
      <c r="F575" s="455"/>
      <c r="G575" s="455"/>
      <c r="H575" s="2059" t="s">
        <v>390</v>
      </c>
      <c r="I575" s="2059"/>
      <c r="J575" s="543">
        <v>1.7341569936162225E-2</v>
      </c>
      <c r="K575" s="455"/>
      <c r="L575" s="455"/>
      <c r="M575" s="2059" t="s">
        <v>390</v>
      </c>
      <c r="N575" s="2059"/>
      <c r="O575" s="544">
        <v>2.0382388809356965E-2</v>
      </c>
      <c r="P575" s="455"/>
      <c r="Q575" s="455"/>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58" t="s">
        <v>353</v>
      </c>
      <c r="D576" s="2059"/>
      <c r="E576" s="542">
        <v>8.2317673154402818E-2</v>
      </c>
      <c r="F576" s="455"/>
      <c r="G576" s="455"/>
      <c r="H576" s="2059" t="s">
        <v>346</v>
      </c>
      <c r="I576" s="2059"/>
      <c r="J576" s="543">
        <v>-8.2952947037460964E-2</v>
      </c>
      <c r="K576" s="455"/>
      <c r="L576" s="455"/>
      <c r="M576" s="2059" t="s">
        <v>346</v>
      </c>
      <c r="N576" s="2059"/>
      <c r="O576" s="544">
        <v>-0.11834908331396991</v>
      </c>
      <c r="P576" s="455"/>
      <c r="Q576" s="455"/>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58" t="s">
        <v>361</v>
      </c>
      <c r="D577" s="2059"/>
      <c r="E577" s="542">
        <v>7.991658497652096E-2</v>
      </c>
      <c r="F577" s="455"/>
      <c r="G577" s="455"/>
      <c r="H577" s="2059" t="s">
        <v>397</v>
      </c>
      <c r="I577" s="2059"/>
      <c r="J577" s="543">
        <v>-1.2574279132555353E-2</v>
      </c>
      <c r="K577" s="455"/>
      <c r="L577" s="455"/>
      <c r="M577" s="2059" t="s">
        <v>397</v>
      </c>
      <c r="N577" s="2059"/>
      <c r="O577" s="544">
        <v>-1.933569833370727E-3</v>
      </c>
      <c r="P577" s="455"/>
      <c r="Q577" s="455"/>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58" t="s">
        <v>356</v>
      </c>
      <c r="D578" s="2059"/>
      <c r="E578" s="542">
        <v>8.6514913693249595E-2</v>
      </c>
      <c r="F578" s="455"/>
      <c r="G578" s="455"/>
      <c r="H578" s="2059" t="s">
        <v>354</v>
      </c>
      <c r="I578" s="2059"/>
      <c r="J578" s="543">
        <v>-8.0618644533874323E-2</v>
      </c>
      <c r="K578" s="455"/>
      <c r="L578" s="455"/>
      <c r="M578" s="2059" t="s">
        <v>354</v>
      </c>
      <c r="N578" s="2059"/>
      <c r="O578" s="544">
        <v>-0.11781381522626319</v>
      </c>
      <c r="P578" s="455"/>
      <c r="Q578" s="455"/>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58" t="s">
        <v>355</v>
      </c>
      <c r="D579" s="2059"/>
      <c r="E579" s="542">
        <v>8.2996637318687241E-2</v>
      </c>
      <c r="F579" s="455"/>
      <c r="G579" s="455"/>
      <c r="H579" s="2059" t="s">
        <v>388</v>
      </c>
      <c r="I579" s="2059"/>
      <c r="J579" s="543">
        <v>1.4283889287559304E-2</v>
      </c>
      <c r="K579" s="455"/>
      <c r="L579" s="455"/>
      <c r="M579" s="2059" t="s">
        <v>388</v>
      </c>
      <c r="N579" s="2059"/>
      <c r="O579" s="544">
        <v>2.4913367696715181E-2</v>
      </c>
      <c r="P579" s="455"/>
      <c r="Q579" s="455"/>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58" t="s">
        <v>371</v>
      </c>
      <c r="D580" s="2059"/>
      <c r="E580" s="542">
        <v>6.3778954465118803E-2</v>
      </c>
      <c r="F580" s="455"/>
      <c r="G580" s="455"/>
      <c r="H580" s="2059" t="s">
        <v>380</v>
      </c>
      <c r="I580" s="2059"/>
      <c r="J580" s="543">
        <v>4.7402414339473294E-2</v>
      </c>
      <c r="K580" s="455"/>
      <c r="L580" s="455"/>
      <c r="M580" s="2059" t="s">
        <v>380</v>
      </c>
      <c r="N580" s="2059"/>
      <c r="O580" s="544">
        <v>3.6563965943410791E-2</v>
      </c>
      <c r="P580" s="455"/>
      <c r="Q580" s="455"/>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58" t="s">
        <v>372</v>
      </c>
      <c r="D581" s="2059"/>
      <c r="E581" s="542">
        <v>5.5799889243434264E-2</v>
      </c>
      <c r="F581" s="455"/>
      <c r="G581" s="455"/>
      <c r="H581" s="2059" t="s">
        <v>367</v>
      </c>
      <c r="I581" s="2059"/>
      <c r="J581" s="543">
        <v>4.1612563114751241E-2</v>
      </c>
      <c r="K581" s="455"/>
      <c r="L581" s="455"/>
      <c r="M581" s="2059" t="s">
        <v>367</v>
      </c>
      <c r="N581" s="2059"/>
      <c r="O581" s="544">
        <v>6.5882583070245068E-2</v>
      </c>
      <c r="P581" s="455"/>
      <c r="Q581" s="455"/>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58" t="s">
        <v>369</v>
      </c>
      <c r="D582" s="2059"/>
      <c r="E582" s="542">
        <v>6.0356299525184988E-2</v>
      </c>
      <c r="F582" s="455"/>
      <c r="G582" s="455"/>
      <c r="H582" s="2059" t="s">
        <v>357</v>
      </c>
      <c r="I582" s="2059"/>
      <c r="J582" s="543">
        <v>9.4921622080731696E-2</v>
      </c>
      <c r="K582" s="455"/>
      <c r="L582" s="455"/>
      <c r="M582" s="2059" t="s">
        <v>357</v>
      </c>
      <c r="N582" s="2059"/>
      <c r="O582" s="544">
        <v>3.9056396118077603E-2</v>
      </c>
      <c r="P582" s="455"/>
      <c r="Q582" s="455"/>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58" t="s">
        <v>379</v>
      </c>
      <c r="D583" s="2059"/>
      <c r="E583" s="542">
        <v>3.1538199563886031E-2</v>
      </c>
      <c r="F583" s="455"/>
      <c r="G583" s="455"/>
      <c r="H583" s="2059" t="s">
        <v>363</v>
      </c>
      <c r="I583" s="2059"/>
      <c r="J583" s="543">
        <v>8.027371534163763E-2</v>
      </c>
      <c r="K583" s="455"/>
      <c r="L583" s="455"/>
      <c r="M583" s="2059" t="s">
        <v>363</v>
      </c>
      <c r="N583" s="2059"/>
      <c r="O583" s="544">
        <v>7.9603711932737881E-2</v>
      </c>
      <c r="P583" s="455"/>
      <c r="Q583" s="455"/>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58" t="s">
        <v>392</v>
      </c>
      <c r="D584" s="2059"/>
      <c r="E584" s="542">
        <v>5.4266322999433096E-3</v>
      </c>
      <c r="F584" s="455"/>
      <c r="G584" s="455"/>
      <c r="H584" s="2059" t="s">
        <v>375</v>
      </c>
      <c r="I584" s="2059"/>
      <c r="J584" s="543">
        <v>6.5907825927659744E-2</v>
      </c>
      <c r="K584" s="455"/>
      <c r="L584" s="455"/>
      <c r="M584" s="2059" t="s">
        <v>375</v>
      </c>
      <c r="N584" s="2059"/>
      <c r="O584" s="544">
        <v>5.4182071962387342E-2</v>
      </c>
      <c r="P584" s="455"/>
      <c r="Q584" s="455"/>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58" t="s">
        <v>401</v>
      </c>
      <c r="D585" s="2059"/>
      <c r="E585" s="542">
        <v>1.4113464835553188E-3</v>
      </c>
      <c r="F585" s="455"/>
      <c r="G585" s="455"/>
      <c r="H585" s="2059" t="s">
        <v>359</v>
      </c>
      <c r="I585" s="2059"/>
      <c r="J585" s="543">
        <v>9.4547260725896559E-2</v>
      </c>
      <c r="K585" s="455"/>
      <c r="L585" s="455"/>
      <c r="M585" s="2059" t="s">
        <v>359</v>
      </c>
      <c r="N585" s="2059"/>
      <c r="O585" s="544">
        <v>7.6916008407464473E-2</v>
      </c>
      <c r="P585" s="455"/>
      <c r="Q585" s="455"/>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58" t="s">
        <v>362</v>
      </c>
      <c r="D586" s="2059"/>
      <c r="E586" s="542">
        <v>6.9012155671844003E-2</v>
      </c>
      <c r="F586" s="455"/>
      <c r="G586" s="455"/>
      <c r="H586" s="2059" t="s">
        <v>360</v>
      </c>
      <c r="I586" s="2059"/>
      <c r="J586" s="543">
        <v>8.9435643684149857E-2</v>
      </c>
      <c r="K586" s="455"/>
      <c r="L586" s="455"/>
      <c r="M586" s="2059" t="s">
        <v>360</v>
      </c>
      <c r="N586" s="2059"/>
      <c r="O586" s="544">
        <v>4.8461757189234615E-2</v>
      </c>
      <c r="P586" s="455"/>
      <c r="Q586" s="455"/>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58" t="s">
        <v>395</v>
      </c>
      <c r="D587" s="2059"/>
      <c r="E587" s="542">
        <v>7.2368606858574441E-3</v>
      </c>
      <c r="F587" s="455"/>
      <c r="G587" s="455"/>
      <c r="H587" s="2059" t="s">
        <v>370</v>
      </c>
      <c r="I587" s="2059"/>
      <c r="J587" s="543">
        <v>7.488462745192126E-2</v>
      </c>
      <c r="K587" s="455"/>
      <c r="L587" s="455"/>
      <c r="M587" s="2059" t="s">
        <v>370</v>
      </c>
      <c r="N587" s="2059"/>
      <c r="O587" s="544">
        <v>6.1648608078027682E-2</v>
      </c>
      <c r="P587" s="455"/>
      <c r="Q587" s="455"/>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58" t="s">
        <v>366</v>
      </c>
      <c r="D588" s="2059"/>
      <c r="E588" s="542">
        <v>6.1224752486864154E-2</v>
      </c>
      <c r="F588" s="455"/>
      <c r="G588" s="455"/>
      <c r="H588" s="2059" t="s">
        <v>353</v>
      </c>
      <c r="I588" s="2059"/>
      <c r="J588" s="543">
        <v>0.10404192864126752</v>
      </c>
      <c r="K588" s="455"/>
      <c r="L588" s="455"/>
      <c r="M588" s="2059" t="s">
        <v>353</v>
      </c>
      <c r="N588" s="2059"/>
      <c r="O588" s="544">
        <v>5.2397985504952949E-2</v>
      </c>
      <c r="P588" s="455"/>
      <c r="Q588" s="455"/>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58" t="s">
        <v>383</v>
      </c>
      <c r="D589" s="2059"/>
      <c r="E589" s="542">
        <v>7.0138093518677894E-3</v>
      </c>
      <c r="F589" s="455"/>
      <c r="G589" s="455"/>
      <c r="H589" s="2059" t="s">
        <v>361</v>
      </c>
      <c r="I589" s="2059"/>
      <c r="J589" s="543">
        <v>8.2439926001515923E-2</v>
      </c>
      <c r="K589" s="455"/>
      <c r="L589" s="455"/>
      <c r="M589" s="2059" t="s">
        <v>361</v>
      </c>
      <c r="N589" s="2059"/>
      <c r="O589" s="544">
        <v>8.904667120478349E-2</v>
      </c>
      <c r="P589" s="455"/>
      <c r="Q589" s="455"/>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58" t="s">
        <v>381</v>
      </c>
      <c r="D590" s="2059"/>
      <c r="E590" s="542">
        <v>-7.01380935186774E-3</v>
      </c>
      <c r="F590" s="455"/>
      <c r="G590" s="455"/>
      <c r="H590" s="2059" t="s">
        <v>356</v>
      </c>
      <c r="I590" s="2059"/>
      <c r="J590" s="543">
        <v>6.8823278304908739E-2</v>
      </c>
      <c r="K590" s="455"/>
      <c r="L590" s="455"/>
      <c r="M590" s="2059" t="s">
        <v>356</v>
      </c>
      <c r="N590" s="2059"/>
      <c r="O590" s="544">
        <v>0.10759326819062785</v>
      </c>
      <c r="P590" s="455"/>
      <c r="Q590" s="455"/>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58" t="s">
        <v>384</v>
      </c>
      <c r="D591" s="2059"/>
      <c r="E591" s="542">
        <v>-1.8104839494176527E-2</v>
      </c>
      <c r="F591" s="455"/>
      <c r="G591" s="455"/>
      <c r="H591" s="2059" t="s">
        <v>355</v>
      </c>
      <c r="I591" s="2059"/>
      <c r="J591" s="543">
        <v>9.7105456417477282E-2</v>
      </c>
      <c r="K591" s="455"/>
      <c r="L591" s="455"/>
      <c r="M591" s="2059" t="s">
        <v>355</v>
      </c>
      <c r="N591" s="2059"/>
      <c r="O591" s="544">
        <v>7.6673801569632355E-2</v>
      </c>
      <c r="P591" s="455"/>
      <c r="Q591" s="455"/>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58" t="s">
        <v>403</v>
      </c>
      <c r="D592" s="2059"/>
      <c r="E592" s="542">
        <v>1.077436922116663E-3</v>
      </c>
      <c r="F592" s="455"/>
      <c r="G592" s="455"/>
      <c r="H592" s="2059" t="s">
        <v>371</v>
      </c>
      <c r="I592" s="2059"/>
      <c r="J592" s="543">
        <v>6.8839404392584999E-2</v>
      </c>
      <c r="K592" s="455"/>
      <c r="L592" s="455"/>
      <c r="M592" s="2059" t="s">
        <v>371</v>
      </c>
      <c r="N592" s="2059"/>
      <c r="O592" s="544">
        <v>6.3552165764291069E-2</v>
      </c>
      <c r="P592" s="455"/>
      <c r="Q592" s="455"/>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58" t="s">
        <v>408</v>
      </c>
      <c r="D593" s="2059"/>
      <c r="E593" s="542">
        <v>-1.6697972049867097E-3</v>
      </c>
      <c r="F593" s="455"/>
      <c r="G593" s="455"/>
      <c r="H593" s="2059" t="s">
        <v>372</v>
      </c>
      <c r="I593" s="2059"/>
      <c r="J593" s="543">
        <v>7.337758388690048E-2</v>
      </c>
      <c r="K593" s="455"/>
      <c r="L593" s="455"/>
      <c r="M593" s="2059" t="s">
        <v>372</v>
      </c>
      <c r="N593" s="2059"/>
      <c r="O593" s="544">
        <v>3.7908906034179547E-2</v>
      </c>
      <c r="P593" s="455"/>
      <c r="Q593" s="455"/>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58" t="s">
        <v>346</v>
      </c>
      <c r="D594" s="2059"/>
      <c r="E594" s="542">
        <v>-1.4660774338104048E-3</v>
      </c>
      <c r="F594" s="455"/>
      <c r="G594" s="455"/>
      <c r="H594" s="2059" t="s">
        <v>369</v>
      </c>
      <c r="I594" s="2059"/>
      <c r="J594" s="543">
        <v>4.6999377531648789E-2</v>
      </c>
      <c r="K594" s="455"/>
      <c r="L594" s="455"/>
      <c r="M594" s="2059" t="s">
        <v>369</v>
      </c>
      <c r="N594" s="2059"/>
      <c r="O594" s="544">
        <v>6.5756931076624434E-2</v>
      </c>
      <c r="P594" s="455"/>
      <c r="Q594" s="455"/>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58" t="s">
        <v>377</v>
      </c>
      <c r="D595" s="2059"/>
      <c r="E595" s="545">
        <v>4.5109708007810327E-2</v>
      </c>
      <c r="F595" s="455"/>
      <c r="G595" s="455"/>
      <c r="H595" s="2059" t="s">
        <v>379</v>
      </c>
      <c r="I595" s="2059"/>
      <c r="J595" s="543">
        <v>2.7062998314543268E-2</v>
      </c>
      <c r="K595" s="455"/>
      <c r="L595" s="455"/>
      <c r="M595" s="2059" t="s">
        <v>379</v>
      </c>
      <c r="N595" s="2059"/>
      <c r="O595" s="544">
        <v>4.9312399035786006E-2</v>
      </c>
      <c r="P595" s="455"/>
      <c r="Q595" s="455"/>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58"/>
      <c r="D596" s="2059"/>
      <c r="E596" s="455"/>
      <c r="F596" s="455"/>
      <c r="G596" s="455"/>
      <c r="H596" s="2059" t="s">
        <v>392</v>
      </c>
      <c r="I596" s="2059"/>
      <c r="J596" s="543">
        <v>5.4179495779726533E-3</v>
      </c>
      <c r="K596" s="455"/>
      <c r="L596" s="455"/>
      <c r="M596" s="2059" t="s">
        <v>392</v>
      </c>
      <c r="N596" s="2059"/>
      <c r="O596" s="544">
        <v>2.0360792810963913E-2</v>
      </c>
      <c r="P596" s="455"/>
      <c r="Q596" s="455"/>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58"/>
      <c r="D597" s="2059"/>
      <c r="E597" s="455"/>
      <c r="F597" s="455"/>
      <c r="G597" s="455"/>
      <c r="H597" s="2059" t="s">
        <v>401</v>
      </c>
      <c r="I597" s="2059"/>
      <c r="J597" s="543">
        <v>3.1330766024462863E-3</v>
      </c>
      <c r="K597" s="455"/>
      <c r="L597" s="455"/>
      <c r="M597" s="2059" t="s">
        <v>401</v>
      </c>
      <c r="N597" s="2059"/>
      <c r="O597" s="544">
        <v>6.725879146198886E-3</v>
      </c>
      <c r="P597" s="455"/>
      <c r="Q597" s="455"/>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58" t="s">
        <v>239</v>
      </c>
      <c r="D598" s="2059"/>
      <c r="E598" s="2059"/>
      <c r="F598" s="455"/>
      <c r="G598" s="455"/>
      <c r="H598" s="2059" t="s">
        <v>362</v>
      </c>
      <c r="I598" s="2059"/>
      <c r="J598" s="543">
        <v>8.8918910268884821E-2</v>
      </c>
      <c r="K598" s="455"/>
      <c r="L598" s="455"/>
      <c r="M598" s="2059" t="s">
        <v>362</v>
      </c>
      <c r="N598" s="2059"/>
      <c r="O598" s="544">
        <v>7.731009616860221E-2</v>
      </c>
      <c r="P598" s="455"/>
      <c r="Q598" s="455"/>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58" t="s">
        <v>183</v>
      </c>
      <c r="D599" s="2059"/>
      <c r="E599" s="560" t="s">
        <v>184</v>
      </c>
      <c r="F599" s="455"/>
      <c r="G599" s="455"/>
      <c r="H599" s="2059" t="s">
        <v>395</v>
      </c>
      <c r="I599" s="2059"/>
      <c r="J599" s="543">
        <v>9.064111179396421E-3</v>
      </c>
      <c r="K599" s="455"/>
      <c r="L599" s="455"/>
      <c r="M599" s="2059" t="s">
        <v>395</v>
      </c>
      <c r="N599" s="2059"/>
      <c r="O599" s="544">
        <v>8.1278746232133769E-3</v>
      </c>
      <c r="P599" s="455"/>
      <c r="Q599" s="455"/>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58" t="s">
        <v>184</v>
      </c>
      <c r="D600" s="2059"/>
      <c r="E600" s="561">
        <v>1</v>
      </c>
      <c r="F600" s="455"/>
      <c r="G600" s="455"/>
      <c r="H600" s="2059" t="s">
        <v>366</v>
      </c>
      <c r="I600" s="2059"/>
      <c r="J600" s="543">
        <v>7.9691966866176051E-2</v>
      </c>
      <c r="K600" s="455"/>
      <c r="L600" s="455"/>
      <c r="M600" s="2059" t="s">
        <v>366</v>
      </c>
      <c r="N600" s="2059"/>
      <c r="O600" s="544">
        <v>4.1870789211395171E-2</v>
      </c>
      <c r="P600" s="455"/>
      <c r="Q600" s="455"/>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58"/>
      <c r="D601" s="2059"/>
      <c r="E601" s="455"/>
      <c r="F601" s="455"/>
      <c r="G601" s="455"/>
      <c r="H601" s="2059" t="s">
        <v>383</v>
      </c>
      <c r="I601" s="2059"/>
      <c r="J601" s="543">
        <v>4.6266292394656523E-2</v>
      </c>
      <c r="K601" s="455"/>
      <c r="L601" s="455"/>
      <c r="M601" s="2059" t="s">
        <v>383</v>
      </c>
      <c r="N601" s="2059"/>
      <c r="O601" s="544">
        <v>-3.0619120079083597E-3</v>
      </c>
      <c r="P601" s="455"/>
      <c r="Q601" s="455"/>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58"/>
      <c r="D602" s="2059"/>
      <c r="E602" s="455"/>
      <c r="F602" s="455"/>
      <c r="G602" s="455"/>
      <c r="H602" s="2059" t="s">
        <v>381</v>
      </c>
      <c r="I602" s="2059"/>
      <c r="J602" s="543">
        <v>-4.6266292394656586E-2</v>
      </c>
      <c r="K602" s="455"/>
      <c r="L602" s="455"/>
      <c r="M602" s="2059" t="s">
        <v>381</v>
      </c>
      <c r="N602" s="2059"/>
      <c r="O602" s="544">
        <v>3.0619120079082682E-3</v>
      </c>
      <c r="P602" s="455"/>
      <c r="Q602" s="455"/>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58"/>
      <c r="D603" s="2059"/>
      <c r="E603" s="455"/>
      <c r="F603" s="455"/>
      <c r="G603" s="455"/>
      <c r="H603" s="2059" t="s">
        <v>384</v>
      </c>
      <c r="I603" s="2059"/>
      <c r="J603" s="543">
        <v>-3.9457781681024026E-2</v>
      </c>
      <c r="K603" s="455"/>
      <c r="L603" s="455"/>
      <c r="M603" s="2059" t="s">
        <v>384</v>
      </c>
      <c r="N603" s="2059"/>
      <c r="O603" s="544">
        <v>-3.7067451664819185E-3</v>
      </c>
      <c r="P603" s="455"/>
      <c r="Q603" s="455"/>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58"/>
      <c r="D604" s="2059"/>
      <c r="E604" s="455"/>
      <c r="F604" s="455"/>
      <c r="G604" s="455"/>
      <c r="H604" s="2059" t="s">
        <v>403</v>
      </c>
      <c r="I604" s="2059"/>
      <c r="J604" s="543">
        <v>-4.4361030338377671E-3</v>
      </c>
      <c r="K604" s="455"/>
      <c r="L604" s="455"/>
      <c r="M604" s="2059" t="s">
        <v>403</v>
      </c>
      <c r="N604" s="2059"/>
      <c r="O604" s="544">
        <v>5.8626867754496634E-3</v>
      </c>
      <c r="P604" s="455"/>
      <c r="Q604" s="455"/>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58"/>
      <c r="D605" s="2059"/>
      <c r="E605" s="455"/>
      <c r="F605" s="455"/>
      <c r="G605" s="455"/>
      <c r="H605" s="2059" t="s">
        <v>408</v>
      </c>
      <c r="I605" s="2059"/>
      <c r="J605" s="543">
        <v>-3.1866299684704699E-3</v>
      </c>
      <c r="K605" s="455"/>
      <c r="L605" s="455"/>
      <c r="M605" s="2059" t="s">
        <v>408</v>
      </c>
      <c r="N605" s="2059"/>
      <c r="O605" s="544">
        <v>2.259235149320337E-3</v>
      </c>
      <c r="P605" s="455"/>
      <c r="Q605" s="455"/>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58"/>
      <c r="D606" s="2059"/>
      <c r="E606" s="455"/>
      <c r="F606" s="455"/>
      <c r="G606" s="455"/>
      <c r="H606" s="2059" t="s">
        <v>346</v>
      </c>
      <c r="I606" s="2059"/>
      <c r="J606" s="543">
        <v>-7.4516632128013719E-3</v>
      </c>
      <c r="K606" s="455"/>
      <c r="L606" s="455"/>
      <c r="M606" s="2059" t="s">
        <v>346</v>
      </c>
      <c r="N606" s="2059"/>
      <c r="O606" s="544">
        <v>2.262673822517824E-3</v>
      </c>
      <c r="P606" s="455"/>
      <c r="Q606" s="455"/>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58"/>
      <c r="D607" s="2059"/>
      <c r="E607" s="455"/>
      <c r="F607" s="455"/>
      <c r="G607" s="455"/>
      <c r="H607" s="2059" t="s">
        <v>411</v>
      </c>
      <c r="I607" s="2059"/>
      <c r="J607" s="543">
        <v>3.7878103612338744E-3</v>
      </c>
      <c r="K607" s="455"/>
      <c r="L607" s="455"/>
      <c r="M607" s="2059" t="s">
        <v>411</v>
      </c>
      <c r="N607" s="2059"/>
      <c r="O607" s="544">
        <v>2.064687786850363E-3</v>
      </c>
      <c r="P607" s="455"/>
      <c r="Q607" s="455"/>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58"/>
      <c r="D608" s="2059"/>
      <c r="E608" s="455"/>
      <c r="F608" s="455"/>
      <c r="G608" s="455"/>
      <c r="H608" s="2059" t="s">
        <v>409</v>
      </c>
      <c r="I608" s="2059"/>
      <c r="J608" s="543">
        <v>4.0983948258610419E-3</v>
      </c>
      <c r="K608" s="455"/>
      <c r="L608" s="455"/>
      <c r="M608" s="2059" t="s">
        <v>409</v>
      </c>
      <c r="N608" s="2059"/>
      <c r="O608" s="544">
        <v>3.8675139318708404E-3</v>
      </c>
      <c r="P608" s="455"/>
      <c r="Q608" s="455"/>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58"/>
      <c r="D609" s="2059"/>
      <c r="E609" s="455"/>
      <c r="F609" s="455"/>
      <c r="G609" s="455"/>
      <c r="H609" s="2059" t="s">
        <v>399</v>
      </c>
      <c r="I609" s="2059"/>
      <c r="J609" s="543">
        <v>-4.5277504825834416E-3</v>
      </c>
      <c r="K609" s="455"/>
      <c r="L609" s="455"/>
      <c r="M609" s="2059" t="s">
        <v>399</v>
      </c>
      <c r="N609" s="2059"/>
      <c r="O609" s="544">
        <v>-7.0390111949761996E-3</v>
      </c>
      <c r="P609" s="455"/>
      <c r="Q609" s="455"/>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58"/>
      <c r="D610" s="2059"/>
      <c r="E610" s="455"/>
      <c r="F610" s="455"/>
      <c r="G610" s="455"/>
      <c r="H610" s="2059" t="s">
        <v>378</v>
      </c>
      <c r="I610" s="2059"/>
      <c r="J610" s="543">
        <v>-3.314187601751184E-2</v>
      </c>
      <c r="K610" s="455"/>
      <c r="L610" s="455"/>
      <c r="M610" s="2059" t="s">
        <v>378</v>
      </c>
      <c r="N610" s="2059"/>
      <c r="O610" s="544">
        <v>-4.9837888451401177E-2</v>
      </c>
      <c r="P610" s="455"/>
      <c r="Q610" s="455"/>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58"/>
      <c r="D611" s="2059"/>
      <c r="E611" s="455"/>
      <c r="F611" s="455"/>
      <c r="G611" s="455"/>
      <c r="H611" s="2059" t="s">
        <v>389</v>
      </c>
      <c r="I611" s="2059"/>
      <c r="J611" s="543">
        <v>-1.3005743481923708E-2</v>
      </c>
      <c r="K611" s="455"/>
      <c r="L611" s="455"/>
      <c r="M611" s="2059" t="s">
        <v>389</v>
      </c>
      <c r="N611" s="2059"/>
      <c r="O611" s="544">
        <v>-2.4794188587548952E-2</v>
      </c>
      <c r="P611" s="455"/>
      <c r="Q611" s="455"/>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58"/>
      <c r="D612" s="2059"/>
      <c r="E612" s="455"/>
      <c r="F612" s="455"/>
      <c r="G612" s="455"/>
      <c r="H612" s="2059" t="s">
        <v>412</v>
      </c>
      <c r="I612" s="2059"/>
      <c r="J612" s="543">
        <v>-3.7655653650055343E-3</v>
      </c>
      <c r="K612" s="455"/>
      <c r="L612" s="455"/>
      <c r="M612" s="2059" t="s">
        <v>412</v>
      </c>
      <c r="N612" s="2059"/>
      <c r="O612" s="544">
        <v>-2.1499444738550286E-3</v>
      </c>
      <c r="P612" s="455"/>
      <c r="Q612" s="455"/>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58"/>
      <c r="D613" s="2059"/>
      <c r="E613" s="455"/>
      <c r="F613" s="455"/>
      <c r="G613" s="455"/>
      <c r="H613" s="2059" t="s">
        <v>377</v>
      </c>
      <c r="I613" s="2059"/>
      <c r="J613" s="546">
        <v>6.1709213643173166E-2</v>
      </c>
      <c r="K613" s="455"/>
      <c r="L613" s="455"/>
      <c r="M613" s="2059" t="s">
        <v>377</v>
      </c>
      <c r="N613" s="2059"/>
      <c r="O613" s="547">
        <v>2.4667614913546902E-2</v>
      </c>
      <c r="P613" s="455"/>
      <c r="Q613" s="455"/>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58"/>
      <c r="D614" s="2059"/>
      <c r="E614" s="455"/>
      <c r="F614" s="455"/>
      <c r="G614" s="455"/>
      <c r="H614" s="2059"/>
      <c r="I614" s="2059"/>
      <c r="J614" s="455"/>
      <c r="K614" s="455"/>
      <c r="L614" s="455"/>
      <c r="M614" s="2059"/>
      <c r="N614" s="2059"/>
      <c r="O614" s="455"/>
      <c r="P614" s="455"/>
      <c r="Q614" s="455"/>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58"/>
      <c r="D615" s="2059"/>
      <c r="E615" s="455"/>
      <c r="F615" s="455"/>
      <c r="G615" s="455"/>
      <c r="H615" s="2059"/>
      <c r="I615" s="2059"/>
      <c r="J615" s="455"/>
      <c r="K615" s="455"/>
      <c r="L615" s="455"/>
      <c r="M615" s="2059"/>
      <c r="N615" s="2059"/>
      <c r="O615" s="455"/>
      <c r="P615" s="455"/>
      <c r="Q615" s="455"/>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58"/>
      <c r="D616" s="2059"/>
      <c r="E616" s="455"/>
      <c r="F616" s="455"/>
      <c r="G616" s="455"/>
      <c r="H616" s="2059" t="s">
        <v>239</v>
      </c>
      <c r="I616" s="2059"/>
      <c r="J616" s="2059"/>
      <c r="K616" s="455"/>
      <c r="L616" s="455"/>
      <c r="M616" s="2059" t="s">
        <v>239</v>
      </c>
      <c r="N616" s="2059"/>
      <c r="O616" s="2059"/>
      <c r="P616" s="455"/>
      <c r="Q616" s="455"/>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58"/>
      <c r="D617" s="2059"/>
      <c r="E617" s="455"/>
      <c r="F617" s="455"/>
      <c r="G617" s="455"/>
      <c r="H617" s="2059" t="s">
        <v>183</v>
      </c>
      <c r="I617" s="2059"/>
      <c r="J617" s="562" t="s">
        <v>184</v>
      </c>
      <c r="K617" s="455"/>
      <c r="L617" s="455"/>
      <c r="M617" s="2059" t="s">
        <v>183</v>
      </c>
      <c r="N617" s="2059"/>
      <c r="O617" s="563" t="s">
        <v>184</v>
      </c>
      <c r="P617" s="455"/>
      <c r="Q617" s="455"/>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58"/>
      <c r="D618" s="2059"/>
      <c r="E618" s="455"/>
      <c r="F618" s="455"/>
      <c r="G618" s="455"/>
      <c r="H618" s="2059" t="s">
        <v>184</v>
      </c>
      <c r="I618" s="2059"/>
      <c r="J618" s="564">
        <v>1</v>
      </c>
      <c r="K618" s="455"/>
      <c r="L618" s="455"/>
      <c r="M618" s="2059" t="s">
        <v>184</v>
      </c>
      <c r="N618" s="2059"/>
      <c r="O618" s="565">
        <v>1.0000000000000002</v>
      </c>
      <c r="P618" s="455"/>
      <c r="Q618" s="455"/>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58"/>
      <c r="D619" s="2059"/>
      <c r="E619" s="455"/>
      <c r="F619" s="455"/>
      <c r="G619" s="455"/>
      <c r="H619" s="2059"/>
      <c r="I619" s="2059"/>
      <c r="J619" s="455"/>
      <c r="K619" s="455"/>
      <c r="L619" s="455"/>
      <c r="M619" s="2059"/>
      <c r="N619" s="2059"/>
      <c r="O619" s="455"/>
      <c r="P619" s="455"/>
      <c r="Q619" s="455"/>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58"/>
      <c r="D620" s="2059"/>
      <c r="E620" s="452"/>
      <c r="F620" s="452"/>
      <c r="G620" s="452"/>
      <c r="H620" s="2058"/>
      <c r="I620" s="2059"/>
      <c r="J620" s="452"/>
      <c r="K620" s="452"/>
      <c r="L620" s="452"/>
      <c r="M620" s="2058"/>
      <c r="N620" s="2059"/>
      <c r="O620" s="452"/>
      <c r="P620" s="452"/>
      <c r="Q620" s="452"/>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58"/>
      <c r="D621" s="2059"/>
      <c r="E621" s="452"/>
      <c r="F621" s="452"/>
      <c r="G621" s="452"/>
      <c r="H621" s="2058"/>
      <c r="I621" s="2059"/>
      <c r="J621" s="452"/>
      <c r="K621" s="452"/>
      <c r="L621" s="452"/>
      <c r="M621" s="2058"/>
      <c r="N621" s="2059"/>
      <c r="O621" s="452"/>
      <c r="P621" s="452"/>
      <c r="Q621" s="452"/>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58"/>
      <c r="D622" s="2059"/>
      <c r="E622" s="452"/>
      <c r="F622" s="452"/>
      <c r="G622" s="452"/>
      <c r="H622" s="2058"/>
      <c r="I622" s="2059"/>
      <c r="J622" s="452"/>
      <c r="K622" s="452"/>
      <c r="L622" s="452"/>
      <c r="M622" s="2058"/>
      <c r="N622" s="2059"/>
      <c r="O622" s="452"/>
      <c r="P622" s="452"/>
      <c r="Q622" s="452"/>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58"/>
      <c r="D623" s="2059"/>
      <c r="E623" s="452"/>
      <c r="F623" s="452"/>
      <c r="G623" s="452"/>
      <c r="H623" s="2058"/>
      <c r="I623" s="2059"/>
      <c r="J623" s="452"/>
      <c r="K623" s="452"/>
      <c r="L623" s="452"/>
      <c r="M623" s="2058"/>
      <c r="N623" s="2059"/>
      <c r="O623" s="452"/>
      <c r="P623" s="452"/>
      <c r="Q623" s="452"/>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58"/>
      <c r="D624" s="2059"/>
      <c r="E624" s="452"/>
      <c r="F624" s="452"/>
      <c r="G624" s="452"/>
      <c r="H624" s="2058"/>
      <c r="I624" s="2059"/>
      <c r="J624" s="452"/>
      <c r="K624" s="452"/>
      <c r="L624" s="452"/>
      <c r="M624" s="2058"/>
      <c r="N624" s="2059"/>
      <c r="O624" s="452"/>
      <c r="P624" s="452"/>
      <c r="Q624" s="452"/>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58"/>
      <c r="D625" s="2059"/>
      <c r="E625" s="452"/>
      <c r="F625" s="452"/>
      <c r="G625" s="452"/>
      <c r="H625" s="2058"/>
      <c r="I625" s="2059"/>
      <c r="J625" s="452"/>
      <c r="K625" s="452"/>
      <c r="L625" s="452"/>
      <c r="M625" s="2058"/>
      <c r="N625" s="2059"/>
      <c r="O625" s="452"/>
      <c r="P625" s="452"/>
      <c r="Q625" s="452"/>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58"/>
      <c r="D626" s="2059"/>
      <c r="E626" s="452"/>
      <c r="F626" s="452"/>
      <c r="G626" s="452"/>
      <c r="H626" s="2058"/>
      <c r="I626" s="2059"/>
      <c r="J626" s="452"/>
      <c r="K626" s="452"/>
      <c r="L626" s="452"/>
      <c r="M626" s="2058"/>
      <c r="N626" s="2059"/>
      <c r="O626" s="452"/>
      <c r="P626" s="452"/>
      <c r="Q626" s="452"/>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58"/>
      <c r="D627" s="2059"/>
      <c r="E627" s="452"/>
      <c r="F627" s="452"/>
      <c r="G627" s="452"/>
      <c r="H627" s="2058"/>
      <c r="I627" s="2059"/>
      <c r="J627" s="452"/>
      <c r="K627" s="452"/>
      <c r="L627" s="452"/>
      <c r="M627" s="2058"/>
      <c r="N627" s="2059"/>
      <c r="O627" s="452"/>
      <c r="P627" s="452"/>
      <c r="Q627" s="452"/>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58"/>
      <c r="D628" s="2059"/>
      <c r="E628" s="452"/>
      <c r="F628" s="452"/>
      <c r="G628" s="452"/>
      <c r="H628" s="2058"/>
      <c r="I628" s="2059"/>
      <c r="J628" s="452"/>
      <c r="K628" s="452"/>
      <c r="L628" s="452"/>
      <c r="M628" s="2058"/>
      <c r="N628" s="2059"/>
      <c r="O628" s="452"/>
      <c r="P628" s="452"/>
      <c r="Q628" s="452"/>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58"/>
      <c r="D629" s="2059"/>
      <c r="E629" s="452"/>
      <c r="F629" s="452"/>
      <c r="G629" s="452"/>
      <c r="H629" s="2058"/>
      <c r="I629" s="2059"/>
      <c r="J629" s="452"/>
      <c r="K629" s="452"/>
      <c r="L629" s="452"/>
      <c r="M629" s="2058"/>
      <c r="N629" s="2059"/>
      <c r="O629" s="452"/>
      <c r="P629" s="452"/>
      <c r="Q629" s="452"/>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58"/>
      <c r="D630" s="2059"/>
      <c r="E630" s="452"/>
      <c r="F630" s="452"/>
      <c r="G630" s="452"/>
      <c r="H630" s="2058"/>
      <c r="I630" s="2059"/>
      <c r="J630" s="452"/>
      <c r="K630" s="452"/>
      <c r="L630" s="452"/>
      <c r="M630" s="2058"/>
      <c r="N630" s="2059"/>
      <c r="O630" s="452"/>
      <c r="P630" s="452"/>
      <c r="Q630" s="452"/>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58"/>
      <c r="D631" s="2059"/>
      <c r="E631" s="452"/>
      <c r="F631" s="452"/>
      <c r="G631" s="452"/>
      <c r="H631" s="2058"/>
      <c r="I631" s="2059"/>
      <c r="J631" s="452"/>
      <c r="K631" s="452"/>
      <c r="L631" s="452"/>
      <c r="M631" s="2058"/>
      <c r="N631" s="2059"/>
      <c r="O631" s="452"/>
      <c r="P631" s="452"/>
      <c r="Q631" s="452"/>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58"/>
      <c r="D632" s="2059"/>
      <c r="E632" s="452"/>
      <c r="F632" s="452"/>
      <c r="G632" s="452"/>
      <c r="H632" s="2058"/>
      <c r="I632" s="2059"/>
      <c r="J632" s="452"/>
      <c r="K632" s="452"/>
      <c r="L632" s="452"/>
      <c r="M632" s="2058"/>
      <c r="N632" s="2059"/>
      <c r="O632" s="452"/>
      <c r="P632" s="452"/>
      <c r="Q632" s="452"/>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58"/>
      <c r="D633" s="2059"/>
      <c r="E633" s="452"/>
      <c r="F633" s="452"/>
      <c r="G633" s="452"/>
      <c r="H633" s="2058"/>
      <c r="I633" s="2059"/>
      <c r="J633" s="452"/>
      <c r="K633" s="452"/>
      <c r="L633" s="452"/>
      <c r="M633" s="2058"/>
      <c r="N633" s="2059"/>
      <c r="O633" s="452"/>
      <c r="P633" s="452"/>
      <c r="Q633" s="452"/>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58"/>
      <c r="D634" s="2059"/>
      <c r="E634" s="452"/>
      <c r="F634" s="452"/>
      <c r="G634" s="452"/>
      <c r="H634" s="2058"/>
      <c r="I634" s="2059"/>
      <c r="J634" s="452"/>
      <c r="K634" s="452"/>
      <c r="L634" s="452"/>
      <c r="M634" s="2058"/>
      <c r="N634" s="2059"/>
      <c r="O634" s="452"/>
      <c r="P634" s="452"/>
      <c r="Q634" s="452"/>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58"/>
      <c r="D635" s="2059"/>
      <c r="E635" s="452"/>
      <c r="F635" s="452"/>
      <c r="G635" s="452"/>
      <c r="H635" s="2058"/>
      <c r="I635" s="2059"/>
      <c r="J635" s="452"/>
      <c r="K635" s="452"/>
      <c r="L635" s="452"/>
      <c r="M635" s="2058"/>
      <c r="N635" s="2059"/>
      <c r="O635" s="452"/>
      <c r="P635" s="452"/>
      <c r="Q635" s="452"/>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58"/>
      <c r="D636" s="2059"/>
      <c r="E636" s="452"/>
      <c r="F636" s="452"/>
      <c r="G636" s="452"/>
      <c r="H636" s="2058"/>
      <c r="I636" s="2059"/>
      <c r="J636" s="452"/>
      <c r="K636" s="452"/>
      <c r="L636" s="452"/>
      <c r="M636" s="2058"/>
      <c r="N636" s="2059"/>
      <c r="O636" s="452"/>
      <c r="P636" s="452"/>
      <c r="Q636" s="452"/>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58"/>
      <c r="D637" s="2059"/>
      <c r="E637" s="452"/>
      <c r="F637" s="452"/>
      <c r="G637" s="452"/>
      <c r="H637" s="2058"/>
      <c r="I637" s="2059"/>
      <c r="J637" s="452"/>
      <c r="K637" s="452"/>
      <c r="L637" s="452"/>
      <c r="M637" s="2058"/>
      <c r="N637" s="2059"/>
      <c r="O637" s="452"/>
      <c r="P637" s="452"/>
      <c r="Q637" s="452"/>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58"/>
      <c r="D638" s="2059"/>
      <c r="E638" s="452"/>
      <c r="F638" s="452"/>
      <c r="G638" s="452"/>
      <c r="H638" s="2058"/>
      <c r="I638" s="2059"/>
      <c r="J638" s="452"/>
      <c r="K638" s="452"/>
      <c r="L638" s="452"/>
      <c r="M638" s="2058"/>
      <c r="N638" s="2059"/>
      <c r="O638" s="452"/>
      <c r="P638" s="452"/>
      <c r="Q638" s="452"/>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58"/>
      <c r="D639" s="2059"/>
      <c r="E639" s="452"/>
      <c r="F639" s="452"/>
      <c r="G639" s="452"/>
      <c r="H639" s="2058"/>
      <c r="I639" s="2059"/>
      <c r="J639" s="452"/>
      <c r="K639" s="452"/>
      <c r="L639" s="452"/>
      <c r="M639" s="2058"/>
      <c r="N639" s="2059"/>
      <c r="O639" s="452"/>
      <c r="P639" s="452"/>
      <c r="Q639" s="452"/>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58"/>
      <c r="D640" s="2059"/>
      <c r="E640" s="452"/>
      <c r="F640" s="452"/>
      <c r="G640" s="452"/>
      <c r="H640" s="2058"/>
      <c r="I640" s="2059"/>
      <c r="J640" s="452"/>
      <c r="K640" s="452"/>
      <c r="L640" s="452"/>
      <c r="M640" s="2058"/>
      <c r="N640" s="2059"/>
      <c r="O640" s="452"/>
      <c r="P640" s="452"/>
      <c r="Q640" s="452"/>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58"/>
      <c r="D641" s="2059"/>
      <c r="E641" s="452"/>
      <c r="F641" s="452"/>
      <c r="G641" s="452"/>
      <c r="H641" s="2058"/>
      <c r="I641" s="2059"/>
      <c r="J641" s="452"/>
      <c r="K641" s="452"/>
      <c r="L641" s="452"/>
      <c r="M641" s="2058"/>
      <c r="N641" s="2059"/>
      <c r="O641" s="452"/>
      <c r="P641" s="452"/>
      <c r="Q641" s="452"/>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58"/>
      <c r="D642" s="2059"/>
      <c r="E642" s="452"/>
      <c r="F642" s="452"/>
      <c r="G642" s="452"/>
      <c r="H642" s="2058"/>
      <c r="I642" s="2059"/>
      <c r="J642" s="452"/>
      <c r="K642" s="452"/>
      <c r="L642" s="452"/>
      <c r="M642" s="2058"/>
      <c r="N642" s="2059"/>
      <c r="O642" s="452"/>
      <c r="P642" s="452"/>
      <c r="Q642" s="452"/>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58"/>
      <c r="D643" s="2059"/>
      <c r="E643" s="452"/>
      <c r="F643" s="452"/>
      <c r="G643" s="452"/>
      <c r="H643" s="2058"/>
      <c r="I643" s="2059"/>
      <c r="J643" s="452"/>
      <c r="K643" s="452"/>
      <c r="L643" s="452"/>
      <c r="M643" s="2058"/>
      <c r="N643" s="2059"/>
      <c r="O643" s="452"/>
      <c r="P643" s="452"/>
      <c r="Q643" s="452"/>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58"/>
      <c r="D644" s="2059"/>
      <c r="E644" s="452"/>
      <c r="F644" s="452"/>
      <c r="G644" s="452"/>
      <c r="H644" s="2058"/>
      <c r="I644" s="2059"/>
      <c r="J644" s="452"/>
      <c r="K644" s="452"/>
      <c r="L644" s="452"/>
      <c r="M644" s="2058"/>
      <c r="N644" s="2059"/>
      <c r="O644" s="452"/>
      <c r="P644" s="452"/>
      <c r="Q644" s="452"/>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58"/>
      <c r="D645" s="2059"/>
      <c r="E645" s="452"/>
      <c r="F645" s="452"/>
      <c r="G645" s="452"/>
      <c r="H645" s="2058"/>
      <c r="I645" s="2059"/>
      <c r="J645" s="452"/>
      <c r="K645" s="452"/>
      <c r="L645" s="452"/>
      <c r="M645" s="2058"/>
      <c r="N645" s="2059"/>
      <c r="O645" s="452"/>
      <c r="P645" s="452"/>
      <c r="Q645" s="452"/>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58"/>
      <c r="D646" s="2059"/>
      <c r="E646" s="452"/>
      <c r="F646" s="452"/>
      <c r="G646" s="452"/>
      <c r="H646" s="2058"/>
      <c r="I646" s="2059"/>
      <c r="J646" s="452"/>
      <c r="K646" s="452"/>
      <c r="L646" s="452"/>
      <c r="M646" s="2058"/>
      <c r="N646" s="2059"/>
      <c r="O646" s="452"/>
      <c r="P646" s="452"/>
      <c r="Q646" s="452"/>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58"/>
      <c r="D647" s="2059"/>
      <c r="E647" s="452"/>
      <c r="F647" s="452"/>
      <c r="G647" s="452"/>
      <c r="H647" s="2058"/>
      <c r="I647" s="2059"/>
      <c r="J647" s="452"/>
      <c r="K647" s="452"/>
      <c r="L647" s="452"/>
      <c r="M647" s="2058"/>
      <c r="N647" s="2059"/>
      <c r="O647" s="452"/>
      <c r="P647" s="452"/>
      <c r="Q647" s="452"/>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58"/>
      <c r="D648" s="2059"/>
      <c r="E648" s="452"/>
      <c r="F648" s="452"/>
      <c r="G648" s="452"/>
      <c r="H648" s="2058"/>
      <c r="I648" s="2059"/>
      <c r="J648" s="452"/>
      <c r="K648" s="452"/>
      <c r="L648" s="452"/>
      <c r="M648" s="2058"/>
      <c r="N648" s="2059"/>
      <c r="O648" s="452"/>
      <c r="P648" s="452"/>
      <c r="Q648" s="452"/>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58"/>
      <c r="D649" s="2059"/>
      <c r="E649" s="452"/>
      <c r="F649" s="452"/>
      <c r="G649" s="452"/>
      <c r="H649" s="2058"/>
      <c r="I649" s="2059"/>
      <c r="J649" s="452"/>
      <c r="K649" s="452"/>
      <c r="L649" s="452"/>
      <c r="M649" s="2058"/>
      <c r="N649" s="2059"/>
      <c r="O649" s="452"/>
      <c r="P649" s="452"/>
      <c r="Q649" s="452"/>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58"/>
      <c r="D650" s="2059"/>
      <c r="E650" s="452"/>
      <c r="F650" s="452"/>
      <c r="G650" s="452"/>
      <c r="H650" s="2058"/>
      <c r="I650" s="2059"/>
      <c r="J650" s="452"/>
      <c r="K650" s="452"/>
      <c r="L650" s="452"/>
      <c r="M650" s="2058"/>
      <c r="N650" s="2059"/>
      <c r="O650" s="452"/>
      <c r="P650" s="452"/>
      <c r="Q650" s="452"/>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58"/>
      <c r="D651" s="2059"/>
      <c r="E651" s="452"/>
      <c r="F651" s="452"/>
      <c r="G651" s="452"/>
      <c r="H651" s="2058"/>
      <c r="I651" s="2059"/>
      <c r="J651" s="452"/>
      <c r="K651" s="452"/>
      <c r="L651" s="452"/>
      <c r="M651" s="2058"/>
      <c r="N651" s="2059"/>
      <c r="O651" s="452"/>
      <c r="P651" s="452"/>
      <c r="Q651" s="452"/>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58"/>
      <c r="D652" s="2059"/>
      <c r="E652" s="452"/>
      <c r="F652" s="452"/>
      <c r="G652" s="452"/>
      <c r="H652" s="2058"/>
      <c r="I652" s="2059"/>
      <c r="J652" s="452"/>
      <c r="K652" s="452"/>
      <c r="L652" s="452"/>
      <c r="M652" s="2058"/>
      <c r="N652" s="2059"/>
      <c r="O652" s="452"/>
      <c r="P652" s="452"/>
      <c r="Q652" s="452"/>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58"/>
      <c r="D653" s="2059"/>
      <c r="E653" s="452"/>
      <c r="F653" s="452"/>
      <c r="G653" s="452"/>
      <c r="H653" s="2058"/>
      <c r="I653" s="2059"/>
      <c r="J653" s="452"/>
      <c r="K653" s="452"/>
      <c r="L653" s="452"/>
      <c r="M653" s="2058"/>
      <c r="N653" s="2059"/>
      <c r="O653" s="452"/>
      <c r="P653" s="452"/>
      <c r="Q653" s="452"/>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58"/>
      <c r="D654" s="2059"/>
      <c r="E654" s="452"/>
      <c r="F654" s="452"/>
      <c r="G654" s="452"/>
      <c r="H654" s="2058"/>
      <c r="I654" s="2059"/>
      <c r="J654" s="452"/>
      <c r="K654" s="452"/>
      <c r="L654" s="452"/>
      <c r="M654" s="2058"/>
      <c r="N654" s="2059"/>
      <c r="O654" s="452"/>
      <c r="P654" s="452"/>
      <c r="Q654" s="452"/>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58"/>
      <c r="D655" s="2059"/>
      <c r="E655" s="452"/>
      <c r="F655" s="452"/>
      <c r="G655" s="452"/>
      <c r="H655" s="2058"/>
      <c r="I655" s="2059"/>
      <c r="J655" s="452"/>
      <c r="K655" s="452"/>
      <c r="L655" s="452"/>
      <c r="M655" s="2058"/>
      <c r="N655" s="2059"/>
      <c r="O655" s="452"/>
      <c r="P655" s="452"/>
      <c r="Q655" s="452"/>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58"/>
      <c r="D656" s="2059"/>
      <c r="E656" s="452"/>
      <c r="F656" s="452"/>
      <c r="G656" s="452"/>
      <c r="H656" s="2058"/>
      <c r="I656" s="2059"/>
      <c r="J656" s="452"/>
      <c r="K656" s="452"/>
      <c r="L656" s="452"/>
      <c r="M656" s="2058"/>
      <c r="N656" s="2059"/>
      <c r="O656" s="452"/>
      <c r="P656" s="452"/>
      <c r="Q656" s="452"/>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58"/>
      <c r="D657" s="2059"/>
      <c r="E657" s="452"/>
      <c r="F657" s="452"/>
      <c r="G657" s="452"/>
      <c r="H657" s="2058"/>
      <c r="I657" s="2059"/>
      <c r="J657" s="452"/>
      <c r="K657" s="452"/>
      <c r="L657" s="452"/>
      <c r="M657" s="2058"/>
      <c r="N657" s="2059"/>
      <c r="O657" s="452"/>
      <c r="P657" s="452"/>
      <c r="Q657" s="452"/>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58"/>
      <c r="D658" s="2059"/>
      <c r="E658" s="452"/>
      <c r="F658" s="452"/>
      <c r="G658" s="452"/>
      <c r="H658" s="2058"/>
      <c r="I658" s="2059"/>
      <c r="J658" s="452"/>
      <c r="K658" s="452"/>
      <c r="L658" s="452"/>
      <c r="M658" s="2058"/>
      <c r="N658" s="2059"/>
      <c r="O658" s="452"/>
      <c r="P658" s="452"/>
      <c r="Q658" s="452"/>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58"/>
      <c r="D659" s="2059"/>
      <c r="E659" s="452"/>
      <c r="F659" s="452"/>
      <c r="G659" s="452"/>
      <c r="H659" s="2058"/>
      <c r="I659" s="2059"/>
      <c r="J659" s="452"/>
      <c r="K659" s="452"/>
      <c r="L659" s="452"/>
      <c r="M659" s="2058"/>
      <c r="N659" s="2059"/>
      <c r="O659" s="452"/>
      <c r="P659" s="452"/>
      <c r="Q659" s="452"/>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58"/>
      <c r="D660" s="2059"/>
      <c r="E660" s="452"/>
      <c r="F660" s="452"/>
      <c r="G660" s="452"/>
      <c r="H660" s="2058"/>
      <c r="I660" s="2059"/>
      <c r="J660" s="452"/>
      <c r="K660" s="452"/>
      <c r="L660" s="452"/>
      <c r="M660" s="2058"/>
      <c r="N660" s="2059"/>
      <c r="O660" s="452"/>
      <c r="P660" s="452"/>
      <c r="Q660" s="452"/>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58"/>
      <c r="D661" s="2059"/>
      <c r="E661" s="452"/>
      <c r="F661" s="452"/>
      <c r="G661" s="452"/>
      <c r="H661" s="2058"/>
      <c r="I661" s="2059"/>
      <c r="J661" s="452"/>
      <c r="K661" s="452"/>
      <c r="L661" s="452"/>
      <c r="M661" s="2058"/>
      <c r="N661" s="2059"/>
      <c r="O661" s="452"/>
      <c r="P661" s="452"/>
      <c r="Q661" s="452"/>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58"/>
      <c r="D662" s="2059"/>
      <c r="E662" s="452"/>
      <c r="F662" s="452"/>
      <c r="G662" s="452"/>
      <c r="H662" s="2058"/>
      <c r="I662" s="2059"/>
      <c r="J662" s="452"/>
      <c r="K662" s="452"/>
      <c r="L662" s="452"/>
      <c r="M662" s="2058"/>
      <c r="N662" s="2059"/>
      <c r="O662" s="452"/>
      <c r="P662" s="452"/>
      <c r="Q662" s="452"/>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58"/>
      <c r="D663" s="2059"/>
      <c r="E663" s="452"/>
      <c r="F663" s="452"/>
      <c r="G663" s="452"/>
      <c r="H663" s="2058"/>
      <c r="I663" s="2059"/>
      <c r="J663" s="452"/>
      <c r="K663" s="452"/>
      <c r="L663" s="452"/>
      <c r="M663" s="2058"/>
      <c r="N663" s="2059"/>
      <c r="O663" s="452"/>
      <c r="P663" s="452"/>
      <c r="Q663" s="452"/>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58"/>
      <c r="D664" s="2059"/>
      <c r="E664" s="452"/>
      <c r="F664" s="452"/>
      <c r="G664" s="452"/>
      <c r="H664" s="2058"/>
      <c r="I664" s="2059"/>
      <c r="J664" s="452"/>
      <c r="K664" s="452"/>
      <c r="L664" s="452"/>
      <c r="M664" s="2058"/>
      <c r="N664" s="2059"/>
      <c r="O664" s="452"/>
      <c r="P664" s="452"/>
      <c r="Q664" s="452"/>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58"/>
      <c r="D665" s="2059"/>
      <c r="E665" s="452"/>
      <c r="F665" s="452"/>
      <c r="G665" s="452"/>
      <c r="H665" s="2058"/>
      <c r="I665" s="2059"/>
      <c r="J665" s="452"/>
      <c r="K665" s="452"/>
      <c r="L665" s="452"/>
      <c r="M665" s="2058"/>
      <c r="N665" s="2059"/>
      <c r="O665" s="452"/>
      <c r="P665" s="452"/>
      <c r="Q665" s="452"/>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58"/>
      <c r="D666" s="2059"/>
      <c r="E666" s="452"/>
      <c r="F666" s="452"/>
      <c r="G666" s="452"/>
      <c r="H666" s="2058"/>
      <c r="I666" s="2059"/>
      <c r="J666" s="452"/>
      <c r="K666" s="452"/>
      <c r="L666" s="452"/>
      <c r="M666" s="2058"/>
      <c r="N666" s="2059"/>
      <c r="O666" s="452"/>
      <c r="P666" s="452"/>
      <c r="Q666" s="452"/>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58"/>
      <c r="D667" s="2059"/>
      <c r="E667" s="452"/>
      <c r="F667" s="452"/>
      <c r="G667" s="452"/>
      <c r="H667" s="2058"/>
      <c r="I667" s="2059"/>
      <c r="J667" s="452"/>
      <c r="K667" s="452"/>
      <c r="L667" s="452"/>
      <c r="M667" s="2058"/>
      <c r="N667" s="2059"/>
      <c r="O667" s="452"/>
      <c r="P667" s="452"/>
      <c r="Q667" s="452"/>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58"/>
      <c r="D668" s="2059"/>
      <c r="E668" s="452"/>
      <c r="F668" s="452"/>
      <c r="G668" s="452"/>
      <c r="H668" s="2058"/>
      <c r="I668" s="2059"/>
      <c r="J668" s="452"/>
      <c r="K668" s="452"/>
      <c r="L668" s="452"/>
      <c r="M668" s="2058"/>
      <c r="N668" s="2059"/>
      <c r="O668" s="452"/>
      <c r="P668" s="452"/>
      <c r="Q668" s="452"/>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58"/>
      <c r="D669" s="2059"/>
      <c r="E669" s="452"/>
      <c r="F669" s="452"/>
      <c r="G669" s="452"/>
      <c r="H669" s="2058"/>
      <c r="I669" s="2059"/>
      <c r="J669" s="452"/>
      <c r="K669" s="452"/>
      <c r="L669" s="452"/>
      <c r="M669" s="2058"/>
      <c r="N669" s="2059"/>
      <c r="O669" s="452"/>
      <c r="P669" s="452"/>
      <c r="Q669" s="452"/>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58"/>
      <c r="D670" s="2059"/>
      <c r="E670" s="452"/>
      <c r="F670" s="452"/>
      <c r="G670" s="452"/>
      <c r="H670" s="2058"/>
      <c r="I670" s="2059"/>
      <c r="J670" s="452"/>
      <c r="K670" s="452"/>
      <c r="L670" s="452"/>
      <c r="M670" s="2058"/>
      <c r="N670" s="2059"/>
      <c r="O670" s="452"/>
      <c r="P670" s="452"/>
      <c r="Q670" s="452"/>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58"/>
      <c r="D671" s="2059"/>
      <c r="E671" s="452"/>
      <c r="F671" s="452"/>
      <c r="G671" s="452"/>
      <c r="H671" s="2058"/>
      <c r="I671" s="2059"/>
      <c r="J671" s="452"/>
      <c r="K671" s="452"/>
      <c r="L671" s="452"/>
      <c r="M671" s="2058"/>
      <c r="N671" s="2059"/>
      <c r="O671" s="452"/>
      <c r="P671" s="452"/>
      <c r="Q671" s="452"/>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58"/>
      <c r="D672" s="2059"/>
      <c r="E672" s="452"/>
      <c r="F672" s="452"/>
      <c r="G672" s="452"/>
      <c r="H672" s="2058"/>
      <c r="I672" s="2059"/>
      <c r="J672" s="452"/>
      <c r="K672" s="452"/>
      <c r="L672" s="452"/>
      <c r="M672" s="2058"/>
      <c r="N672" s="2059"/>
      <c r="O672" s="452"/>
      <c r="P672" s="452"/>
      <c r="Q672" s="452"/>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58"/>
      <c r="D673" s="2059"/>
      <c r="E673" s="452"/>
      <c r="F673" s="452"/>
      <c r="G673" s="452"/>
      <c r="H673" s="2058"/>
      <c r="I673" s="2059"/>
      <c r="J673" s="452"/>
      <c r="K673" s="452"/>
      <c r="L673" s="452"/>
      <c r="M673" s="2058"/>
      <c r="N673" s="2059"/>
      <c r="O673" s="452"/>
      <c r="P673" s="452"/>
      <c r="Q673" s="452"/>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58"/>
      <c r="D674" s="2059"/>
      <c r="E674" s="452"/>
      <c r="F674" s="452"/>
      <c r="G674" s="452"/>
      <c r="H674" s="2058"/>
      <c r="I674" s="2059"/>
      <c r="J674" s="452"/>
      <c r="K674" s="452"/>
      <c r="L674" s="452"/>
      <c r="M674" s="2058"/>
      <c r="N674" s="2059"/>
      <c r="O674" s="452"/>
      <c r="P674" s="452"/>
      <c r="Q674" s="452"/>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58"/>
      <c r="D675" s="2059"/>
      <c r="E675" s="452"/>
      <c r="F675" s="452"/>
      <c r="G675" s="452"/>
      <c r="H675" s="2058"/>
      <c r="I675" s="2059"/>
      <c r="J675" s="452"/>
      <c r="K675" s="452"/>
      <c r="L675" s="452"/>
      <c r="M675" s="2058"/>
      <c r="N675" s="2059"/>
      <c r="O675" s="452"/>
      <c r="P675" s="452"/>
      <c r="Q675" s="452"/>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58"/>
      <c r="D676" s="2059"/>
      <c r="E676" s="452"/>
      <c r="F676" s="452"/>
      <c r="G676" s="452"/>
      <c r="H676" s="2058"/>
      <c r="I676" s="2059"/>
      <c r="J676" s="452"/>
      <c r="K676" s="452"/>
      <c r="L676" s="452"/>
      <c r="M676" s="2058"/>
      <c r="N676" s="2059"/>
      <c r="O676" s="452"/>
      <c r="P676" s="452"/>
      <c r="Q676" s="452"/>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58"/>
      <c r="D677" s="2059"/>
      <c r="E677" s="452"/>
      <c r="F677" s="452"/>
      <c r="G677" s="452"/>
      <c r="H677" s="2058"/>
      <c r="I677" s="2059"/>
      <c r="J677" s="452"/>
      <c r="K677" s="452"/>
      <c r="L677" s="452"/>
      <c r="M677" s="2058"/>
      <c r="N677" s="2059"/>
      <c r="O677" s="452"/>
      <c r="P677" s="452"/>
      <c r="Q677" s="452"/>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58"/>
      <c r="D678" s="2059"/>
      <c r="E678" s="452"/>
      <c r="F678" s="452"/>
      <c r="G678" s="452"/>
      <c r="H678" s="2058"/>
      <c r="I678" s="2059"/>
      <c r="J678" s="452"/>
      <c r="K678" s="452"/>
      <c r="L678" s="452"/>
      <c r="M678" s="2058"/>
      <c r="N678" s="2059"/>
      <c r="O678" s="452"/>
      <c r="P678" s="452"/>
      <c r="Q678" s="452"/>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58"/>
      <c r="D679" s="2059"/>
      <c r="E679" s="452"/>
      <c r="F679" s="452"/>
      <c r="G679" s="452"/>
      <c r="H679" s="2058"/>
      <c r="I679" s="2059"/>
      <c r="J679" s="452"/>
      <c r="K679" s="452"/>
      <c r="L679" s="452"/>
      <c r="M679" s="2058"/>
      <c r="N679" s="2059"/>
      <c r="O679" s="452"/>
      <c r="P679" s="452"/>
      <c r="Q679" s="452"/>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58"/>
      <c r="D680" s="2059"/>
      <c r="E680" s="452"/>
      <c r="F680" s="452"/>
      <c r="G680" s="452"/>
      <c r="H680" s="2058"/>
      <c r="I680" s="2059"/>
      <c r="J680" s="452"/>
      <c r="K680" s="452"/>
      <c r="L680" s="452"/>
      <c r="M680" s="2058"/>
      <c r="N680" s="2059"/>
      <c r="O680" s="452"/>
      <c r="P680" s="452"/>
      <c r="Q680" s="452"/>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58"/>
      <c r="D681" s="2059"/>
      <c r="E681" s="452"/>
      <c r="F681" s="452"/>
      <c r="G681" s="452"/>
      <c r="H681" s="2058"/>
      <c r="I681" s="2059"/>
      <c r="J681" s="452"/>
      <c r="K681" s="452"/>
      <c r="L681" s="452"/>
      <c r="M681" s="2058"/>
      <c r="N681" s="2059"/>
      <c r="O681" s="452"/>
      <c r="P681" s="452"/>
      <c r="Q681" s="452"/>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58"/>
      <c r="D682" s="2059"/>
      <c r="E682" s="452"/>
      <c r="F682" s="452"/>
      <c r="G682" s="452"/>
      <c r="H682" s="2058"/>
      <c r="I682" s="2059"/>
      <c r="J682" s="452"/>
      <c r="K682" s="452"/>
      <c r="L682" s="452"/>
      <c r="M682" s="2058"/>
      <c r="N682" s="2059"/>
      <c r="O682" s="452"/>
      <c r="P682" s="452"/>
      <c r="Q682" s="452"/>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58"/>
      <c r="D683" s="2059"/>
      <c r="E683" s="452"/>
      <c r="F683" s="452"/>
      <c r="G683" s="452"/>
      <c r="H683" s="2058"/>
      <c r="I683" s="2059"/>
      <c r="J683" s="452"/>
      <c r="K683" s="452"/>
      <c r="L683" s="452"/>
      <c r="M683" s="2058"/>
      <c r="N683" s="2059"/>
      <c r="O683" s="452"/>
      <c r="P683" s="452"/>
      <c r="Q683" s="452"/>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58"/>
      <c r="D684" s="2059"/>
      <c r="E684" s="452"/>
      <c r="F684" s="452"/>
      <c r="G684" s="452"/>
      <c r="H684" s="2058"/>
      <c r="I684" s="2059"/>
      <c r="J684" s="452"/>
      <c r="K684" s="452"/>
      <c r="L684" s="452"/>
      <c r="M684" s="2058"/>
      <c r="N684" s="2059"/>
      <c r="O684" s="452"/>
      <c r="P684" s="452"/>
      <c r="Q684" s="452"/>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58"/>
      <c r="D685" s="2059"/>
      <c r="E685" s="452"/>
      <c r="F685" s="452"/>
      <c r="G685" s="452"/>
      <c r="H685" s="2058"/>
      <c r="I685" s="2059"/>
      <c r="J685" s="452"/>
      <c r="K685" s="452"/>
      <c r="L685" s="452"/>
      <c r="M685" s="2058"/>
      <c r="N685" s="2059"/>
      <c r="O685" s="452"/>
      <c r="P685" s="452"/>
      <c r="Q685" s="452"/>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58"/>
      <c r="D686" s="2059"/>
      <c r="E686" s="452"/>
      <c r="F686" s="452"/>
      <c r="G686" s="452"/>
      <c r="H686" s="2058"/>
      <c r="I686" s="2059"/>
      <c r="J686" s="452"/>
      <c r="K686" s="452"/>
      <c r="L686" s="452"/>
      <c r="M686" s="2058"/>
      <c r="N686" s="2059"/>
      <c r="O686" s="452"/>
      <c r="P686" s="452"/>
      <c r="Q686" s="452"/>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58"/>
      <c r="D687" s="2059"/>
      <c r="E687" s="452"/>
      <c r="F687" s="452"/>
      <c r="G687" s="452"/>
      <c r="H687" s="2058"/>
      <c r="I687" s="2059"/>
      <c r="J687" s="452"/>
      <c r="K687" s="452"/>
      <c r="L687" s="452"/>
      <c r="M687" s="2058"/>
      <c r="N687" s="2059"/>
      <c r="O687" s="452"/>
      <c r="P687" s="452"/>
      <c r="Q687" s="452"/>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58"/>
      <c r="D688" s="2059"/>
      <c r="E688" s="452"/>
      <c r="F688" s="452"/>
      <c r="G688" s="452"/>
      <c r="H688" s="2058"/>
      <c r="I688" s="2059"/>
      <c r="J688" s="452"/>
      <c r="K688" s="452"/>
      <c r="L688" s="452"/>
      <c r="M688" s="2058"/>
      <c r="N688" s="2059"/>
      <c r="O688" s="452"/>
      <c r="P688" s="452"/>
      <c r="Q688" s="452"/>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58"/>
      <c r="D689" s="2059"/>
      <c r="E689" s="452"/>
      <c r="F689" s="452"/>
      <c r="G689" s="452"/>
      <c r="H689" s="2058"/>
      <c r="I689" s="2059"/>
      <c r="J689" s="452"/>
      <c r="K689" s="452"/>
      <c r="L689" s="452"/>
      <c r="M689" s="2058"/>
      <c r="N689" s="2059"/>
      <c r="O689" s="452"/>
      <c r="P689" s="452"/>
      <c r="Q689" s="452"/>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58"/>
      <c r="D690" s="2059"/>
      <c r="E690" s="452"/>
      <c r="F690" s="452"/>
      <c r="G690" s="452"/>
      <c r="H690" s="2058"/>
      <c r="I690" s="2059"/>
      <c r="J690" s="452"/>
      <c r="K690" s="452"/>
      <c r="L690" s="452"/>
      <c r="M690" s="2058"/>
      <c r="N690" s="2059"/>
      <c r="O690" s="452"/>
      <c r="P690" s="452"/>
      <c r="Q690" s="452"/>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58"/>
      <c r="D691" s="2059"/>
      <c r="E691" s="452"/>
      <c r="F691" s="452"/>
      <c r="G691" s="452"/>
      <c r="H691" s="2058"/>
      <c r="I691" s="2059"/>
      <c r="J691" s="452"/>
      <c r="K691" s="452"/>
      <c r="L691" s="452"/>
      <c r="M691" s="2058"/>
      <c r="N691" s="2059"/>
      <c r="O691" s="452"/>
      <c r="P691" s="452"/>
      <c r="Q691" s="452"/>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58"/>
      <c r="D692" s="2059"/>
      <c r="E692" s="452"/>
      <c r="F692" s="452"/>
      <c r="G692" s="452"/>
      <c r="H692" s="2058"/>
      <c r="I692" s="2059"/>
      <c r="J692" s="452"/>
      <c r="K692" s="452"/>
      <c r="L692" s="452"/>
      <c r="M692" s="2058"/>
      <c r="N692" s="2059"/>
      <c r="O692" s="452"/>
      <c r="P692" s="452"/>
      <c r="Q692" s="452"/>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58"/>
      <c r="D693" s="2059"/>
      <c r="E693" s="452"/>
      <c r="F693" s="452"/>
      <c r="G693" s="452"/>
      <c r="H693" s="2058"/>
      <c r="I693" s="2059"/>
      <c r="J693" s="452"/>
      <c r="K693" s="452"/>
      <c r="L693" s="452"/>
      <c r="M693" s="2058"/>
      <c r="N693" s="2059"/>
      <c r="O693" s="452"/>
      <c r="P693" s="452"/>
      <c r="Q693" s="452"/>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58"/>
      <c r="D694" s="2059"/>
      <c r="E694" s="452"/>
      <c r="F694" s="452"/>
      <c r="G694" s="452"/>
      <c r="H694" s="2058"/>
      <c r="I694" s="2059"/>
      <c r="J694" s="452"/>
      <c r="K694" s="452"/>
      <c r="L694" s="452"/>
      <c r="M694" s="2058"/>
      <c r="N694" s="2059"/>
      <c r="O694" s="452"/>
      <c r="P694" s="452"/>
      <c r="Q694" s="452"/>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58"/>
      <c r="D695" s="2059"/>
      <c r="E695" s="452"/>
      <c r="F695" s="452"/>
      <c r="G695" s="452"/>
      <c r="H695" s="2058"/>
      <c r="I695" s="2059"/>
      <c r="J695" s="452"/>
      <c r="K695" s="452"/>
      <c r="L695" s="452"/>
      <c r="M695" s="2058"/>
      <c r="N695" s="2059"/>
      <c r="O695" s="452"/>
      <c r="P695" s="452"/>
      <c r="Q695" s="452"/>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58"/>
      <c r="D696" s="2059"/>
      <c r="E696" s="452"/>
      <c r="F696" s="452"/>
      <c r="G696" s="452"/>
      <c r="H696" s="2058"/>
      <c r="I696" s="2059"/>
      <c r="J696" s="452"/>
      <c r="K696" s="452"/>
      <c r="L696" s="452"/>
      <c r="M696" s="2058"/>
      <c r="N696" s="2059"/>
      <c r="O696" s="452"/>
      <c r="P696" s="452"/>
      <c r="Q696" s="452"/>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58"/>
      <c r="D697" s="2059"/>
      <c r="E697" s="452"/>
      <c r="F697" s="452"/>
      <c r="G697" s="452"/>
      <c r="H697" s="2058"/>
      <c r="I697" s="2059"/>
      <c r="J697" s="452"/>
      <c r="K697" s="452"/>
      <c r="L697" s="452"/>
      <c r="M697" s="2058"/>
      <c r="N697" s="2059"/>
      <c r="O697" s="452"/>
      <c r="P697" s="452"/>
      <c r="Q697" s="452"/>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58"/>
      <c r="D698" s="2059"/>
      <c r="E698" s="452"/>
      <c r="F698" s="452"/>
      <c r="G698" s="452"/>
      <c r="H698" s="2058"/>
      <c r="I698" s="2059"/>
      <c r="J698" s="452"/>
      <c r="K698" s="452"/>
      <c r="L698" s="452"/>
      <c r="M698" s="2058"/>
      <c r="N698" s="2059"/>
      <c r="O698" s="452"/>
      <c r="P698" s="452"/>
      <c r="Q698" s="452"/>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58"/>
      <c r="D699" s="2059"/>
      <c r="E699" s="452"/>
      <c r="F699" s="452"/>
      <c r="G699" s="452"/>
      <c r="H699" s="2058"/>
      <c r="I699" s="2059"/>
      <c r="J699" s="452"/>
      <c r="K699" s="452"/>
      <c r="L699" s="452"/>
      <c r="M699" s="2058"/>
      <c r="N699" s="2059"/>
      <c r="O699" s="452"/>
      <c r="P699" s="452"/>
      <c r="Q699" s="452"/>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52"/>
      <c r="D700" s="452"/>
      <c r="E700" s="452"/>
      <c r="F700" s="452"/>
      <c r="G700" s="452"/>
      <c r="H700" s="452"/>
      <c r="I700" s="452"/>
      <c r="J700" s="452"/>
      <c r="K700" s="452"/>
      <c r="L700" s="452"/>
      <c r="M700" s="452"/>
      <c r="N700" s="452"/>
      <c r="O700" s="452"/>
      <c r="P700" s="452"/>
      <c r="Q700" s="452"/>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53"/>
      <c r="D701" s="453"/>
      <c r="E701" s="453"/>
      <c r="F701" s="453"/>
      <c r="G701" s="453"/>
      <c r="H701" s="453"/>
      <c r="I701" s="453"/>
      <c r="J701" s="453"/>
      <c r="K701" s="453"/>
      <c r="L701" s="453"/>
      <c r="M701" s="453"/>
      <c r="N701" s="453"/>
      <c r="O701" s="453"/>
      <c r="P701" s="453"/>
      <c r="Q701" s="453"/>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53"/>
      <c r="D702" s="453"/>
      <c r="E702" s="453"/>
      <c r="F702" s="453"/>
      <c r="G702" s="453"/>
      <c r="H702" s="453"/>
      <c r="I702" s="453"/>
      <c r="J702" s="453"/>
      <c r="K702" s="453"/>
      <c r="L702" s="453"/>
      <c r="M702" s="453"/>
      <c r="N702" s="453"/>
      <c r="O702" s="453"/>
      <c r="P702" s="453"/>
      <c r="Q702" s="453"/>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53"/>
      <c r="D703" s="453"/>
      <c r="E703" s="453"/>
      <c r="F703" s="453"/>
      <c r="G703" s="453"/>
      <c r="H703" s="453"/>
      <c r="I703" s="453"/>
      <c r="J703" s="453"/>
      <c r="K703" s="453"/>
      <c r="L703" s="453"/>
      <c r="M703" s="453"/>
      <c r="N703" s="453"/>
      <c r="O703" s="453"/>
      <c r="P703" s="453"/>
      <c r="Q703" s="453"/>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53"/>
      <c r="D704" s="453"/>
      <c r="E704" s="453"/>
      <c r="F704" s="453"/>
      <c r="G704" s="453"/>
      <c r="H704" s="453"/>
      <c r="I704" s="453"/>
      <c r="J704" s="453"/>
      <c r="K704" s="453"/>
      <c r="L704" s="453"/>
      <c r="M704" s="453"/>
      <c r="N704" s="453"/>
      <c r="O704" s="453"/>
      <c r="P704" s="453"/>
      <c r="Q704" s="453"/>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53"/>
      <c r="D705" s="453"/>
      <c r="E705" s="453"/>
      <c r="F705" s="453"/>
      <c r="G705" s="453"/>
      <c r="H705" s="453"/>
      <c r="I705" s="453"/>
      <c r="J705" s="453"/>
      <c r="K705" s="453"/>
      <c r="L705" s="453"/>
      <c r="M705" s="453"/>
      <c r="N705" s="453"/>
      <c r="O705" s="453"/>
      <c r="P705" s="453"/>
      <c r="Q705" s="453"/>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53"/>
      <c r="D706" s="453"/>
      <c r="E706" s="453"/>
      <c r="F706" s="453"/>
      <c r="G706" s="453"/>
      <c r="H706" s="453"/>
      <c r="I706" s="453"/>
      <c r="J706" s="453"/>
      <c r="K706" s="453"/>
      <c r="L706" s="453"/>
      <c r="M706" s="453"/>
      <c r="N706" s="453"/>
      <c r="O706" s="453"/>
      <c r="P706" s="453"/>
      <c r="Q706" s="453"/>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53"/>
      <c r="D707" s="453"/>
      <c r="E707" s="453"/>
      <c r="F707" s="453"/>
      <c r="G707" s="453"/>
      <c r="H707" s="453"/>
      <c r="I707" s="453"/>
      <c r="J707" s="453"/>
      <c r="K707" s="453"/>
      <c r="L707" s="453"/>
      <c r="M707" s="453"/>
      <c r="N707" s="453"/>
      <c r="O707" s="453"/>
      <c r="P707" s="453"/>
      <c r="Q707" s="453"/>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53"/>
      <c r="D708" s="453"/>
      <c r="E708" s="453"/>
      <c r="F708" s="453"/>
      <c r="G708" s="453"/>
      <c r="H708" s="453"/>
      <c r="I708" s="453"/>
      <c r="J708" s="453"/>
      <c r="K708" s="453"/>
      <c r="L708" s="453"/>
      <c r="M708" s="453"/>
      <c r="N708" s="453"/>
      <c r="O708" s="453"/>
      <c r="P708" s="453"/>
      <c r="Q708" s="453"/>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53"/>
      <c r="D709" s="453"/>
      <c r="E709" s="453"/>
      <c r="F709" s="453"/>
      <c r="G709" s="453"/>
      <c r="H709" s="453"/>
      <c r="I709" s="453"/>
      <c r="J709" s="453"/>
      <c r="K709" s="453"/>
      <c r="L709" s="453"/>
      <c r="M709" s="453"/>
      <c r="N709" s="453"/>
      <c r="O709" s="453"/>
      <c r="P709" s="453"/>
      <c r="Q709" s="453"/>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53"/>
      <c r="D710" s="453"/>
      <c r="E710" s="453"/>
      <c r="F710" s="453"/>
      <c r="G710" s="453"/>
      <c r="H710" s="453"/>
      <c r="I710" s="453"/>
      <c r="J710" s="453"/>
      <c r="K710" s="453"/>
      <c r="L710" s="453"/>
      <c r="M710" s="453"/>
      <c r="N710" s="453"/>
      <c r="O710" s="453"/>
      <c r="P710" s="453"/>
      <c r="Q710" s="453"/>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53"/>
      <c r="D711" s="453"/>
      <c r="E711" s="453"/>
      <c r="F711" s="453"/>
      <c r="G711" s="453"/>
      <c r="H711" s="453"/>
      <c r="I711" s="453"/>
      <c r="J711" s="453"/>
      <c r="K711" s="453"/>
      <c r="L711" s="453"/>
      <c r="M711" s="453"/>
      <c r="N711" s="453"/>
      <c r="O711" s="453"/>
      <c r="P711" s="453"/>
      <c r="Q711" s="453"/>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53"/>
      <c r="D712" s="453"/>
      <c r="E712" s="453"/>
      <c r="F712" s="453"/>
      <c r="G712" s="453"/>
      <c r="H712" s="453"/>
      <c r="I712" s="453"/>
      <c r="J712" s="453"/>
      <c r="K712" s="453"/>
      <c r="L712" s="453"/>
      <c r="M712" s="453"/>
      <c r="N712" s="453"/>
      <c r="O712" s="453"/>
      <c r="P712" s="453"/>
      <c r="Q712" s="453"/>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53"/>
      <c r="D713" s="453"/>
      <c r="E713" s="453"/>
      <c r="F713" s="453"/>
      <c r="G713" s="453"/>
      <c r="H713" s="453"/>
      <c r="I713" s="453"/>
      <c r="J713" s="453"/>
      <c r="K713" s="453"/>
      <c r="L713" s="453"/>
      <c r="M713" s="453"/>
      <c r="N713" s="453"/>
      <c r="O713" s="453"/>
      <c r="P713" s="453"/>
      <c r="Q713" s="453"/>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53"/>
      <c r="D714" s="453"/>
      <c r="E714" s="453"/>
      <c r="F714" s="453"/>
      <c r="G714" s="453"/>
      <c r="H714" s="453"/>
      <c r="I714" s="453"/>
      <c r="J714" s="453"/>
      <c r="K714" s="453"/>
      <c r="L714" s="453"/>
      <c r="M714" s="453"/>
      <c r="N714" s="453"/>
      <c r="O714" s="453"/>
      <c r="P714" s="453"/>
      <c r="Q714" s="453"/>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53"/>
      <c r="D715" s="453"/>
      <c r="E715" s="453"/>
      <c r="F715" s="453"/>
      <c r="G715" s="453"/>
      <c r="H715" s="453"/>
      <c r="I715" s="453"/>
      <c r="J715" s="453"/>
      <c r="K715" s="453"/>
      <c r="L715" s="453"/>
      <c r="M715" s="453"/>
      <c r="N715" s="453"/>
      <c r="O715" s="453"/>
      <c r="P715" s="453"/>
      <c r="Q715" s="453"/>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53"/>
      <c r="D716" s="453"/>
      <c r="E716" s="453"/>
      <c r="F716" s="453"/>
      <c r="G716" s="453"/>
      <c r="H716" s="453"/>
      <c r="I716" s="453"/>
      <c r="J716" s="453"/>
      <c r="K716" s="453"/>
      <c r="L716" s="453"/>
      <c r="M716" s="453"/>
      <c r="N716" s="453"/>
      <c r="O716" s="453"/>
      <c r="P716" s="453"/>
      <c r="Q716" s="453"/>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53"/>
      <c r="D717" s="453"/>
      <c r="E717" s="453"/>
      <c r="F717" s="453"/>
      <c r="G717" s="453"/>
      <c r="H717" s="453"/>
      <c r="I717" s="453"/>
      <c r="J717" s="453"/>
      <c r="K717" s="453"/>
      <c r="L717" s="453"/>
      <c r="M717" s="453"/>
      <c r="N717" s="453"/>
      <c r="O717" s="453"/>
      <c r="P717" s="453"/>
      <c r="Q717" s="453"/>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53"/>
      <c r="D718" s="453"/>
      <c r="E718" s="453"/>
      <c r="F718" s="453"/>
      <c r="G718" s="453"/>
      <c r="H718" s="453"/>
      <c r="I718" s="453"/>
      <c r="J718" s="453"/>
      <c r="K718" s="453"/>
      <c r="L718" s="453"/>
      <c r="M718" s="453"/>
      <c r="N718" s="453"/>
      <c r="O718" s="453"/>
      <c r="P718" s="453"/>
      <c r="Q718" s="453"/>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53"/>
      <c r="D719" s="453"/>
      <c r="E719" s="453"/>
      <c r="F719" s="453"/>
      <c r="G719" s="453"/>
      <c r="H719" s="453"/>
      <c r="I719" s="453"/>
      <c r="J719" s="453"/>
      <c r="K719" s="453"/>
      <c r="L719" s="453"/>
      <c r="M719" s="453"/>
      <c r="N719" s="453"/>
      <c r="O719" s="453"/>
      <c r="P719" s="453"/>
      <c r="Q719" s="453"/>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53"/>
      <c r="D720" s="453"/>
      <c r="E720" s="453"/>
      <c r="F720" s="453"/>
      <c r="G720" s="453"/>
      <c r="H720" s="453"/>
      <c r="I720" s="453"/>
      <c r="J720" s="453"/>
      <c r="K720" s="453"/>
      <c r="L720" s="453"/>
      <c r="M720" s="453"/>
      <c r="N720" s="453"/>
      <c r="O720" s="453"/>
      <c r="P720" s="453"/>
      <c r="Q720" s="453"/>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53"/>
      <c r="D721" s="453"/>
      <c r="E721" s="453"/>
      <c r="F721" s="453"/>
      <c r="G721" s="453"/>
      <c r="H721" s="453"/>
      <c r="I721" s="453"/>
      <c r="J721" s="453"/>
      <c r="K721" s="453"/>
      <c r="L721" s="453"/>
      <c r="M721" s="453"/>
      <c r="N721" s="453"/>
      <c r="O721" s="453"/>
      <c r="P721" s="453"/>
      <c r="Q721" s="453"/>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53"/>
      <c r="D722" s="453"/>
      <c r="E722" s="453"/>
      <c r="F722" s="453"/>
      <c r="G722" s="453"/>
      <c r="H722" s="453"/>
      <c r="I722" s="453"/>
      <c r="J722" s="453"/>
      <c r="K722" s="453"/>
      <c r="L722" s="453"/>
      <c r="M722" s="453"/>
      <c r="N722" s="453"/>
      <c r="O722" s="453"/>
      <c r="P722" s="453"/>
      <c r="Q722" s="453"/>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53"/>
      <c r="D723" s="453"/>
      <c r="E723" s="453"/>
      <c r="F723" s="453"/>
      <c r="G723" s="453"/>
      <c r="H723" s="453"/>
      <c r="I723" s="453"/>
      <c r="J723" s="453"/>
      <c r="K723" s="453"/>
      <c r="L723" s="453"/>
      <c r="M723" s="453"/>
      <c r="N723" s="453"/>
      <c r="O723" s="453"/>
      <c r="P723" s="453"/>
      <c r="Q723" s="453"/>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53"/>
      <c r="D724" s="453"/>
      <c r="E724" s="453"/>
      <c r="F724" s="453"/>
      <c r="G724" s="453"/>
      <c r="H724" s="453"/>
      <c r="I724" s="453"/>
      <c r="J724" s="453"/>
      <c r="K724" s="453"/>
      <c r="L724" s="453"/>
      <c r="M724" s="453"/>
      <c r="N724" s="453"/>
      <c r="O724" s="453"/>
      <c r="P724" s="453"/>
      <c r="Q724" s="453"/>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53"/>
      <c r="D725" s="453"/>
      <c r="E725" s="453"/>
      <c r="F725" s="453"/>
      <c r="G725" s="453"/>
      <c r="H725" s="453"/>
      <c r="I725" s="453"/>
      <c r="J725" s="453"/>
      <c r="K725" s="453"/>
      <c r="L725" s="453"/>
      <c r="M725" s="453"/>
      <c r="N725" s="453"/>
      <c r="O725" s="453"/>
      <c r="P725" s="453"/>
      <c r="Q725" s="453"/>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53"/>
      <c r="D726" s="453"/>
      <c r="E726" s="453"/>
      <c r="F726" s="453"/>
      <c r="G726" s="453"/>
      <c r="H726" s="453"/>
      <c r="I726" s="453"/>
      <c r="J726" s="453"/>
      <c r="K726" s="453"/>
      <c r="L726" s="453"/>
      <c r="M726" s="453"/>
      <c r="N726" s="453"/>
      <c r="O726" s="453"/>
      <c r="P726" s="453"/>
      <c r="Q726" s="453"/>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53"/>
      <c r="D727" s="453"/>
      <c r="E727" s="453"/>
      <c r="F727" s="453"/>
      <c r="G727" s="453"/>
      <c r="H727" s="453"/>
      <c r="I727" s="453"/>
      <c r="J727" s="453"/>
      <c r="K727" s="453"/>
      <c r="L727" s="453"/>
      <c r="M727" s="453"/>
      <c r="N727" s="453"/>
      <c r="O727" s="453"/>
      <c r="P727" s="453"/>
      <c r="Q727" s="453"/>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53"/>
      <c r="D728" s="453"/>
      <c r="E728" s="453"/>
      <c r="F728" s="453"/>
      <c r="G728" s="453"/>
      <c r="H728" s="453"/>
      <c r="I728" s="453"/>
      <c r="J728" s="453"/>
      <c r="K728" s="453"/>
      <c r="L728" s="453"/>
      <c r="M728" s="453"/>
      <c r="N728" s="453"/>
      <c r="O728" s="453"/>
      <c r="P728" s="453"/>
      <c r="Q728" s="453"/>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53"/>
      <c r="D729" s="453"/>
      <c r="E729" s="453"/>
      <c r="F729" s="453"/>
      <c r="G729" s="453"/>
      <c r="H729" s="453"/>
      <c r="I729" s="453"/>
      <c r="J729" s="453"/>
      <c r="K729" s="453"/>
      <c r="L729" s="453"/>
      <c r="M729" s="453"/>
      <c r="N729" s="453"/>
      <c r="O729" s="453"/>
      <c r="P729" s="453"/>
      <c r="Q729" s="453"/>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53"/>
      <c r="D730" s="453"/>
      <c r="E730" s="453"/>
      <c r="F730" s="453"/>
      <c r="G730" s="453"/>
      <c r="H730" s="453"/>
      <c r="I730" s="453"/>
      <c r="J730" s="453"/>
      <c r="K730" s="453"/>
      <c r="L730" s="453"/>
      <c r="M730" s="453"/>
      <c r="N730" s="453"/>
      <c r="O730" s="453"/>
      <c r="P730" s="453"/>
      <c r="Q730" s="453"/>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53"/>
      <c r="D731" s="453"/>
      <c r="E731" s="453"/>
      <c r="F731" s="453"/>
      <c r="G731" s="453"/>
      <c r="H731" s="453"/>
      <c r="I731" s="453"/>
      <c r="J731" s="453"/>
      <c r="K731" s="453"/>
      <c r="L731" s="453"/>
      <c r="M731" s="453"/>
      <c r="N731" s="453"/>
      <c r="O731" s="453"/>
      <c r="P731" s="453"/>
      <c r="Q731" s="453"/>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53"/>
      <c r="D732" s="453"/>
      <c r="E732" s="453"/>
      <c r="F732" s="453"/>
      <c r="G732" s="453"/>
      <c r="H732" s="453"/>
      <c r="I732" s="453"/>
      <c r="J732" s="453"/>
      <c r="K732" s="453"/>
      <c r="L732" s="453"/>
      <c r="M732" s="453"/>
      <c r="N732" s="453"/>
      <c r="O732" s="453"/>
      <c r="P732" s="453"/>
      <c r="Q732" s="453"/>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53"/>
      <c r="D733" s="453"/>
      <c r="E733" s="453"/>
      <c r="F733" s="453"/>
      <c r="G733" s="453"/>
      <c r="H733" s="453"/>
      <c r="I733" s="453"/>
      <c r="J733" s="453"/>
      <c r="K733" s="453"/>
      <c r="L733" s="453"/>
      <c r="M733" s="453"/>
      <c r="N733" s="453"/>
      <c r="O733" s="453"/>
      <c r="P733" s="453"/>
      <c r="Q733" s="453"/>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53"/>
      <c r="D734" s="453"/>
      <c r="E734" s="453"/>
      <c r="F734" s="453"/>
      <c r="G734" s="453"/>
      <c r="H734" s="453"/>
      <c r="I734" s="453"/>
      <c r="J734" s="453"/>
      <c r="K734" s="453"/>
      <c r="L734" s="453"/>
      <c r="M734" s="453"/>
      <c r="N734" s="453"/>
      <c r="O734" s="453"/>
      <c r="P734" s="453"/>
      <c r="Q734" s="453"/>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53"/>
      <c r="D735" s="453"/>
      <c r="E735" s="453"/>
      <c r="F735" s="453"/>
      <c r="G735" s="453"/>
      <c r="H735" s="453"/>
      <c r="I735" s="453"/>
      <c r="J735" s="453"/>
      <c r="K735" s="453"/>
      <c r="L735" s="453"/>
      <c r="M735" s="453"/>
      <c r="N735" s="453"/>
      <c r="O735" s="453"/>
      <c r="P735" s="453"/>
      <c r="Q735" s="453"/>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53"/>
      <c r="D736" s="453"/>
      <c r="E736" s="453"/>
      <c r="F736" s="453"/>
      <c r="G736" s="453"/>
      <c r="H736" s="453"/>
      <c r="I736" s="453"/>
      <c r="J736" s="453"/>
      <c r="K736" s="453"/>
      <c r="L736" s="453"/>
      <c r="M736" s="453"/>
      <c r="N736" s="453"/>
      <c r="O736" s="453"/>
      <c r="P736" s="453"/>
      <c r="Q736" s="453"/>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53"/>
      <c r="D737" s="453"/>
      <c r="E737" s="453"/>
      <c r="F737" s="453"/>
      <c r="G737" s="453"/>
      <c r="H737" s="453"/>
      <c r="I737" s="453"/>
      <c r="J737" s="453"/>
      <c r="K737" s="453"/>
      <c r="L737" s="453"/>
      <c r="M737" s="453"/>
      <c r="N737" s="453"/>
      <c r="O737" s="453"/>
      <c r="P737" s="453"/>
      <c r="Q737" s="453"/>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53"/>
      <c r="D738" s="453"/>
      <c r="E738" s="453"/>
      <c r="F738" s="453"/>
      <c r="G738" s="453"/>
      <c r="H738" s="453"/>
      <c r="I738" s="453"/>
      <c r="J738" s="453"/>
      <c r="K738" s="453"/>
      <c r="L738" s="453"/>
      <c r="M738" s="453"/>
      <c r="N738" s="453"/>
      <c r="O738" s="453"/>
      <c r="P738" s="453"/>
      <c r="Q738" s="453"/>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53"/>
      <c r="D739" s="453"/>
      <c r="E739" s="453"/>
      <c r="F739" s="453"/>
      <c r="G739" s="453"/>
      <c r="H739" s="453"/>
      <c r="I739" s="453"/>
      <c r="J739" s="453"/>
      <c r="K739" s="453"/>
      <c r="L739" s="453"/>
      <c r="M739" s="453"/>
      <c r="N739" s="453"/>
      <c r="O739" s="453"/>
      <c r="P739" s="453"/>
      <c r="Q739" s="453"/>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53"/>
      <c r="D740" s="453"/>
      <c r="E740" s="453"/>
      <c r="F740" s="453"/>
      <c r="G740" s="453"/>
      <c r="H740" s="453"/>
      <c r="I740" s="453"/>
      <c r="J740" s="453"/>
      <c r="K740" s="453"/>
      <c r="L740" s="453"/>
      <c r="M740" s="453"/>
      <c r="N740" s="453"/>
      <c r="O740" s="453"/>
      <c r="P740" s="453"/>
      <c r="Q740" s="453"/>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53"/>
      <c r="D741" s="453"/>
      <c r="E741" s="453"/>
      <c r="F741" s="453"/>
      <c r="G741" s="453"/>
      <c r="H741" s="453"/>
      <c r="I741" s="453"/>
      <c r="J741" s="453"/>
      <c r="K741" s="453"/>
      <c r="L741" s="453"/>
      <c r="M741" s="453"/>
      <c r="N741" s="453"/>
      <c r="O741" s="453"/>
      <c r="P741" s="453"/>
      <c r="Q741" s="453"/>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53"/>
      <c r="D742" s="453"/>
      <c r="E742" s="453"/>
      <c r="F742" s="453"/>
      <c r="G742" s="453"/>
      <c r="H742" s="453"/>
      <c r="I742" s="453"/>
      <c r="J742" s="453"/>
      <c r="K742" s="453"/>
      <c r="L742" s="453"/>
      <c r="M742" s="453"/>
      <c r="N742" s="453"/>
      <c r="O742" s="453"/>
      <c r="P742" s="453"/>
      <c r="Q742" s="453"/>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53"/>
      <c r="D743" s="453"/>
      <c r="E743" s="453"/>
      <c r="F743" s="453"/>
      <c r="G743" s="453"/>
      <c r="H743" s="453"/>
      <c r="I743" s="453"/>
      <c r="J743" s="453"/>
      <c r="K743" s="453"/>
      <c r="L743" s="453"/>
      <c r="M743" s="453"/>
      <c r="N743" s="453"/>
      <c r="O743" s="453"/>
      <c r="P743" s="453"/>
      <c r="Q743" s="453"/>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53"/>
      <c r="D744" s="453"/>
      <c r="E744" s="453"/>
      <c r="F744" s="453"/>
      <c r="G744" s="453"/>
      <c r="H744" s="453"/>
      <c r="I744" s="453"/>
      <c r="J744" s="453"/>
      <c r="K744" s="453"/>
      <c r="L744" s="453"/>
      <c r="M744" s="453"/>
      <c r="N744" s="453"/>
      <c r="O744" s="453"/>
      <c r="P744" s="453"/>
      <c r="Q744" s="453"/>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53"/>
      <c r="D745" s="453"/>
      <c r="E745" s="453"/>
      <c r="F745" s="453"/>
      <c r="G745" s="453"/>
      <c r="H745" s="453"/>
      <c r="I745" s="453"/>
      <c r="J745" s="453"/>
      <c r="K745" s="453"/>
      <c r="L745" s="453"/>
      <c r="M745" s="453"/>
      <c r="N745" s="453"/>
      <c r="O745" s="453"/>
      <c r="P745" s="453"/>
      <c r="Q745" s="453"/>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53"/>
      <c r="D746" s="453"/>
      <c r="E746" s="453"/>
      <c r="F746" s="453"/>
      <c r="G746" s="453"/>
      <c r="H746" s="453"/>
      <c r="I746" s="453"/>
      <c r="J746" s="453"/>
      <c r="K746" s="453"/>
      <c r="L746" s="453"/>
      <c r="M746" s="453"/>
      <c r="N746" s="453"/>
      <c r="O746" s="453"/>
      <c r="P746" s="453"/>
      <c r="Q746" s="453"/>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53"/>
      <c r="D747" s="453"/>
      <c r="E747" s="453"/>
      <c r="F747" s="453"/>
      <c r="G747" s="453"/>
      <c r="H747" s="453"/>
      <c r="I747" s="453"/>
      <c r="J747" s="453"/>
      <c r="K747" s="453"/>
      <c r="L747" s="453"/>
      <c r="M747" s="453"/>
      <c r="N747" s="453"/>
      <c r="O747" s="453"/>
      <c r="P747" s="453"/>
      <c r="Q747" s="453"/>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53"/>
      <c r="D748" s="453"/>
      <c r="E748" s="453"/>
      <c r="F748" s="453"/>
      <c r="G748" s="453"/>
      <c r="H748" s="453"/>
      <c r="I748" s="453"/>
      <c r="J748" s="453"/>
      <c r="K748" s="453"/>
      <c r="L748" s="453"/>
      <c r="M748" s="453"/>
      <c r="N748" s="453"/>
      <c r="O748" s="453"/>
      <c r="P748" s="453"/>
      <c r="Q748" s="453"/>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53"/>
      <c r="D749" s="453"/>
      <c r="E749" s="453"/>
      <c r="F749" s="453"/>
      <c r="G749" s="453"/>
      <c r="H749" s="453"/>
      <c r="I749" s="453"/>
      <c r="J749" s="453"/>
      <c r="K749" s="453"/>
      <c r="L749" s="453"/>
      <c r="M749" s="453"/>
      <c r="N749" s="453"/>
      <c r="O749" s="453"/>
      <c r="P749" s="453"/>
      <c r="Q749" s="453"/>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53"/>
      <c r="D750" s="453"/>
      <c r="E750" s="453"/>
      <c r="F750" s="453"/>
      <c r="G750" s="453"/>
      <c r="H750" s="453"/>
      <c r="I750" s="453"/>
      <c r="J750" s="453"/>
      <c r="K750" s="453"/>
      <c r="L750" s="453"/>
      <c r="M750" s="453"/>
      <c r="N750" s="453"/>
      <c r="O750" s="453"/>
      <c r="P750" s="453"/>
      <c r="Q750" s="453"/>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53"/>
      <c r="D751" s="453"/>
      <c r="E751" s="453"/>
      <c r="F751" s="453"/>
      <c r="G751" s="453"/>
      <c r="H751" s="453"/>
      <c r="I751" s="453"/>
      <c r="J751" s="453"/>
      <c r="K751" s="453"/>
      <c r="L751" s="453"/>
      <c r="M751" s="453"/>
      <c r="N751" s="453"/>
      <c r="O751" s="453"/>
      <c r="P751" s="453"/>
      <c r="Q751" s="453"/>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53"/>
      <c r="D752" s="453"/>
      <c r="E752" s="453"/>
      <c r="F752" s="453"/>
      <c r="G752" s="453"/>
      <c r="H752" s="453"/>
      <c r="I752" s="453"/>
      <c r="J752" s="453"/>
      <c r="K752" s="453"/>
      <c r="L752" s="453"/>
      <c r="M752" s="453"/>
      <c r="N752" s="453"/>
      <c r="O752" s="453"/>
      <c r="P752" s="453"/>
      <c r="Q752" s="453"/>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53"/>
      <c r="D753" s="453"/>
      <c r="E753" s="453"/>
      <c r="F753" s="453"/>
      <c r="G753" s="453"/>
      <c r="H753" s="453"/>
      <c r="I753" s="453"/>
      <c r="J753" s="453"/>
      <c r="K753" s="453"/>
      <c r="L753" s="453"/>
      <c r="M753" s="453"/>
      <c r="N753" s="453"/>
      <c r="O753" s="453"/>
      <c r="P753" s="453"/>
      <c r="Q753" s="453"/>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53"/>
      <c r="D754" s="453"/>
      <c r="E754" s="453"/>
      <c r="F754" s="453"/>
      <c r="G754" s="453"/>
      <c r="H754" s="453"/>
      <c r="I754" s="453"/>
      <c r="J754" s="453"/>
      <c r="K754" s="453"/>
      <c r="L754" s="453"/>
      <c r="M754" s="453"/>
      <c r="N754" s="453"/>
      <c r="O754" s="453"/>
      <c r="P754" s="453"/>
      <c r="Q754" s="453"/>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53"/>
      <c r="D755" s="453"/>
      <c r="E755" s="453"/>
      <c r="F755" s="453"/>
      <c r="G755" s="453"/>
      <c r="H755" s="453"/>
      <c r="I755" s="453"/>
      <c r="J755" s="453"/>
      <c r="K755" s="453"/>
      <c r="L755" s="453"/>
      <c r="M755" s="453"/>
      <c r="N755" s="453"/>
      <c r="O755" s="453"/>
      <c r="P755" s="453"/>
      <c r="Q755" s="453"/>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53"/>
      <c r="D756" s="453"/>
      <c r="E756" s="453"/>
      <c r="F756" s="453"/>
      <c r="G756" s="453"/>
      <c r="H756" s="453"/>
      <c r="I756" s="453"/>
      <c r="J756" s="453"/>
      <c r="K756" s="453"/>
      <c r="L756" s="453"/>
      <c r="M756" s="453"/>
      <c r="N756" s="453"/>
      <c r="O756" s="453"/>
      <c r="P756" s="453"/>
      <c r="Q756" s="453"/>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53"/>
      <c r="D757" s="453"/>
      <c r="E757" s="453"/>
      <c r="F757" s="453"/>
      <c r="G757" s="453"/>
      <c r="H757" s="453"/>
      <c r="I757" s="453"/>
      <c r="J757" s="453"/>
      <c r="K757" s="453"/>
      <c r="L757" s="453"/>
      <c r="M757" s="453"/>
      <c r="N757" s="453"/>
      <c r="O757" s="453"/>
      <c r="P757" s="453"/>
      <c r="Q757" s="453"/>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53"/>
      <c r="D758" s="453"/>
      <c r="E758" s="453"/>
      <c r="F758" s="453"/>
      <c r="G758" s="453"/>
      <c r="H758" s="453"/>
      <c r="I758" s="453"/>
      <c r="J758" s="453"/>
      <c r="K758" s="453"/>
      <c r="L758" s="453"/>
      <c r="M758" s="453"/>
      <c r="N758" s="453"/>
      <c r="O758" s="453"/>
      <c r="P758" s="453"/>
      <c r="Q758" s="453"/>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53"/>
      <c r="D759" s="453"/>
      <c r="E759" s="453"/>
      <c r="F759" s="453"/>
      <c r="G759" s="453"/>
      <c r="H759" s="453"/>
      <c r="I759" s="453"/>
      <c r="J759" s="453"/>
      <c r="K759" s="453"/>
      <c r="L759" s="453"/>
      <c r="M759" s="453"/>
      <c r="N759" s="453"/>
      <c r="O759" s="453"/>
      <c r="P759" s="453"/>
      <c r="Q759" s="453"/>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53"/>
      <c r="D760" s="453"/>
      <c r="E760" s="453"/>
      <c r="F760" s="453"/>
      <c r="G760" s="453"/>
      <c r="H760" s="453"/>
      <c r="I760" s="453"/>
      <c r="J760" s="453"/>
      <c r="K760" s="453"/>
      <c r="L760" s="453"/>
      <c r="M760" s="453"/>
      <c r="N760" s="453"/>
      <c r="O760" s="453"/>
      <c r="P760" s="453"/>
      <c r="Q760" s="453"/>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53"/>
      <c r="D761" s="453"/>
      <c r="E761" s="453"/>
      <c r="F761" s="453"/>
      <c r="G761" s="453"/>
      <c r="H761" s="453"/>
      <c r="I761" s="453"/>
      <c r="J761" s="453"/>
      <c r="K761" s="453"/>
      <c r="L761" s="453"/>
      <c r="M761" s="453"/>
      <c r="N761" s="453"/>
      <c r="O761" s="453"/>
      <c r="P761" s="453"/>
      <c r="Q761" s="453"/>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53"/>
      <c r="D762" s="453"/>
      <c r="E762" s="453"/>
      <c r="F762" s="453"/>
      <c r="G762" s="453"/>
      <c r="H762" s="453"/>
      <c r="I762" s="453"/>
      <c r="J762" s="453"/>
      <c r="K762" s="453"/>
      <c r="L762" s="453"/>
      <c r="M762" s="453"/>
      <c r="N762" s="453"/>
      <c r="O762" s="453"/>
      <c r="P762" s="453"/>
      <c r="Q762" s="453"/>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53"/>
      <c r="D763" s="453"/>
      <c r="E763" s="453"/>
      <c r="F763" s="453"/>
      <c r="G763" s="453"/>
      <c r="H763" s="453"/>
      <c r="I763" s="453"/>
      <c r="J763" s="453"/>
      <c r="K763" s="453"/>
      <c r="L763" s="453"/>
      <c r="M763" s="453"/>
      <c r="N763" s="453"/>
      <c r="O763" s="453"/>
      <c r="P763" s="453"/>
      <c r="Q763" s="453"/>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53"/>
      <c r="D764" s="453"/>
      <c r="E764" s="453"/>
      <c r="F764" s="453"/>
      <c r="G764" s="453"/>
      <c r="H764" s="453"/>
      <c r="I764" s="453"/>
      <c r="J764" s="453"/>
      <c r="K764" s="453"/>
      <c r="L764" s="453"/>
      <c r="M764" s="453"/>
      <c r="N764" s="453"/>
      <c r="O764" s="453"/>
      <c r="P764" s="453"/>
      <c r="Q764" s="453"/>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53"/>
      <c r="D765" s="453"/>
      <c r="E765" s="453"/>
      <c r="F765" s="453"/>
      <c r="G765" s="453"/>
      <c r="H765" s="453"/>
      <c r="I765" s="453"/>
      <c r="J765" s="453"/>
      <c r="K765" s="453"/>
      <c r="L765" s="453"/>
      <c r="M765" s="453"/>
      <c r="N765" s="453"/>
      <c r="O765" s="453"/>
      <c r="P765" s="453"/>
      <c r="Q765" s="453"/>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53"/>
      <c r="D766" s="453"/>
      <c r="E766" s="453"/>
      <c r="F766" s="453"/>
      <c r="G766" s="453"/>
      <c r="H766" s="453"/>
      <c r="I766" s="453"/>
      <c r="J766" s="453"/>
      <c r="K766" s="453"/>
      <c r="L766" s="453"/>
      <c r="M766" s="453"/>
      <c r="N766" s="453"/>
      <c r="O766" s="453"/>
      <c r="P766" s="453"/>
      <c r="Q766" s="453"/>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53"/>
      <c r="D767" s="453"/>
      <c r="E767" s="453"/>
      <c r="F767" s="453"/>
      <c r="G767" s="453"/>
      <c r="H767" s="453"/>
      <c r="I767" s="453"/>
      <c r="J767" s="453"/>
      <c r="K767" s="453"/>
      <c r="L767" s="453"/>
      <c r="M767" s="453"/>
      <c r="N767" s="453"/>
      <c r="O767" s="453"/>
      <c r="P767" s="453"/>
      <c r="Q767" s="453"/>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53"/>
      <c r="D768" s="453"/>
      <c r="E768" s="453"/>
      <c r="F768" s="453"/>
      <c r="G768" s="453"/>
      <c r="H768" s="453"/>
      <c r="I768" s="453"/>
      <c r="J768" s="453"/>
      <c r="K768" s="453"/>
      <c r="L768" s="453"/>
      <c r="M768" s="453"/>
      <c r="N768" s="453"/>
      <c r="O768" s="453"/>
      <c r="P768" s="453"/>
      <c r="Q768" s="453"/>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53"/>
      <c r="D769" s="453"/>
      <c r="E769" s="453"/>
      <c r="F769" s="453"/>
      <c r="G769" s="453"/>
      <c r="H769" s="453"/>
      <c r="I769" s="453"/>
      <c r="J769" s="453"/>
      <c r="K769" s="453"/>
      <c r="L769" s="453"/>
      <c r="M769" s="453"/>
      <c r="N769" s="453"/>
      <c r="O769" s="453"/>
      <c r="P769" s="453"/>
      <c r="Q769" s="453"/>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53"/>
      <c r="D770" s="453"/>
      <c r="E770" s="453"/>
      <c r="F770" s="453"/>
      <c r="G770" s="453"/>
      <c r="H770" s="453"/>
      <c r="I770" s="453"/>
      <c r="J770" s="453"/>
      <c r="K770" s="453"/>
      <c r="L770" s="453"/>
      <c r="M770" s="453"/>
      <c r="N770" s="453"/>
      <c r="O770" s="453"/>
      <c r="P770" s="453"/>
      <c r="Q770" s="453"/>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53"/>
      <c r="D771" s="453"/>
      <c r="E771" s="453"/>
      <c r="F771" s="453"/>
      <c r="G771" s="453"/>
      <c r="H771" s="453"/>
      <c r="I771" s="453"/>
      <c r="J771" s="453"/>
      <c r="K771" s="453"/>
      <c r="L771" s="453"/>
      <c r="M771" s="453"/>
      <c r="N771" s="453"/>
      <c r="O771" s="453"/>
      <c r="P771" s="453"/>
      <c r="Q771" s="453"/>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53"/>
      <c r="D772" s="453"/>
      <c r="E772" s="453"/>
      <c r="F772" s="453"/>
      <c r="G772" s="453"/>
      <c r="H772" s="453"/>
      <c r="I772" s="453"/>
      <c r="J772" s="453"/>
      <c r="K772" s="453"/>
      <c r="L772" s="453"/>
      <c r="M772" s="453"/>
      <c r="N772" s="453"/>
      <c r="O772" s="453"/>
      <c r="P772" s="453"/>
      <c r="Q772" s="453"/>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53"/>
      <c r="D773" s="453"/>
      <c r="E773" s="453"/>
      <c r="F773" s="453"/>
      <c r="G773" s="453"/>
      <c r="H773" s="453"/>
      <c r="I773" s="453"/>
      <c r="J773" s="453"/>
      <c r="K773" s="453"/>
      <c r="L773" s="453"/>
      <c r="M773" s="453"/>
      <c r="N773" s="453"/>
      <c r="O773" s="453"/>
      <c r="P773" s="453"/>
      <c r="Q773" s="453"/>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53"/>
      <c r="D774" s="453"/>
      <c r="E774" s="453"/>
      <c r="F774" s="453"/>
      <c r="G774" s="453"/>
      <c r="H774" s="453"/>
      <c r="I774" s="453"/>
      <c r="J774" s="453"/>
      <c r="K774" s="453"/>
      <c r="L774" s="453"/>
      <c r="M774" s="453"/>
      <c r="N774" s="453"/>
      <c r="O774" s="453"/>
      <c r="P774" s="453"/>
      <c r="Q774" s="453"/>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53"/>
      <c r="D775" s="453"/>
      <c r="E775" s="453"/>
      <c r="F775" s="453"/>
      <c r="G775" s="453"/>
      <c r="H775" s="453"/>
      <c r="I775" s="453"/>
      <c r="J775" s="453"/>
      <c r="K775" s="453"/>
      <c r="L775" s="453"/>
      <c r="M775" s="453"/>
      <c r="N775" s="453"/>
      <c r="O775" s="453"/>
      <c r="P775" s="453"/>
      <c r="Q775" s="453"/>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53"/>
      <c r="D776" s="453"/>
      <c r="E776" s="453"/>
      <c r="F776" s="453"/>
      <c r="G776" s="453"/>
      <c r="H776" s="453"/>
      <c r="I776" s="453"/>
      <c r="J776" s="453"/>
      <c r="K776" s="453"/>
      <c r="L776" s="453"/>
      <c r="M776" s="453"/>
      <c r="N776" s="453"/>
      <c r="O776" s="453"/>
      <c r="P776" s="453"/>
      <c r="Q776" s="453"/>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53"/>
      <c r="D777" s="453"/>
      <c r="E777" s="453"/>
      <c r="F777" s="453"/>
      <c r="G777" s="453"/>
      <c r="H777" s="453"/>
      <c r="I777" s="453"/>
      <c r="J777" s="453"/>
      <c r="K777" s="453"/>
      <c r="L777" s="453"/>
      <c r="M777" s="453"/>
      <c r="N777" s="453"/>
      <c r="O777" s="453"/>
      <c r="P777" s="453"/>
      <c r="Q777" s="453"/>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53"/>
      <c r="D778" s="453"/>
      <c r="E778" s="453"/>
      <c r="F778" s="453"/>
      <c r="G778" s="453"/>
      <c r="H778" s="453"/>
      <c r="I778" s="453"/>
      <c r="J778" s="453"/>
      <c r="K778" s="453"/>
      <c r="L778" s="453"/>
      <c r="M778" s="453"/>
      <c r="N778" s="453"/>
      <c r="O778" s="453"/>
      <c r="P778" s="453"/>
      <c r="Q778" s="453"/>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53"/>
      <c r="D779" s="453"/>
      <c r="E779" s="453"/>
      <c r="F779" s="453"/>
      <c r="G779" s="453"/>
      <c r="H779" s="453"/>
      <c r="I779" s="453"/>
      <c r="J779" s="453"/>
      <c r="K779" s="453"/>
      <c r="L779" s="453"/>
      <c r="M779" s="453"/>
      <c r="N779" s="453"/>
      <c r="O779" s="453"/>
      <c r="P779" s="453"/>
      <c r="Q779" s="453"/>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53"/>
      <c r="D780" s="453"/>
      <c r="E780" s="453"/>
      <c r="F780" s="453"/>
      <c r="G780" s="453"/>
      <c r="H780" s="453"/>
      <c r="I780" s="453"/>
      <c r="J780" s="453"/>
      <c r="K780" s="453"/>
      <c r="L780" s="453"/>
      <c r="M780" s="453"/>
      <c r="N780" s="453"/>
      <c r="O780" s="453"/>
      <c r="P780" s="453"/>
      <c r="Q780" s="453"/>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53"/>
      <c r="D781" s="453"/>
      <c r="E781" s="453"/>
      <c r="F781" s="453"/>
      <c r="G781" s="453"/>
      <c r="H781" s="453"/>
      <c r="I781" s="453"/>
      <c r="J781" s="453"/>
      <c r="K781" s="453"/>
      <c r="L781" s="453"/>
      <c r="M781" s="453"/>
      <c r="N781" s="453"/>
      <c r="O781" s="453"/>
      <c r="P781" s="453"/>
      <c r="Q781" s="453"/>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53"/>
      <c r="D782" s="453"/>
      <c r="E782" s="453"/>
      <c r="F782" s="453"/>
      <c r="G782" s="453"/>
      <c r="H782" s="453"/>
      <c r="I782" s="453"/>
      <c r="J782" s="453"/>
      <c r="K782" s="453"/>
      <c r="L782" s="453"/>
      <c r="M782" s="453"/>
      <c r="N782" s="453"/>
      <c r="O782" s="453"/>
      <c r="P782" s="453"/>
      <c r="Q782" s="453"/>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53"/>
      <c r="D783" s="453"/>
      <c r="E783" s="453"/>
      <c r="F783" s="453"/>
      <c r="G783" s="453"/>
      <c r="H783" s="453"/>
      <c r="I783" s="453"/>
      <c r="J783" s="453"/>
      <c r="K783" s="453"/>
      <c r="L783" s="453"/>
      <c r="M783" s="453"/>
      <c r="N783" s="453"/>
      <c r="O783" s="453"/>
      <c r="P783" s="453"/>
      <c r="Q783" s="453"/>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53"/>
      <c r="D784" s="453"/>
      <c r="E784" s="453"/>
      <c r="F784" s="453"/>
      <c r="G784" s="453"/>
      <c r="H784" s="453"/>
      <c r="I784" s="453"/>
      <c r="J784" s="453"/>
      <c r="K784" s="453"/>
      <c r="L784" s="453"/>
      <c r="M784" s="453"/>
      <c r="N784" s="453"/>
      <c r="O784" s="453"/>
      <c r="P784" s="453"/>
      <c r="Q784" s="453"/>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53"/>
      <c r="D785" s="453"/>
      <c r="E785" s="453"/>
      <c r="F785" s="453"/>
      <c r="G785" s="453"/>
      <c r="H785" s="453"/>
      <c r="I785" s="453"/>
      <c r="J785" s="453"/>
      <c r="K785" s="453"/>
      <c r="L785" s="453"/>
      <c r="M785" s="453"/>
      <c r="N785" s="453"/>
      <c r="O785" s="453"/>
      <c r="P785" s="453"/>
      <c r="Q785" s="453"/>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53"/>
      <c r="D786" s="453"/>
      <c r="E786" s="453"/>
      <c r="F786" s="453"/>
      <c r="G786" s="453"/>
      <c r="H786" s="453"/>
      <c r="I786" s="453"/>
      <c r="J786" s="453"/>
      <c r="K786" s="453"/>
      <c r="L786" s="453"/>
      <c r="M786" s="453"/>
      <c r="N786" s="453"/>
      <c r="O786" s="453"/>
      <c r="P786" s="453"/>
      <c r="Q786" s="453"/>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53"/>
      <c r="D787" s="453"/>
      <c r="E787" s="453"/>
      <c r="F787" s="453"/>
      <c r="G787" s="453"/>
      <c r="H787" s="453"/>
      <c r="I787" s="453"/>
      <c r="J787" s="453"/>
      <c r="K787" s="453"/>
      <c r="L787" s="453"/>
      <c r="M787" s="453"/>
      <c r="N787" s="453"/>
      <c r="O787" s="453"/>
      <c r="P787" s="453"/>
      <c r="Q787" s="453"/>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53"/>
      <c r="D788" s="453"/>
      <c r="E788" s="453"/>
      <c r="F788" s="453"/>
      <c r="G788" s="453"/>
      <c r="H788" s="453"/>
      <c r="I788" s="453"/>
      <c r="J788" s="453"/>
      <c r="K788" s="453"/>
      <c r="L788" s="453"/>
      <c r="M788" s="453"/>
      <c r="N788" s="453"/>
      <c r="O788" s="453"/>
      <c r="P788" s="453"/>
      <c r="Q788" s="453"/>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53"/>
      <c r="D789" s="453"/>
      <c r="E789" s="453"/>
      <c r="F789" s="453"/>
      <c r="G789" s="453"/>
      <c r="H789" s="453"/>
      <c r="I789" s="453"/>
      <c r="J789" s="453"/>
      <c r="K789" s="453"/>
      <c r="L789" s="453"/>
      <c r="M789" s="453"/>
      <c r="N789" s="453"/>
      <c r="O789" s="453"/>
      <c r="P789" s="453"/>
      <c r="Q789" s="453"/>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53"/>
      <c r="D790" s="453"/>
      <c r="E790" s="453"/>
      <c r="F790" s="453"/>
      <c r="G790" s="453"/>
      <c r="H790" s="453"/>
      <c r="I790" s="453"/>
      <c r="J790" s="453"/>
      <c r="K790" s="453"/>
      <c r="L790" s="453"/>
      <c r="M790" s="453"/>
      <c r="N790" s="453"/>
      <c r="O790" s="453"/>
      <c r="P790" s="453"/>
      <c r="Q790" s="453"/>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53"/>
      <c r="D791" s="453"/>
      <c r="E791" s="453"/>
      <c r="F791" s="453"/>
      <c r="G791" s="453"/>
      <c r="H791" s="453"/>
      <c r="I791" s="453"/>
      <c r="J791" s="453"/>
      <c r="K791" s="453"/>
      <c r="L791" s="453"/>
      <c r="M791" s="453"/>
      <c r="N791" s="453"/>
      <c r="O791" s="453"/>
      <c r="P791" s="453"/>
      <c r="Q791" s="453"/>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53"/>
      <c r="D792" s="453"/>
      <c r="E792" s="453"/>
      <c r="F792" s="453"/>
      <c r="G792" s="453"/>
      <c r="H792" s="453"/>
      <c r="I792" s="453"/>
      <c r="J792" s="453"/>
      <c r="K792" s="453"/>
      <c r="L792" s="453"/>
      <c r="M792" s="453"/>
      <c r="N792" s="453"/>
      <c r="O792" s="453"/>
      <c r="P792" s="453"/>
      <c r="Q792" s="453"/>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53"/>
      <c r="D793" s="453"/>
      <c r="E793" s="453"/>
      <c r="F793" s="453"/>
      <c r="G793" s="453"/>
      <c r="H793" s="453"/>
      <c r="I793" s="453"/>
      <c r="J793" s="453"/>
      <c r="K793" s="453"/>
      <c r="L793" s="453"/>
      <c r="M793" s="453"/>
      <c r="N793" s="453"/>
      <c r="O793" s="453"/>
      <c r="P793" s="453"/>
      <c r="Q793" s="453"/>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53"/>
      <c r="D794" s="453"/>
      <c r="E794" s="453"/>
      <c r="F794" s="453"/>
      <c r="G794" s="453"/>
      <c r="H794" s="453"/>
      <c r="I794" s="453"/>
      <c r="J794" s="453"/>
      <c r="K794" s="453"/>
      <c r="L794" s="453"/>
      <c r="M794" s="453"/>
      <c r="N794" s="453"/>
      <c r="O794" s="453"/>
      <c r="P794" s="453"/>
      <c r="Q794" s="453"/>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53"/>
      <c r="D795" s="453"/>
      <c r="E795" s="453"/>
      <c r="F795" s="453"/>
      <c r="G795" s="453"/>
      <c r="H795" s="453"/>
      <c r="I795" s="453"/>
      <c r="J795" s="453"/>
      <c r="K795" s="453"/>
      <c r="L795" s="453"/>
      <c r="M795" s="453"/>
      <c r="N795" s="453"/>
      <c r="O795" s="453"/>
      <c r="P795" s="453"/>
      <c r="Q795" s="453"/>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53"/>
      <c r="D796" s="453"/>
      <c r="E796" s="453"/>
      <c r="F796" s="453"/>
      <c r="G796" s="453"/>
      <c r="H796" s="453"/>
      <c r="I796" s="453"/>
      <c r="J796" s="453"/>
      <c r="K796" s="453"/>
      <c r="L796" s="453"/>
      <c r="M796" s="453"/>
      <c r="N796" s="453"/>
      <c r="O796" s="453"/>
      <c r="P796" s="453"/>
      <c r="Q796" s="453"/>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53"/>
      <c r="D797" s="453"/>
      <c r="E797" s="453"/>
      <c r="F797" s="453"/>
      <c r="G797" s="453"/>
      <c r="H797" s="453"/>
      <c r="I797" s="453"/>
      <c r="J797" s="453"/>
      <c r="K797" s="453"/>
      <c r="L797" s="453"/>
      <c r="M797" s="453"/>
      <c r="N797" s="453"/>
      <c r="O797" s="453"/>
      <c r="P797" s="453"/>
      <c r="Q797" s="453"/>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53"/>
      <c r="D798" s="453"/>
      <c r="E798" s="453"/>
      <c r="F798" s="453"/>
      <c r="G798" s="453"/>
      <c r="H798" s="453"/>
      <c r="I798" s="453"/>
      <c r="J798" s="453"/>
      <c r="K798" s="453"/>
      <c r="L798" s="453"/>
      <c r="M798" s="453"/>
      <c r="N798" s="453"/>
      <c r="O798" s="453"/>
      <c r="P798" s="453"/>
      <c r="Q798" s="453"/>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53"/>
      <c r="D799" s="453"/>
      <c r="E799" s="453"/>
      <c r="F799" s="453"/>
      <c r="G799" s="453"/>
      <c r="H799" s="453"/>
      <c r="I799" s="453"/>
      <c r="J799" s="453"/>
      <c r="K799" s="453"/>
      <c r="L799" s="453"/>
      <c r="M799" s="453"/>
      <c r="N799" s="453"/>
      <c r="O799" s="453"/>
      <c r="P799" s="453"/>
      <c r="Q799" s="453"/>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3"/>
      <c r="D800" s="453"/>
      <c r="E800" s="453"/>
      <c r="F800" s="453"/>
      <c r="G800" s="453"/>
      <c r="H800" s="453"/>
      <c r="I800" s="453"/>
      <c r="J800" s="453"/>
      <c r="K800" s="453"/>
      <c r="L800" s="453"/>
      <c r="M800" s="453"/>
      <c r="N800" s="453"/>
      <c r="O800" s="453"/>
      <c r="P800" s="453"/>
      <c r="Q800" s="453"/>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3"/>
      <c r="D801" s="453"/>
      <c r="E801" s="453"/>
      <c r="F801" s="453"/>
      <c r="G801" s="453"/>
      <c r="H801" s="453"/>
      <c r="I801" s="453"/>
      <c r="J801" s="453"/>
      <c r="K801" s="453"/>
      <c r="L801" s="453"/>
      <c r="M801" s="453"/>
      <c r="N801" s="453"/>
      <c r="O801" s="453"/>
      <c r="P801" s="453"/>
      <c r="Q801" s="453"/>
    </row>
    <row r="802" ht="25.15" customHeight="true" x14ac:dyDescent="0.2">
      <c r="C802" s="453"/>
      <c r="D802" s="453"/>
      <c r="E802" s="453"/>
      <c r="F802" s="453"/>
      <c r="G802" s="453"/>
      <c r="H802" s="453"/>
      <c r="I802" s="453"/>
      <c r="J802" s="453"/>
      <c r="K802" s="453"/>
      <c r="L802" s="453"/>
      <c r="M802" s="453"/>
      <c r="N802" s="453"/>
      <c r="O802" s="453"/>
      <c r="P802" s="453"/>
      <c r="Q802" s="453"/>
    </row>
    <row r="803" ht="25.15" customHeight="true" x14ac:dyDescent="0.2">
      <c r="C803" s="453"/>
      <c r="D803" s="453"/>
      <c r="E803" s="453"/>
      <c r="F803" s="453"/>
      <c r="G803" s="453"/>
      <c r="H803" s="453"/>
      <c r="I803" s="453"/>
      <c r="J803" s="453"/>
      <c r="K803" s="453"/>
      <c r="L803" s="453"/>
      <c r="M803" s="453"/>
      <c r="N803" s="453"/>
      <c r="O803" s="453"/>
      <c r="P803" s="453"/>
      <c r="Q803" s="453"/>
    </row>
    <row r="804" ht="25.15" customHeight="true" x14ac:dyDescent="0.2">
      <c r="C804" s="453"/>
      <c r="D804" s="453"/>
      <c r="E804" s="453"/>
      <c r="F804" s="453"/>
      <c r="G804" s="453"/>
      <c r="H804" s="453"/>
      <c r="I804" s="453"/>
      <c r="J804" s="453"/>
      <c r="K804" s="453"/>
      <c r="L804" s="453"/>
      <c r="M804" s="453"/>
      <c r="N804" s="453"/>
      <c r="O804" s="453"/>
      <c r="P804" s="453"/>
      <c r="Q804" s="453"/>
    </row>
    <row r="805" ht="25.15" customHeight="true" x14ac:dyDescent="0.2">
      <c r="C805" s="453"/>
      <c r="D805" s="453"/>
      <c r="E805" s="453"/>
      <c r="F805" s="453"/>
      <c r="G805" s="453"/>
      <c r="H805" s="453"/>
      <c r="I805" s="453"/>
      <c r="J805" s="453"/>
      <c r="K805" s="453"/>
      <c r="L805" s="453"/>
      <c r="M805" s="453"/>
      <c r="N805" s="453"/>
      <c r="O805" s="453"/>
      <c r="P805" s="453"/>
      <c r="Q805" s="453"/>
    </row>
    <row r="806" ht="25.15" customHeight="true" x14ac:dyDescent="0.2">
      <c r="C806" s="453"/>
      <c r="D806" s="453"/>
      <c r="E806" s="453"/>
      <c r="F806" s="453"/>
      <c r="G806" s="453"/>
      <c r="H806" s="453"/>
      <c r="I806" s="453"/>
      <c r="J806" s="453"/>
      <c r="K806" s="453"/>
      <c r="L806" s="453"/>
      <c r="M806" s="453"/>
      <c r="N806" s="453"/>
      <c r="O806" s="453"/>
      <c r="P806" s="453"/>
      <c r="Q806" s="453"/>
    </row>
    <row r="807" ht="25.15" customHeight="true" x14ac:dyDescent="0.2">
      <c r="C807" s="453"/>
      <c r="D807" s="453"/>
      <c r="E807" s="453"/>
      <c r="F807" s="453"/>
      <c r="G807" s="453"/>
      <c r="H807" s="453"/>
      <c r="I807" s="453"/>
      <c r="J807" s="453"/>
      <c r="K807" s="453"/>
      <c r="L807" s="453"/>
      <c r="M807" s="453"/>
      <c r="N807" s="453"/>
      <c r="O807" s="453"/>
      <c r="P807" s="453"/>
      <c r="Q807" s="453"/>
    </row>
    <row r="808" ht="25.15" customHeight="true" x14ac:dyDescent="0.2">
      <c r="C808" s="453"/>
      <c r="D808" s="453"/>
      <c r="E808" s="453"/>
      <c r="F808" s="453"/>
      <c r="G808" s="453"/>
      <c r="H808" s="453"/>
      <c r="I808" s="453"/>
      <c r="J808" s="453"/>
      <c r="K808" s="453"/>
      <c r="L808" s="453"/>
      <c r="M808" s="453"/>
      <c r="N808" s="453"/>
      <c r="O808" s="453"/>
      <c r="P808" s="453"/>
      <c r="Q808" s="453"/>
    </row>
    <row r="809" ht="25.15" customHeight="true" x14ac:dyDescent="0.2">
      <c r="C809" s="453"/>
      <c r="D809" s="453"/>
      <c r="E809" s="453"/>
      <c r="F809" s="453"/>
      <c r="G809" s="453"/>
      <c r="H809" s="453"/>
      <c r="I809" s="453"/>
      <c r="J809" s="453"/>
      <c r="K809" s="453"/>
      <c r="L809" s="453"/>
      <c r="M809" s="453"/>
      <c r="N809" s="453"/>
      <c r="O809" s="453"/>
      <c r="P809" s="453"/>
      <c r="Q809" s="453"/>
    </row>
    <row r="810" ht="25.15" customHeight="true" x14ac:dyDescent="0.2">
      <c r="C810" s="453"/>
      <c r="D810" s="453"/>
      <c r="E810" s="453"/>
      <c r="F810" s="453"/>
      <c r="G810" s="453"/>
      <c r="H810" s="453"/>
      <c r="I810" s="453"/>
      <c r="J810" s="453"/>
      <c r="K810" s="453"/>
      <c r="L810" s="453"/>
      <c r="M810" s="453"/>
      <c r="N810" s="453"/>
      <c r="O810" s="453"/>
      <c r="P810" s="453"/>
      <c r="Q810" s="453"/>
    </row>
    <row r="811" ht="25.15" customHeight="true" x14ac:dyDescent="0.2">
      <c r="C811" s="453"/>
      <c r="D811" s="453"/>
      <c r="E811" s="453"/>
      <c r="F811" s="453"/>
      <c r="G811" s="453"/>
      <c r="H811" s="453"/>
      <c r="I811" s="453"/>
      <c r="J811" s="453"/>
      <c r="K811" s="453"/>
      <c r="L811" s="453"/>
      <c r="M811" s="453"/>
      <c r="N811" s="453"/>
      <c r="O811" s="453"/>
      <c r="P811" s="453"/>
      <c r="Q811" s="453"/>
    </row>
    <row r="812" ht="25.15" customHeight="true" x14ac:dyDescent="0.2">
      <c r="C812" s="453"/>
      <c r="D812" s="453"/>
      <c r="E812" s="453"/>
      <c r="F812" s="453"/>
      <c r="G812" s="453"/>
      <c r="H812" s="453"/>
      <c r="I812" s="453"/>
      <c r="J812" s="453"/>
      <c r="K812" s="453"/>
      <c r="L812" s="453"/>
      <c r="M812" s="453"/>
      <c r="N812" s="453"/>
      <c r="O812" s="453"/>
      <c r="P812" s="453"/>
      <c r="Q812" s="453"/>
    </row>
    <row r="813" ht="25.15" customHeight="true" x14ac:dyDescent="0.2">
      <c r="C813" s="453"/>
      <c r="D813" s="453"/>
      <c r="E813" s="453"/>
      <c r="F813" s="453"/>
      <c r="G813" s="453"/>
      <c r="H813" s="453"/>
      <c r="I813" s="453"/>
      <c r="J813" s="453"/>
      <c r="K813" s="453"/>
      <c r="L813" s="453"/>
      <c r="M813" s="453"/>
      <c r="N813" s="453"/>
      <c r="O813" s="453"/>
      <c r="P813" s="453"/>
      <c r="Q813" s="453"/>
    </row>
    <row r="814" ht="25.15" customHeight="true" x14ac:dyDescent="0.2">
      <c r="C814" s="453"/>
      <c r="D814" s="453"/>
      <c r="E814" s="453"/>
      <c r="F814" s="453"/>
      <c r="G814" s="453"/>
      <c r="H814" s="453"/>
      <c r="I814" s="453"/>
      <c r="J814" s="453"/>
      <c r="K814" s="453"/>
      <c r="L814" s="453"/>
      <c r="M814" s="453"/>
      <c r="N814" s="453"/>
      <c r="O814" s="453"/>
      <c r="P814" s="453"/>
      <c r="Q814" s="453"/>
    </row>
    <row r="815" ht="25.15" customHeight="true" x14ac:dyDescent="0.2">
      <c r="C815" s="453"/>
      <c r="D815" s="453"/>
      <c r="E815" s="453"/>
      <c r="F815" s="453"/>
      <c r="G815" s="453"/>
      <c r="H815" s="453"/>
      <c r="I815" s="453"/>
      <c r="J815" s="453"/>
      <c r="K815" s="453"/>
      <c r="L815" s="453"/>
      <c r="M815" s="453"/>
      <c r="N815" s="453"/>
      <c r="O815" s="453"/>
      <c r="P815" s="453"/>
      <c r="Q815" s="453"/>
    </row>
    <row r="816" ht="25.15" customHeight="true" x14ac:dyDescent="0.2">
      <c r="C816" s="453"/>
      <c r="D816" s="453"/>
      <c r="E816" s="453"/>
      <c r="F816" s="453"/>
      <c r="G816" s="453"/>
      <c r="H816" s="453"/>
      <c r="I816" s="453"/>
      <c r="J816" s="453"/>
      <c r="K816" s="453"/>
      <c r="L816" s="453"/>
      <c r="M816" s="453"/>
      <c r="N816" s="453"/>
      <c r="O816" s="453"/>
      <c r="P816" s="453"/>
      <c r="Q816" s="453"/>
    </row>
    <row r="817" ht="25.15" customHeight="true" x14ac:dyDescent="0.2">
      <c r="C817" s="453"/>
      <c r="D817" s="453"/>
      <c r="E817" s="453"/>
      <c r="F817" s="453"/>
      <c r="G817" s="453"/>
      <c r="H817" s="453"/>
      <c r="I817" s="453"/>
      <c r="J817" s="453"/>
      <c r="K817" s="453"/>
      <c r="L817" s="453"/>
      <c r="M817" s="453"/>
      <c r="N817" s="453"/>
      <c r="O817" s="453"/>
      <c r="P817" s="453"/>
      <c r="Q817" s="453"/>
    </row>
    <row r="818" ht="25.15" customHeight="true" x14ac:dyDescent="0.2">
      <c r="C818" s="453"/>
      <c r="D818" s="453"/>
      <c r="E818" s="453"/>
      <c r="F818" s="453"/>
      <c r="G818" s="453"/>
      <c r="H818" s="453"/>
      <c r="I818" s="453"/>
      <c r="J818" s="453"/>
      <c r="K818" s="453"/>
      <c r="L818" s="453"/>
      <c r="M818" s="453"/>
      <c r="N818" s="453"/>
      <c r="O818" s="453"/>
      <c r="P818" s="453"/>
      <c r="Q818" s="453"/>
    </row>
    <row r="819" ht="25.15" customHeight="true" x14ac:dyDescent="0.2">
      <c r="C819" s="453"/>
      <c r="D819" s="453"/>
      <c r="E819" s="453"/>
      <c r="F819" s="453"/>
      <c r="G819" s="453"/>
      <c r="H819" s="453"/>
      <c r="I819" s="453"/>
      <c r="J819" s="453"/>
      <c r="K819" s="453"/>
      <c r="L819" s="453"/>
      <c r="M819" s="453"/>
      <c r="N819" s="453"/>
      <c r="O819" s="453"/>
      <c r="P819" s="453"/>
      <c r="Q819" s="453"/>
    </row>
    <row r="820" ht="25.15" customHeight="true" x14ac:dyDescent="0.2">
      <c r="C820" s="453"/>
      <c r="D820" s="453"/>
      <c r="E820" s="453"/>
      <c r="F820" s="453"/>
      <c r="G820" s="453"/>
      <c r="H820" s="453"/>
      <c r="I820" s="453"/>
      <c r="J820" s="453"/>
      <c r="K820" s="453"/>
      <c r="L820" s="453"/>
      <c r="M820" s="453"/>
      <c r="N820" s="453"/>
      <c r="O820" s="453"/>
      <c r="P820" s="453"/>
      <c r="Q820" s="453"/>
    </row>
    <row r="821" ht="25.15" customHeight="true" x14ac:dyDescent="0.2">
      <c r="C821" s="453"/>
      <c r="D821" s="453"/>
      <c r="E821" s="453"/>
      <c r="F821" s="453"/>
      <c r="G821" s="453"/>
      <c r="H821" s="453"/>
      <c r="I821" s="453"/>
      <c r="J821" s="453"/>
      <c r="K821" s="453"/>
      <c r="L821" s="453"/>
      <c r="M821" s="453"/>
      <c r="N821" s="453"/>
      <c r="O821" s="453"/>
      <c r="P821" s="453"/>
      <c r="Q821" s="453"/>
    </row>
    <row r="822" ht="25.15" customHeight="true" x14ac:dyDescent="0.2">
      <c r="C822" s="453"/>
      <c r="D822" s="453"/>
      <c r="E822" s="453"/>
      <c r="F822" s="453"/>
      <c r="G822" s="453"/>
      <c r="H822" s="453"/>
      <c r="I822" s="453"/>
      <c r="J822" s="453"/>
      <c r="K822" s="453"/>
      <c r="L822" s="453"/>
      <c r="M822" s="453"/>
      <c r="N822" s="453"/>
      <c r="O822" s="453"/>
      <c r="P822" s="453"/>
      <c r="Q822" s="453"/>
    </row>
    <row r="823" ht="25.15" customHeight="true" x14ac:dyDescent="0.2">
      <c r="C823" s="453"/>
      <c r="D823" s="453"/>
      <c r="E823" s="453"/>
      <c r="F823" s="453"/>
      <c r="G823" s="453"/>
      <c r="H823" s="453"/>
      <c r="I823" s="453"/>
      <c r="J823" s="453"/>
      <c r="K823" s="453"/>
      <c r="L823" s="453"/>
      <c r="M823" s="453"/>
      <c r="N823" s="453"/>
      <c r="O823" s="453"/>
      <c r="P823" s="453"/>
      <c r="Q823" s="453"/>
    </row>
    <row r="824" ht="25.15" customHeight="true" x14ac:dyDescent="0.2">
      <c r="C824" s="453"/>
      <c r="D824" s="453"/>
      <c r="E824" s="453"/>
      <c r="F824" s="453"/>
      <c r="G824" s="453"/>
      <c r="H824" s="453"/>
      <c r="I824" s="453"/>
      <c r="J824" s="453"/>
      <c r="K824" s="453"/>
      <c r="L824" s="453"/>
      <c r="M824" s="453"/>
      <c r="N824" s="453"/>
      <c r="O824" s="453"/>
      <c r="P824" s="453"/>
      <c r="Q824" s="453"/>
    </row>
    <row r="825" ht="25.15" customHeight="true" x14ac:dyDescent="0.2">
      <c r="C825" s="453"/>
      <c r="D825" s="453"/>
      <c r="E825" s="453"/>
      <c r="F825" s="453"/>
      <c r="G825" s="453"/>
      <c r="H825" s="453"/>
      <c r="I825" s="453"/>
      <c r="J825" s="453"/>
      <c r="K825" s="453"/>
      <c r="L825" s="453"/>
      <c r="M825" s="453"/>
      <c r="N825" s="453"/>
      <c r="O825" s="453"/>
      <c r="P825" s="453"/>
      <c r="Q825" s="453"/>
    </row>
    <row r="826" ht="25.15" customHeight="true" x14ac:dyDescent="0.2">
      <c r="C826" s="453"/>
      <c r="D826" s="453"/>
      <c r="E826" s="453"/>
      <c r="F826" s="453"/>
      <c r="G826" s="453"/>
      <c r="H826" s="453"/>
      <c r="I826" s="453"/>
      <c r="J826" s="453"/>
      <c r="K826" s="453"/>
      <c r="L826" s="453"/>
      <c r="M826" s="453"/>
      <c r="N826" s="453"/>
      <c r="O826" s="453"/>
      <c r="P826" s="453"/>
      <c r="Q826" s="453"/>
    </row>
    <row r="827" ht="25.15" customHeight="true" x14ac:dyDescent="0.2">
      <c r="C827" s="453"/>
      <c r="D827" s="453"/>
      <c r="E827" s="453"/>
      <c r="F827" s="453"/>
      <c r="G827" s="453"/>
      <c r="H827" s="453"/>
      <c r="I827" s="453"/>
      <c r="J827" s="453"/>
      <c r="K827" s="453"/>
      <c r="L827" s="453"/>
      <c r="M827" s="453"/>
      <c r="N827" s="453"/>
      <c r="O827" s="453"/>
      <c r="P827" s="453"/>
      <c r="Q827" s="453"/>
    </row>
    <row r="828" ht="25.15" customHeight="true" x14ac:dyDescent="0.2">
      <c r="C828" s="453"/>
      <c r="D828" s="453"/>
      <c r="E828" s="453"/>
      <c r="F828" s="453"/>
      <c r="G828" s="453"/>
      <c r="H828" s="453"/>
      <c r="I828" s="453"/>
      <c r="J828" s="453"/>
      <c r="K828" s="453"/>
      <c r="L828" s="453"/>
      <c r="M828" s="453"/>
      <c r="N828" s="453"/>
      <c r="O828" s="453"/>
      <c r="P828" s="453"/>
      <c r="Q828" s="453"/>
    </row>
    <row r="829" ht="25.15" customHeight="true" x14ac:dyDescent="0.2">
      <c r="C829" s="453"/>
      <c r="D829" s="453"/>
      <c r="E829" s="453"/>
      <c r="F829" s="453"/>
      <c r="G829" s="453"/>
      <c r="H829" s="453"/>
      <c r="I829" s="453"/>
      <c r="J829" s="453"/>
      <c r="K829" s="453"/>
      <c r="L829" s="453"/>
      <c r="M829" s="453"/>
      <c r="N829" s="453"/>
      <c r="O829" s="453"/>
      <c r="P829" s="453"/>
      <c r="Q829" s="453"/>
    </row>
    <row r="830" ht="25.15" customHeight="true" x14ac:dyDescent="0.2">
      <c r="C830" s="453"/>
      <c r="D830" s="453"/>
      <c r="E830" s="453"/>
      <c r="F830" s="453"/>
      <c r="G830" s="453"/>
      <c r="H830" s="453"/>
      <c r="I830" s="453"/>
      <c r="J830" s="453"/>
      <c r="K830" s="453"/>
      <c r="L830" s="453"/>
      <c r="M830" s="453"/>
      <c r="N830" s="453"/>
      <c r="O830" s="453"/>
      <c r="P830" s="453"/>
      <c r="Q830" s="453"/>
    </row>
    <row r="831" ht="25.15" customHeight="true" x14ac:dyDescent="0.2">
      <c r="C831" s="453"/>
      <c r="D831" s="453"/>
      <c r="E831" s="453"/>
      <c r="F831" s="453"/>
      <c r="G831" s="453"/>
      <c r="H831" s="453"/>
      <c r="I831" s="453"/>
      <c r="J831" s="453"/>
      <c r="K831" s="453"/>
      <c r="L831" s="453"/>
      <c r="M831" s="453"/>
      <c r="N831" s="453"/>
      <c r="O831" s="453"/>
      <c r="P831" s="453"/>
      <c r="Q831" s="453"/>
    </row>
    <row r="832" ht="25.15" customHeight="true" x14ac:dyDescent="0.2">
      <c r="C832" s="453"/>
      <c r="D832" s="453"/>
      <c r="E832" s="453"/>
      <c r="F832" s="453"/>
      <c r="G832" s="453"/>
      <c r="H832" s="453"/>
      <c r="I832" s="453"/>
      <c r="J832" s="453"/>
      <c r="K832" s="453"/>
      <c r="L832" s="453"/>
      <c r="M832" s="453"/>
      <c r="N832" s="453"/>
      <c r="O832" s="453"/>
      <c r="P832" s="453"/>
      <c r="Q832" s="453"/>
    </row>
    <row r="833" ht="25.15" customHeight="true" x14ac:dyDescent="0.2">
      <c r="C833" s="453"/>
      <c r="D833" s="453"/>
      <c r="E833" s="453"/>
      <c r="F833" s="453"/>
      <c r="G833" s="453"/>
      <c r="H833" s="453"/>
      <c r="I833" s="453"/>
      <c r="J833" s="453"/>
      <c r="K833" s="453"/>
      <c r="L833" s="453"/>
      <c r="M833" s="453"/>
      <c r="N833" s="453"/>
      <c r="O833" s="453"/>
      <c r="P833" s="453"/>
      <c r="Q833" s="453"/>
    </row>
    <row r="834" ht="25.15" customHeight="true" x14ac:dyDescent="0.2">
      <c r="C834" s="453"/>
      <c r="D834" s="453"/>
      <c r="E834" s="453"/>
      <c r="F834" s="453"/>
      <c r="G834" s="453"/>
      <c r="H834" s="453"/>
      <c r="I834" s="453"/>
      <c r="J834" s="453"/>
      <c r="K834" s="453"/>
      <c r="L834" s="453"/>
      <c r="M834" s="453"/>
      <c r="N834" s="453"/>
      <c r="O834" s="453"/>
      <c r="P834" s="453"/>
      <c r="Q834" s="453"/>
    </row>
    <row r="835" ht="25.15" customHeight="true" x14ac:dyDescent="0.2">
      <c r="C835" s="453"/>
      <c r="D835" s="453"/>
      <c r="E835" s="453"/>
      <c r="F835" s="453"/>
      <c r="G835" s="453"/>
      <c r="H835" s="453"/>
      <c r="I835" s="453"/>
      <c r="J835" s="453"/>
      <c r="K835" s="453"/>
      <c r="L835" s="453"/>
      <c r="M835" s="453"/>
      <c r="N835" s="453"/>
      <c r="O835" s="453"/>
      <c r="P835" s="453"/>
      <c r="Q835" s="453"/>
    </row>
    <row r="836" ht="25.15" customHeight="true" x14ac:dyDescent="0.2">
      <c r="C836" s="453"/>
      <c r="D836" s="453"/>
      <c r="E836" s="453"/>
      <c r="F836" s="453"/>
      <c r="G836" s="453"/>
      <c r="H836" s="453"/>
      <c r="I836" s="453"/>
      <c r="J836" s="453"/>
      <c r="K836" s="453"/>
      <c r="L836" s="453"/>
      <c r="M836" s="453"/>
      <c r="N836" s="453"/>
      <c r="O836" s="453"/>
      <c r="P836" s="453"/>
      <c r="Q836" s="453"/>
    </row>
    <row r="837" ht="25.15" customHeight="true" x14ac:dyDescent="0.2">
      <c r="C837" s="453"/>
      <c r="D837" s="453"/>
      <c r="E837" s="453"/>
      <c r="F837" s="453"/>
      <c r="G837" s="453"/>
      <c r="H837" s="453"/>
      <c r="I837" s="453"/>
      <c r="J837" s="453"/>
      <c r="K837" s="453"/>
      <c r="L837" s="453"/>
      <c r="M837" s="453"/>
      <c r="N837" s="453"/>
      <c r="O837" s="453"/>
      <c r="P837" s="453"/>
      <c r="Q837" s="453"/>
    </row>
    <row r="838" ht="25.15" customHeight="true" x14ac:dyDescent="0.2">
      <c r="C838" s="453"/>
      <c r="D838" s="453"/>
      <c r="E838" s="453"/>
      <c r="F838" s="453"/>
      <c r="G838" s="453"/>
      <c r="H838" s="453"/>
      <c r="I838" s="453"/>
      <c r="J838" s="453"/>
      <c r="K838" s="453"/>
      <c r="L838" s="453"/>
      <c r="M838" s="453"/>
      <c r="N838" s="453"/>
      <c r="O838" s="453"/>
      <c r="P838" s="453"/>
      <c r="Q838" s="453"/>
    </row>
    <row r="839" ht="25.15" customHeight="true" x14ac:dyDescent="0.2">
      <c r="C839" s="453"/>
      <c r="D839" s="453"/>
      <c r="E839" s="453"/>
      <c r="F839" s="453"/>
      <c r="G839" s="453"/>
      <c r="H839" s="453"/>
      <c r="I839" s="453"/>
      <c r="J839" s="453"/>
      <c r="K839" s="453"/>
      <c r="L839" s="453"/>
      <c r="M839" s="453"/>
      <c r="N839" s="453"/>
      <c r="O839" s="453"/>
      <c r="P839" s="453"/>
      <c r="Q839" s="453"/>
    </row>
    <row r="840" ht="25.15" customHeight="true" x14ac:dyDescent="0.2">
      <c r="C840" s="453"/>
      <c r="D840" s="453"/>
      <c r="E840" s="453"/>
      <c r="F840" s="453"/>
      <c r="G840" s="453"/>
      <c r="H840" s="453"/>
      <c r="I840" s="453"/>
      <c r="J840" s="453"/>
      <c r="K840" s="453"/>
      <c r="L840" s="453"/>
      <c r="M840" s="453"/>
      <c r="N840" s="453"/>
      <c r="O840" s="453"/>
      <c r="P840" s="453"/>
      <c r="Q840" s="453"/>
    </row>
    <row r="841" ht="25.15" customHeight="true" x14ac:dyDescent="0.2">
      <c r="C841" s="453"/>
      <c r="D841" s="453"/>
      <c r="E841" s="453"/>
      <c r="F841" s="453"/>
      <c r="G841" s="453"/>
      <c r="H841" s="453"/>
      <c r="I841" s="453"/>
      <c r="J841" s="453"/>
      <c r="K841" s="453"/>
      <c r="L841" s="453"/>
      <c r="M841" s="453"/>
      <c r="N841" s="453"/>
      <c r="O841" s="453"/>
      <c r="P841" s="453"/>
      <c r="Q841" s="453"/>
    </row>
    <row r="842" ht="25.15" customHeight="true" x14ac:dyDescent="0.2">
      <c r="C842" s="453"/>
      <c r="D842" s="453"/>
      <c r="E842" s="453"/>
      <c r="F842" s="453"/>
      <c r="G842" s="453"/>
      <c r="H842" s="453"/>
      <c r="I842" s="453"/>
      <c r="J842" s="453"/>
      <c r="K842" s="453"/>
      <c r="L842" s="453"/>
      <c r="M842" s="453"/>
      <c r="N842" s="453"/>
      <c r="O842" s="453"/>
      <c r="P842" s="453"/>
      <c r="Q842" s="453"/>
    </row>
    <row r="843" ht="25.15" customHeight="true" x14ac:dyDescent="0.2">
      <c r="C843" s="453"/>
      <c r="D843" s="453"/>
      <c r="E843" s="453"/>
      <c r="F843" s="453"/>
      <c r="G843" s="453"/>
      <c r="H843" s="453"/>
      <c r="I843" s="453"/>
      <c r="J843" s="453"/>
      <c r="K843" s="453"/>
      <c r="L843" s="453"/>
      <c r="M843" s="453"/>
      <c r="N843" s="453"/>
      <c r="O843" s="453"/>
      <c r="P843" s="453"/>
      <c r="Q843" s="453"/>
    </row>
    <row r="844" ht="25.15" customHeight="true" x14ac:dyDescent="0.2">
      <c r="C844" s="453"/>
      <c r="D844" s="453"/>
      <c r="E844" s="453"/>
      <c r="F844" s="453"/>
      <c r="G844" s="453"/>
      <c r="H844" s="453"/>
      <c r="I844" s="453"/>
      <c r="J844" s="453"/>
      <c r="K844" s="453"/>
      <c r="L844" s="453"/>
      <c r="M844" s="453"/>
      <c r="N844" s="453"/>
      <c r="O844" s="453"/>
      <c r="P844" s="453"/>
      <c r="Q844" s="453"/>
    </row>
    <row r="845" ht="25.15" customHeight="true" x14ac:dyDescent="0.2">
      <c r="C845" s="453"/>
      <c r="D845" s="453"/>
      <c r="E845" s="453"/>
      <c r="F845" s="453"/>
      <c r="G845" s="453"/>
      <c r="H845" s="453"/>
      <c r="I845" s="453"/>
      <c r="J845" s="453"/>
      <c r="K845" s="453"/>
      <c r="L845" s="453"/>
      <c r="M845" s="453"/>
      <c r="N845" s="453"/>
      <c r="O845" s="453"/>
      <c r="P845" s="453"/>
      <c r="Q845" s="453"/>
    </row>
    <row r="846" ht="25.15" customHeight="true" x14ac:dyDescent="0.2">
      <c r="C846" s="453"/>
      <c r="D846" s="453"/>
      <c r="E846" s="453"/>
      <c r="F846" s="453"/>
      <c r="G846" s="453"/>
      <c r="H846" s="453"/>
      <c r="I846" s="453"/>
      <c r="J846" s="453"/>
      <c r="K846" s="453"/>
      <c r="L846" s="453"/>
      <c r="M846" s="453"/>
      <c r="N846" s="453"/>
      <c r="O846" s="453"/>
      <c r="P846" s="453"/>
      <c r="Q846" s="453"/>
    </row>
    <row r="847" ht="25.15" customHeight="true" x14ac:dyDescent="0.2">
      <c r="C847" s="453"/>
      <c r="D847" s="453"/>
      <c r="E847" s="453"/>
      <c r="F847" s="453"/>
      <c r="G847" s="453"/>
      <c r="H847" s="453"/>
      <c r="I847" s="453"/>
      <c r="J847" s="453"/>
      <c r="K847" s="453"/>
      <c r="L847" s="453"/>
      <c r="M847" s="453"/>
      <c r="N847" s="453"/>
      <c r="O847" s="453"/>
      <c r="P847" s="453"/>
      <c r="Q847" s="453"/>
    </row>
    <row r="848" ht="25.15" customHeight="true" x14ac:dyDescent="0.2">
      <c r="C848" s="453"/>
      <c r="D848" s="453"/>
      <c r="E848" s="453"/>
      <c r="F848" s="453"/>
      <c r="G848" s="453"/>
      <c r="H848" s="453"/>
      <c r="I848" s="453"/>
      <c r="J848" s="453"/>
      <c r="K848" s="453"/>
      <c r="L848" s="453"/>
      <c r="M848" s="453"/>
      <c r="N848" s="453"/>
      <c r="O848" s="453"/>
      <c r="P848" s="453"/>
      <c r="Q848" s="453"/>
    </row>
    <row r="849" ht="25.15" customHeight="true" x14ac:dyDescent="0.2">
      <c r="C849" s="453"/>
      <c r="D849" s="453"/>
      <c r="E849" s="453"/>
      <c r="F849" s="453"/>
      <c r="G849" s="453"/>
      <c r="H849" s="453"/>
      <c r="I849" s="453"/>
      <c r="J849" s="453"/>
      <c r="K849" s="453"/>
      <c r="L849" s="453"/>
      <c r="M849" s="453"/>
      <c r="N849" s="453"/>
      <c r="O849" s="453"/>
      <c r="P849" s="453"/>
      <c r="Q849" s="453"/>
    </row>
    <row r="850" ht="25.15" customHeight="true" x14ac:dyDescent="0.2">
      <c r="C850" s="453"/>
      <c r="D850" s="453"/>
      <c r="E850" s="453"/>
      <c r="F850" s="453"/>
      <c r="G850" s="453"/>
      <c r="H850" s="453"/>
      <c r="I850" s="453"/>
      <c r="J850" s="453"/>
      <c r="K850" s="453"/>
      <c r="L850" s="453"/>
      <c r="M850" s="453"/>
      <c r="N850" s="453"/>
      <c r="O850" s="453"/>
      <c r="P850" s="453"/>
      <c r="Q850" s="453"/>
    </row>
    <row r="851" ht="25.15" customHeight="true" x14ac:dyDescent="0.2">
      <c r="C851" s="453"/>
      <c r="D851" s="453"/>
      <c r="E851" s="453"/>
      <c r="F851" s="453"/>
      <c r="G851" s="453"/>
      <c r="H851" s="453"/>
      <c r="I851" s="453"/>
      <c r="J851" s="453"/>
      <c r="K851" s="453"/>
      <c r="L851" s="453"/>
      <c r="M851" s="453"/>
      <c r="N851" s="453"/>
      <c r="O851" s="453"/>
      <c r="P851" s="453"/>
      <c r="Q851" s="453"/>
    </row>
    <row r="852" ht="25.15" customHeight="true" x14ac:dyDescent="0.2">
      <c r="C852" s="453"/>
      <c r="D852" s="453"/>
      <c r="E852" s="453"/>
      <c r="F852" s="453"/>
      <c r="G852" s="453"/>
      <c r="H852" s="453"/>
      <c r="I852" s="453"/>
      <c r="J852" s="453"/>
      <c r="K852" s="453"/>
      <c r="L852" s="453"/>
      <c r="M852" s="453"/>
      <c r="N852" s="453"/>
      <c r="O852" s="453"/>
      <c r="P852" s="453"/>
      <c r="Q852" s="453"/>
    </row>
    <row r="853" ht="25.15" customHeight="true" x14ac:dyDescent="0.2">
      <c r="C853" s="453"/>
      <c r="D853" s="453"/>
      <c r="E853" s="453"/>
      <c r="F853" s="453"/>
      <c r="G853" s="453"/>
      <c r="H853" s="453"/>
      <c r="I853" s="453"/>
      <c r="J853" s="453"/>
      <c r="K853" s="453"/>
      <c r="L853" s="453"/>
      <c r="M853" s="453"/>
      <c r="N853" s="453"/>
      <c r="O853" s="453"/>
      <c r="P853" s="453"/>
      <c r="Q853" s="453"/>
    </row>
    <row r="854" ht="25.15" customHeight="true" x14ac:dyDescent="0.2">
      <c r="C854" s="453"/>
      <c r="D854" s="453"/>
      <c r="E854" s="453"/>
      <c r="F854" s="453"/>
      <c r="G854" s="453"/>
      <c r="H854" s="453"/>
      <c r="I854" s="453"/>
      <c r="J854" s="453"/>
      <c r="K854" s="453"/>
      <c r="L854" s="453"/>
      <c r="M854" s="453"/>
      <c r="N854" s="453"/>
      <c r="O854" s="453"/>
      <c r="P854" s="453"/>
      <c r="Q854" s="453"/>
    </row>
    <row r="855" ht="25.15" customHeight="true" x14ac:dyDescent="0.2">
      <c r="C855" s="453"/>
      <c r="D855" s="453"/>
      <c r="E855" s="453"/>
      <c r="F855" s="453"/>
      <c r="G855" s="453"/>
      <c r="H855" s="453"/>
      <c r="I855" s="453"/>
      <c r="J855" s="453"/>
      <c r="K855" s="453"/>
      <c r="L855" s="453"/>
      <c r="M855" s="453"/>
      <c r="N855" s="453"/>
      <c r="O855" s="453"/>
      <c r="P855" s="453"/>
      <c r="Q855" s="453"/>
    </row>
    <row r="856" ht="25.15" customHeight="true" x14ac:dyDescent="0.2">
      <c r="C856" s="453"/>
      <c r="D856" s="453"/>
      <c r="E856" s="453"/>
      <c r="F856" s="453"/>
      <c r="G856" s="453"/>
      <c r="H856" s="453"/>
      <c r="I856" s="453"/>
      <c r="J856" s="453"/>
      <c r="K856" s="453"/>
      <c r="L856" s="453"/>
      <c r="M856" s="453"/>
      <c r="N856" s="453"/>
      <c r="O856" s="453"/>
      <c r="P856" s="453"/>
      <c r="Q856" s="453"/>
    </row>
    <row r="857" ht="25.15" customHeight="true" x14ac:dyDescent="0.2">
      <c r="C857" s="453"/>
      <c r="D857" s="453"/>
      <c r="E857" s="453"/>
      <c r="F857" s="453"/>
      <c r="G857" s="453"/>
      <c r="H857" s="453"/>
      <c r="I857" s="453"/>
      <c r="J857" s="453"/>
      <c r="K857" s="453"/>
      <c r="L857" s="453"/>
      <c r="M857" s="453"/>
      <c r="N857" s="453"/>
      <c r="O857" s="453"/>
      <c r="P857" s="453"/>
      <c r="Q857" s="453"/>
    </row>
    <row r="858" ht="25.15" customHeight="true" x14ac:dyDescent="0.2">
      <c r="C858" s="453"/>
      <c r="D858" s="453"/>
      <c r="E858" s="453"/>
      <c r="F858" s="453"/>
      <c r="G858" s="453"/>
      <c r="H858" s="453"/>
      <c r="I858" s="453"/>
      <c r="J858" s="453"/>
      <c r="K858" s="453"/>
      <c r="L858" s="453"/>
      <c r="M858" s="453"/>
      <c r="N858" s="453"/>
      <c r="O858" s="453"/>
      <c r="P858" s="453"/>
      <c r="Q858" s="453"/>
    </row>
    <row r="859" ht="25.15" customHeight="true" x14ac:dyDescent="0.2">
      <c r="C859" s="453"/>
      <c r="D859" s="453"/>
      <c r="E859" s="453"/>
      <c r="F859" s="453"/>
      <c r="G859" s="453"/>
      <c r="H859" s="453"/>
      <c r="I859" s="453"/>
      <c r="J859" s="453"/>
      <c r="K859" s="453"/>
      <c r="L859" s="453"/>
      <c r="M859" s="453"/>
      <c r="N859" s="453"/>
      <c r="O859" s="453"/>
      <c r="P859" s="453"/>
      <c r="Q859" s="453"/>
    </row>
    <row r="860" ht="25.15" customHeight="true" x14ac:dyDescent="0.2">
      <c r="C860" s="453"/>
      <c r="D860" s="453"/>
      <c r="E860" s="453"/>
      <c r="F860" s="453"/>
      <c r="G860" s="453"/>
      <c r="H860" s="453"/>
      <c r="I860" s="453"/>
      <c r="J860" s="453"/>
      <c r="K860" s="453"/>
      <c r="L860" s="453"/>
      <c r="M860" s="453"/>
      <c r="N860" s="453"/>
      <c r="O860" s="453"/>
      <c r="P860" s="453"/>
      <c r="Q860" s="453"/>
    </row>
    <row r="861" ht="25.15" customHeight="true" x14ac:dyDescent="0.2">
      <c r="C861" s="453"/>
      <c r="D861" s="453"/>
      <c r="E861" s="453"/>
      <c r="F861" s="453"/>
      <c r="G861" s="453"/>
      <c r="H861" s="453"/>
      <c r="I861" s="453"/>
      <c r="J861" s="453"/>
      <c r="K861" s="453"/>
      <c r="L861" s="453"/>
      <c r="M861" s="453"/>
      <c r="N861" s="453"/>
      <c r="O861" s="453"/>
      <c r="P861" s="453"/>
      <c r="Q861" s="453"/>
    </row>
    <row r="862" ht="25.15" customHeight="true" x14ac:dyDescent="0.2">
      <c r="C862" s="453"/>
      <c r="D862" s="453"/>
      <c r="E862" s="453"/>
      <c r="F862" s="453"/>
      <c r="G862" s="453"/>
      <c r="H862" s="453"/>
      <c r="I862" s="453"/>
      <c r="J862" s="453"/>
      <c r="K862" s="453"/>
      <c r="L862" s="453"/>
      <c r="M862" s="453"/>
      <c r="N862" s="453"/>
      <c r="O862" s="453"/>
      <c r="P862" s="453"/>
      <c r="Q862" s="453"/>
    </row>
    <row r="863" ht="25.15" customHeight="true" x14ac:dyDescent="0.2">
      <c r="C863" s="453"/>
      <c r="D863" s="453"/>
      <c r="E863" s="453"/>
      <c r="F863" s="453"/>
      <c r="G863" s="453"/>
      <c r="H863" s="453"/>
      <c r="I863" s="453"/>
      <c r="J863" s="453"/>
      <c r="K863" s="453"/>
      <c r="L863" s="453"/>
      <c r="M863" s="453"/>
      <c r="N863" s="453"/>
      <c r="O863" s="453"/>
      <c r="P863" s="453"/>
      <c r="Q863" s="453"/>
    </row>
    <row r="864" ht="25.15" customHeight="true" x14ac:dyDescent="0.2">
      <c r="C864" s="453"/>
      <c r="D864" s="453"/>
      <c r="E864" s="453"/>
      <c r="F864" s="453"/>
      <c r="G864" s="453"/>
      <c r="H864" s="453"/>
      <c r="I864" s="453"/>
      <c r="J864" s="453"/>
      <c r="K864" s="453"/>
      <c r="L864" s="453"/>
      <c r="M864" s="453"/>
      <c r="N864" s="453"/>
      <c r="O864" s="453"/>
      <c r="P864" s="453"/>
      <c r="Q864" s="453"/>
    </row>
    <row r="865" ht="25.15" customHeight="true" x14ac:dyDescent="0.2">
      <c r="C865" s="453"/>
      <c r="D865" s="453"/>
      <c r="E865" s="453"/>
      <c r="F865" s="453"/>
      <c r="G865" s="453"/>
      <c r="H865" s="453"/>
      <c r="I865" s="453"/>
      <c r="J865" s="453"/>
      <c r="K865" s="453"/>
      <c r="L865" s="453"/>
      <c r="M865" s="453"/>
      <c r="N865" s="453"/>
      <c r="O865" s="453"/>
      <c r="P865" s="453"/>
      <c r="Q865" s="453"/>
    </row>
    <row r="866" ht="25.15" customHeight="true" x14ac:dyDescent="0.2">
      <c r="C866" s="453"/>
      <c r="D866" s="453"/>
      <c r="E866" s="453"/>
      <c r="F866" s="453"/>
      <c r="G866" s="453"/>
      <c r="H866" s="453"/>
      <c r="I866" s="453"/>
      <c r="J866" s="453"/>
      <c r="K866" s="453"/>
      <c r="L866" s="453"/>
      <c r="M866" s="453"/>
      <c r="N866" s="453"/>
      <c r="O866" s="453"/>
      <c r="P866" s="453"/>
      <c r="Q866" s="453"/>
    </row>
    <row r="867" ht="25.15" customHeight="true" x14ac:dyDescent="0.2">
      <c r="C867" s="453"/>
      <c r="D867" s="453"/>
      <c r="E867" s="453"/>
      <c r="F867" s="453"/>
      <c r="G867" s="453"/>
      <c r="H867" s="453"/>
      <c r="I867" s="453"/>
      <c r="J867" s="453"/>
      <c r="K867" s="453"/>
      <c r="L867" s="453"/>
      <c r="M867" s="453"/>
      <c r="N867" s="453"/>
      <c r="O867" s="453"/>
      <c r="P867" s="453"/>
      <c r="Q867" s="453"/>
    </row>
    <row r="868" ht="25.15" customHeight="true" x14ac:dyDescent="0.2">
      <c r="C868" s="453"/>
      <c r="D868" s="453"/>
      <c r="E868" s="453"/>
      <c r="F868" s="453"/>
      <c r="G868" s="453"/>
      <c r="H868" s="453"/>
      <c r="I868" s="453"/>
      <c r="J868" s="453"/>
      <c r="K868" s="453"/>
      <c r="L868" s="453"/>
      <c r="M868" s="453"/>
      <c r="N868" s="453"/>
      <c r="O868" s="453"/>
      <c r="P868" s="453"/>
      <c r="Q868" s="453"/>
    </row>
    <row r="869" ht="25.15" customHeight="true" x14ac:dyDescent="0.2">
      <c r="C869" s="453"/>
      <c r="D869" s="453"/>
      <c r="E869" s="453"/>
      <c r="F869" s="453"/>
      <c r="G869" s="453"/>
      <c r="H869" s="453"/>
      <c r="I869" s="453"/>
      <c r="J869" s="453"/>
      <c r="K869" s="453"/>
      <c r="L869" s="453"/>
      <c r="M869" s="453"/>
      <c r="N869" s="453"/>
      <c r="O869" s="453"/>
      <c r="P869" s="453"/>
      <c r="Q869" s="453"/>
    </row>
    <row r="870" ht="25.15" customHeight="true" x14ac:dyDescent="0.2">
      <c r="C870" s="453"/>
      <c r="D870" s="453"/>
      <c r="E870" s="453"/>
      <c r="F870" s="453"/>
      <c r="G870" s="453"/>
      <c r="H870" s="453"/>
      <c r="I870" s="453"/>
      <c r="J870" s="453"/>
      <c r="K870" s="453"/>
      <c r="L870" s="453"/>
      <c r="M870" s="453"/>
      <c r="N870" s="453"/>
      <c r="O870" s="453"/>
      <c r="P870" s="453"/>
      <c r="Q870" s="453"/>
    </row>
    <row r="871" ht="25.15" customHeight="true" x14ac:dyDescent="0.2">
      <c r="C871" s="453"/>
      <c r="D871" s="453"/>
      <c r="E871" s="453"/>
      <c r="F871" s="453"/>
      <c r="G871" s="453"/>
      <c r="H871" s="453"/>
      <c r="I871" s="453"/>
      <c r="J871" s="453"/>
      <c r="K871" s="453"/>
      <c r="L871" s="453"/>
      <c r="M871" s="453"/>
      <c r="N871" s="453"/>
      <c r="O871" s="453"/>
      <c r="P871" s="453"/>
      <c r="Q871" s="453"/>
    </row>
    <row r="872" ht="25.15" customHeight="true" x14ac:dyDescent="0.2">
      <c r="C872" s="453"/>
      <c r="D872" s="453"/>
      <c r="E872" s="453"/>
      <c r="F872" s="453"/>
      <c r="G872" s="453"/>
      <c r="H872" s="453"/>
      <c r="I872" s="453"/>
      <c r="J872" s="453"/>
      <c r="K872" s="453"/>
      <c r="L872" s="453"/>
      <c r="M872" s="453"/>
      <c r="N872" s="453"/>
      <c r="O872" s="453"/>
      <c r="P872" s="453"/>
      <c r="Q872" s="453"/>
    </row>
    <row r="873" ht="25.15" customHeight="true" x14ac:dyDescent="0.2">
      <c r="C873" s="453"/>
      <c r="D873" s="453"/>
      <c r="E873" s="453"/>
      <c r="F873" s="453"/>
      <c r="G873" s="453"/>
      <c r="H873" s="453"/>
      <c r="I873" s="453"/>
      <c r="J873" s="453"/>
      <c r="K873" s="453"/>
      <c r="L873" s="453"/>
      <c r="M873" s="453"/>
      <c r="N873" s="453"/>
      <c r="O873" s="453"/>
      <c r="P873" s="453"/>
      <c r="Q873" s="453"/>
    </row>
    <row r="874" ht="25.15" customHeight="true" x14ac:dyDescent="0.2">
      <c r="C874" s="453"/>
      <c r="D874" s="453"/>
      <c r="E874" s="453"/>
      <c r="F874" s="453"/>
      <c r="G874" s="453"/>
      <c r="H874" s="453"/>
      <c r="I874" s="453"/>
      <c r="J874" s="453"/>
      <c r="K874" s="453"/>
      <c r="L874" s="453"/>
      <c r="M874" s="453"/>
      <c r="N874" s="453"/>
      <c r="O874" s="453"/>
      <c r="P874" s="453"/>
      <c r="Q874" s="453"/>
    </row>
    <row r="875" ht="25.15" customHeight="true" x14ac:dyDescent="0.2">
      <c r="C875" s="453"/>
      <c r="D875" s="453"/>
      <c r="E875" s="453"/>
      <c r="F875" s="453"/>
      <c r="G875" s="453"/>
      <c r="H875" s="453"/>
      <c r="I875" s="453"/>
      <c r="J875" s="453"/>
      <c r="K875" s="453"/>
      <c r="L875" s="453"/>
      <c r="M875" s="453"/>
      <c r="N875" s="453"/>
      <c r="O875" s="453"/>
      <c r="P875" s="453"/>
      <c r="Q875" s="453"/>
    </row>
    <row r="876" ht="25.15" customHeight="true" x14ac:dyDescent="0.2">
      <c r="C876" s="453"/>
      <c r="D876" s="453"/>
      <c r="E876" s="453"/>
      <c r="F876" s="453"/>
      <c r="G876" s="453"/>
      <c r="H876" s="453"/>
      <c r="I876" s="453"/>
      <c r="J876" s="453"/>
      <c r="K876" s="453"/>
      <c r="L876" s="453"/>
      <c r="M876" s="453"/>
      <c r="N876" s="453"/>
      <c r="O876" s="453"/>
      <c r="P876" s="453"/>
      <c r="Q876" s="453"/>
    </row>
    <row r="877" ht="25.15" customHeight="true" x14ac:dyDescent="0.2">
      <c r="C877" s="453"/>
      <c r="D877" s="453"/>
      <c r="E877" s="453"/>
      <c r="F877" s="453"/>
      <c r="G877" s="453"/>
      <c r="H877" s="453"/>
      <c r="I877" s="453"/>
      <c r="J877" s="453"/>
      <c r="K877" s="453"/>
      <c r="L877" s="453"/>
      <c r="M877" s="453"/>
      <c r="N877" s="453"/>
      <c r="O877" s="453"/>
      <c r="P877" s="453"/>
      <c r="Q877" s="453"/>
    </row>
    <row r="878" ht="25.15" customHeight="true" x14ac:dyDescent="0.2">
      <c r="C878" s="453"/>
      <c r="D878" s="453"/>
      <c r="E878" s="453"/>
      <c r="F878" s="453"/>
      <c r="G878" s="453"/>
      <c r="H878" s="453"/>
      <c r="I878" s="453"/>
      <c r="J878" s="453"/>
      <c r="K878" s="453"/>
      <c r="L878" s="453"/>
      <c r="M878" s="453"/>
      <c r="N878" s="453"/>
      <c r="O878" s="453"/>
      <c r="P878" s="453"/>
      <c r="Q878" s="453"/>
    </row>
    <row r="879" ht="25.15" customHeight="true" x14ac:dyDescent="0.2">
      <c r="C879" s="453"/>
      <c r="D879" s="453"/>
      <c r="E879" s="453"/>
      <c r="F879" s="453"/>
      <c r="G879" s="453"/>
      <c r="H879" s="453"/>
      <c r="I879" s="453"/>
      <c r="J879" s="453"/>
      <c r="K879" s="453"/>
      <c r="L879" s="453"/>
      <c r="M879" s="453"/>
      <c r="N879" s="453"/>
      <c r="O879" s="453"/>
      <c r="P879" s="453"/>
      <c r="Q879" s="453"/>
    </row>
    <row r="880" ht="25.15" customHeight="true" x14ac:dyDescent="0.2">
      <c r="C880" s="453"/>
      <c r="D880" s="453"/>
      <c r="E880" s="453"/>
      <c r="F880" s="453"/>
      <c r="G880" s="453"/>
      <c r="H880" s="453"/>
      <c r="I880" s="453"/>
      <c r="J880" s="453"/>
      <c r="K880" s="453"/>
      <c r="L880" s="453"/>
      <c r="M880" s="453"/>
      <c r="N880" s="453"/>
      <c r="O880" s="453"/>
      <c r="P880" s="453"/>
      <c r="Q880" s="453"/>
    </row>
    <row r="881" ht="25.15" customHeight="true" x14ac:dyDescent="0.2">
      <c r="C881" s="453"/>
      <c r="D881" s="453"/>
      <c r="E881" s="453"/>
      <c r="F881" s="453"/>
      <c r="G881" s="453"/>
      <c r="H881" s="453"/>
      <c r="I881" s="453"/>
      <c r="J881" s="453"/>
      <c r="K881" s="453"/>
      <c r="L881" s="453"/>
      <c r="M881" s="453"/>
      <c r="N881" s="453"/>
      <c r="O881" s="453"/>
      <c r="P881" s="453"/>
      <c r="Q881" s="453"/>
    </row>
    <row r="882" ht="25.15" customHeight="true" x14ac:dyDescent="0.2">
      <c r="C882" s="453"/>
      <c r="D882" s="453"/>
      <c r="E882" s="453"/>
      <c r="F882" s="453"/>
      <c r="G882" s="453"/>
      <c r="H882" s="453"/>
      <c r="I882" s="453"/>
      <c r="J882" s="453"/>
      <c r="K882" s="453"/>
      <c r="L882" s="453"/>
      <c r="M882" s="453"/>
      <c r="N882" s="453"/>
      <c r="O882" s="453"/>
      <c r="P882" s="453"/>
      <c r="Q882" s="453"/>
    </row>
    <row r="883" ht="25.15" customHeight="true" x14ac:dyDescent="0.2">
      <c r="C883" s="453"/>
      <c r="D883" s="453"/>
      <c r="E883" s="453"/>
      <c r="F883" s="453"/>
      <c r="G883" s="453"/>
      <c r="H883" s="453"/>
      <c r="I883" s="453"/>
      <c r="J883" s="453"/>
      <c r="K883" s="453"/>
      <c r="L883" s="453"/>
      <c r="M883" s="453"/>
      <c r="N883" s="453"/>
      <c r="O883" s="453"/>
      <c r="P883" s="453"/>
      <c r="Q883" s="453"/>
    </row>
    <row r="884" ht="25.15" customHeight="true" x14ac:dyDescent="0.2">
      <c r="C884" s="453"/>
      <c r="D884" s="453"/>
      <c r="E884" s="453"/>
      <c r="F884" s="453"/>
      <c r="G884" s="453"/>
      <c r="H884" s="453"/>
      <c r="I884" s="453"/>
      <c r="J884" s="453"/>
      <c r="K884" s="453"/>
      <c r="L884" s="453"/>
      <c r="M884" s="453"/>
      <c r="N884" s="453"/>
      <c r="O884" s="453"/>
      <c r="P884" s="453"/>
      <c r="Q884" s="453"/>
    </row>
    <row r="885" ht="25.15" customHeight="true" x14ac:dyDescent="0.2">
      <c r="C885" s="453"/>
      <c r="D885" s="453"/>
      <c r="E885" s="453"/>
      <c r="F885" s="453"/>
      <c r="G885" s="453"/>
      <c r="H885" s="453"/>
      <c r="I885" s="453"/>
      <c r="J885" s="453"/>
      <c r="K885" s="453"/>
      <c r="L885" s="453"/>
      <c r="M885" s="453"/>
      <c r="N885" s="453"/>
      <c r="O885" s="453"/>
      <c r="P885" s="453"/>
      <c r="Q885" s="453"/>
    </row>
    <row r="886" ht="25.15" customHeight="true" x14ac:dyDescent="0.2">
      <c r="C886" s="453"/>
      <c r="D886" s="453"/>
      <c r="E886" s="453"/>
      <c r="F886" s="453"/>
      <c r="G886" s="453"/>
      <c r="H886" s="453"/>
      <c r="I886" s="453"/>
      <c r="J886" s="453"/>
      <c r="K886" s="453"/>
      <c r="L886" s="453"/>
      <c r="M886" s="453"/>
      <c r="N886" s="453"/>
      <c r="O886" s="453"/>
      <c r="P886" s="453"/>
      <c r="Q886" s="453"/>
    </row>
    <row r="887" ht="25.15" customHeight="true" x14ac:dyDescent="0.2">
      <c r="C887" s="453"/>
      <c r="D887" s="453"/>
      <c r="E887" s="453"/>
      <c r="F887" s="453"/>
      <c r="G887" s="453"/>
      <c r="H887" s="453"/>
      <c r="I887" s="453"/>
      <c r="J887" s="453"/>
      <c r="K887" s="453"/>
      <c r="L887" s="453"/>
      <c r="M887" s="453"/>
      <c r="N887" s="453"/>
      <c r="O887" s="453"/>
      <c r="P887" s="453"/>
      <c r="Q887" s="453"/>
    </row>
    <row r="888" ht="25.15" customHeight="true" x14ac:dyDescent="0.2">
      <c r="C888" s="453"/>
      <c r="D888" s="453"/>
      <c r="E888" s="453"/>
      <c r="F888" s="453"/>
      <c r="G888" s="453"/>
      <c r="H888" s="453"/>
      <c r="I888" s="453"/>
      <c r="J888" s="453"/>
      <c r="K888" s="453"/>
      <c r="L888" s="453"/>
      <c r="M888" s="453"/>
      <c r="N888" s="453"/>
      <c r="O888" s="453"/>
      <c r="P888" s="453"/>
      <c r="Q888" s="453"/>
    </row>
    <row r="889" ht="25.15" customHeight="true" x14ac:dyDescent="0.2">
      <c r="C889" s="453"/>
      <c r="D889" s="453"/>
      <c r="E889" s="453"/>
      <c r="F889" s="453"/>
      <c r="G889" s="453"/>
      <c r="H889" s="453"/>
      <c r="I889" s="453"/>
      <c r="J889" s="453"/>
      <c r="K889" s="453"/>
      <c r="L889" s="453"/>
      <c r="M889" s="453"/>
      <c r="N889" s="453"/>
      <c r="O889" s="453"/>
      <c r="P889" s="453"/>
      <c r="Q889" s="453"/>
    </row>
    <row r="890" ht="25.15" customHeight="true" x14ac:dyDescent="0.2">
      <c r="C890" s="453"/>
      <c r="D890" s="453"/>
      <c r="E890" s="453"/>
      <c r="F890" s="453"/>
      <c r="G890" s="453"/>
      <c r="H890" s="453"/>
      <c r="I890" s="453"/>
      <c r="J890" s="453"/>
      <c r="K890" s="453"/>
      <c r="L890" s="453"/>
      <c r="M890" s="453"/>
      <c r="N890" s="453"/>
      <c r="O890" s="453"/>
      <c r="P890" s="453"/>
      <c r="Q890" s="453"/>
    </row>
    <row r="891" ht="25.15" customHeight="true" x14ac:dyDescent="0.2">
      <c r="C891" s="453"/>
      <c r="D891" s="453"/>
      <c r="E891" s="453"/>
      <c r="F891" s="453"/>
      <c r="G891" s="453"/>
      <c r="H891" s="453"/>
      <c r="I891" s="453"/>
      <c r="J891" s="453"/>
      <c r="K891" s="453"/>
      <c r="L891" s="453"/>
      <c r="M891" s="453"/>
      <c r="N891" s="453"/>
      <c r="O891" s="453"/>
      <c r="P891" s="453"/>
      <c r="Q891" s="453"/>
    </row>
    <row r="892" ht="25.15" customHeight="true" x14ac:dyDescent="0.2">
      <c r="C892" s="453"/>
      <c r="D892" s="453"/>
      <c r="E892" s="453"/>
      <c r="F892" s="453"/>
      <c r="G892" s="453"/>
      <c r="H892" s="453"/>
      <c r="I892" s="453"/>
      <c r="J892" s="453"/>
      <c r="K892" s="453"/>
      <c r="L892" s="453"/>
      <c r="M892" s="453"/>
      <c r="N892" s="453"/>
      <c r="O892" s="453"/>
      <c r="P892" s="453"/>
      <c r="Q892" s="453"/>
    </row>
    <row r="893" ht="25.15" customHeight="true" x14ac:dyDescent="0.2">
      <c r="C893" s="453"/>
      <c r="D893" s="453"/>
      <c r="E893" s="453"/>
      <c r="F893" s="453"/>
      <c r="G893" s="453"/>
      <c r="H893" s="453"/>
      <c r="I893" s="453"/>
      <c r="J893" s="453"/>
      <c r="K893" s="453"/>
      <c r="L893" s="453"/>
      <c r="M893" s="453"/>
      <c r="N893" s="453"/>
      <c r="O893" s="453"/>
      <c r="P893" s="453"/>
      <c r="Q893" s="453"/>
    </row>
    <row r="894" ht="25.15" customHeight="true" x14ac:dyDescent="0.2">
      <c r="C894" s="453"/>
      <c r="D894" s="453"/>
      <c r="E894" s="453"/>
      <c r="F894" s="453"/>
      <c r="G894" s="453"/>
      <c r="H894" s="453"/>
      <c r="I894" s="453"/>
      <c r="J894" s="453"/>
      <c r="K894" s="453"/>
      <c r="L894" s="453"/>
      <c r="M894" s="453"/>
      <c r="N894" s="453"/>
      <c r="O894" s="453"/>
      <c r="P894" s="453"/>
      <c r="Q894" s="453"/>
    </row>
    <row r="895" ht="25.15" customHeight="true" x14ac:dyDescent="0.2">
      <c r="C895" s="453"/>
      <c r="D895" s="453"/>
      <c r="E895" s="453"/>
      <c r="F895" s="453"/>
      <c r="G895" s="453"/>
      <c r="H895" s="453"/>
      <c r="I895" s="453"/>
      <c r="J895" s="453"/>
      <c r="K895" s="453"/>
      <c r="L895" s="453"/>
      <c r="M895" s="453"/>
      <c r="N895" s="453"/>
      <c r="O895" s="453"/>
      <c r="P895" s="453"/>
      <c r="Q895" s="453"/>
    </row>
    <row r="896" ht="25.15" customHeight="true" x14ac:dyDescent="0.2">
      <c r="C896" s="453"/>
      <c r="D896" s="453"/>
      <c r="E896" s="453"/>
      <c r="F896" s="453"/>
      <c r="G896" s="453"/>
      <c r="H896" s="453"/>
      <c r="I896" s="453"/>
      <c r="J896" s="453"/>
      <c r="K896" s="453"/>
      <c r="L896" s="453"/>
      <c r="M896" s="453"/>
      <c r="N896" s="453"/>
      <c r="O896" s="453"/>
      <c r="P896" s="453"/>
      <c r="Q896" s="453"/>
    </row>
    <row r="897" ht="25.15" customHeight="true" x14ac:dyDescent="0.2">
      <c r="C897" s="453"/>
      <c r="D897" s="453"/>
      <c r="E897" s="453"/>
      <c r="F897" s="453"/>
      <c r="G897" s="453"/>
      <c r="H897" s="453"/>
      <c r="I897" s="453"/>
      <c r="J897" s="453"/>
      <c r="K897" s="453"/>
      <c r="L897" s="453"/>
      <c r="M897" s="453"/>
      <c r="N897" s="453"/>
      <c r="O897" s="453"/>
      <c r="P897" s="453"/>
      <c r="Q897" s="453"/>
    </row>
    <row r="898" ht="25.15" customHeight="true" x14ac:dyDescent="0.2">
      <c r="C898" s="453"/>
      <c r="D898" s="453"/>
      <c r="E898" s="453"/>
      <c r="F898" s="453"/>
      <c r="G898" s="453"/>
      <c r="H898" s="453"/>
      <c r="I898" s="453"/>
      <c r="J898" s="453"/>
      <c r="K898" s="453"/>
      <c r="L898" s="453"/>
      <c r="M898" s="453"/>
      <c r="N898" s="453"/>
      <c r="O898" s="453"/>
      <c r="P898" s="453"/>
      <c r="Q898" s="453"/>
    </row>
    <row r="899" ht="25.15" customHeight="true" x14ac:dyDescent="0.2">
      <c r="C899" s="453"/>
      <c r="D899" s="453"/>
      <c r="E899" s="453"/>
      <c r="F899" s="453"/>
      <c r="G899" s="453"/>
      <c r="H899" s="453"/>
      <c r="I899" s="453"/>
      <c r="J899" s="453"/>
      <c r="K899" s="453"/>
      <c r="L899" s="453"/>
      <c r="M899" s="453"/>
      <c r="N899" s="453"/>
      <c r="O899" s="453"/>
      <c r="P899" s="453"/>
      <c r="Q899" s="453"/>
    </row>
    <row r="900" ht="25.15" customHeight="true" x14ac:dyDescent="0.2">
      <c r="C900" s="453"/>
      <c r="D900" s="453"/>
      <c r="E900" s="453"/>
      <c r="F900" s="453"/>
      <c r="G900" s="453"/>
      <c r="H900" s="453"/>
      <c r="I900" s="453"/>
      <c r="J900" s="453"/>
      <c r="K900" s="453"/>
      <c r="L900" s="453"/>
      <c r="M900" s="453"/>
      <c r="N900" s="453"/>
      <c r="O900" s="453"/>
      <c r="P900" s="453"/>
      <c r="Q900" s="453"/>
    </row>
    <row r="901" ht="25.15" customHeight="true" x14ac:dyDescent="0.2">
      <c r="C901" s="453"/>
      <c r="D901" s="453"/>
      <c r="E901" s="453"/>
      <c r="F901" s="453"/>
      <c r="G901" s="453"/>
      <c r="H901" s="453"/>
      <c r="I901" s="453"/>
      <c r="J901" s="453"/>
      <c r="K901" s="453"/>
      <c r="L901" s="453"/>
      <c r="M901" s="453"/>
      <c r="N901" s="453"/>
      <c r="O901" s="453"/>
      <c r="P901" s="453"/>
      <c r="Q901" s="453"/>
    </row>
    <row r="902" ht="25.15" customHeight="true" x14ac:dyDescent="0.2">
      <c r="C902" s="453"/>
      <c r="D902" s="453"/>
      <c r="E902" s="453"/>
      <c r="F902" s="453"/>
      <c r="G902" s="453"/>
      <c r="H902" s="453"/>
      <c r="I902" s="453"/>
      <c r="J902" s="453"/>
      <c r="K902" s="453"/>
      <c r="L902" s="453"/>
      <c r="M902" s="453"/>
      <c r="N902" s="453"/>
      <c r="O902" s="453"/>
      <c r="P902" s="453"/>
      <c r="Q902" s="453"/>
    </row>
    <row r="903" ht="25.15" customHeight="true" x14ac:dyDescent="0.2">
      <c r="C903" s="453"/>
      <c r="D903" s="453"/>
      <c r="E903" s="453"/>
      <c r="F903" s="453"/>
      <c r="G903" s="453"/>
      <c r="H903" s="453"/>
      <c r="I903" s="453"/>
      <c r="J903" s="453"/>
      <c r="K903" s="453"/>
      <c r="L903" s="453"/>
      <c r="M903" s="453"/>
      <c r="N903" s="453"/>
      <c r="O903" s="453"/>
      <c r="P903" s="453"/>
      <c r="Q903" s="453"/>
    </row>
    <row r="904" ht="25.15" customHeight="true" x14ac:dyDescent="0.2">
      <c r="C904" s="453"/>
      <c r="D904" s="453"/>
      <c r="E904" s="453"/>
      <c r="F904" s="453"/>
      <c r="G904" s="453"/>
      <c r="H904" s="453"/>
      <c r="I904" s="453"/>
      <c r="J904" s="453"/>
      <c r="K904" s="453"/>
      <c r="L904" s="453"/>
      <c r="M904" s="453"/>
      <c r="N904" s="453"/>
      <c r="O904" s="453"/>
      <c r="P904" s="453"/>
      <c r="Q904" s="453"/>
    </row>
    <row r="905" ht="25.15" customHeight="true" x14ac:dyDescent="0.2">
      <c r="C905" s="453"/>
      <c r="D905" s="453"/>
      <c r="E905" s="453"/>
      <c r="F905" s="453"/>
      <c r="G905" s="453"/>
      <c r="H905" s="453"/>
      <c r="I905" s="453"/>
      <c r="J905" s="453"/>
      <c r="K905" s="453"/>
      <c r="L905" s="453"/>
      <c r="M905" s="453"/>
      <c r="N905" s="453"/>
      <c r="O905" s="453"/>
      <c r="P905" s="453"/>
      <c r="Q905" s="453"/>
    </row>
    <row r="906" ht="25.15" customHeight="true" x14ac:dyDescent="0.2">
      <c r="C906" s="453"/>
      <c r="D906" s="453"/>
      <c r="E906" s="453"/>
      <c r="F906" s="453"/>
      <c r="G906" s="453"/>
      <c r="H906" s="453"/>
      <c r="I906" s="453"/>
      <c r="J906" s="453"/>
      <c r="K906" s="453"/>
      <c r="L906" s="453"/>
      <c r="M906" s="453"/>
      <c r="N906" s="453"/>
      <c r="O906" s="453"/>
      <c r="P906" s="453"/>
      <c r="Q906" s="453"/>
    </row>
    <row r="907" ht="25.15" customHeight="true" x14ac:dyDescent="0.2">
      <c r="C907" s="453"/>
      <c r="D907" s="453"/>
      <c r="E907" s="453"/>
      <c r="F907" s="453"/>
      <c r="G907" s="453"/>
      <c r="H907" s="453"/>
      <c r="I907" s="453"/>
      <c r="J907" s="453"/>
      <c r="K907" s="453"/>
      <c r="L907" s="453"/>
      <c r="M907" s="453"/>
      <c r="N907" s="453"/>
      <c r="O907" s="453"/>
      <c r="P907" s="453"/>
      <c r="Q907" s="453"/>
    </row>
    <row r="908" ht="25.15" customHeight="true" x14ac:dyDescent="0.2">
      <c r="C908" s="453"/>
      <c r="D908" s="453"/>
      <c r="E908" s="453"/>
      <c r="F908" s="453"/>
      <c r="G908" s="453"/>
      <c r="H908" s="453"/>
      <c r="I908" s="453"/>
      <c r="J908" s="453"/>
      <c r="K908" s="453"/>
      <c r="L908" s="453"/>
      <c r="M908" s="453"/>
      <c r="N908" s="453"/>
      <c r="O908" s="453"/>
      <c r="P908" s="453"/>
      <c r="Q908" s="453"/>
    </row>
    <row r="909" ht="25.15" customHeight="true" x14ac:dyDescent="0.2">
      <c r="C909" s="453"/>
      <c r="D909" s="453"/>
      <c r="E909" s="453"/>
      <c r="F909" s="453"/>
      <c r="G909" s="453"/>
      <c r="H909" s="453"/>
      <c r="I909" s="453"/>
      <c r="J909" s="453"/>
      <c r="K909" s="453"/>
      <c r="L909" s="453"/>
      <c r="M909" s="453"/>
      <c r="N909" s="453"/>
      <c r="O909" s="453"/>
      <c r="P909" s="453"/>
      <c r="Q909" s="453"/>
    </row>
    <row r="910" ht="25.15" customHeight="true" x14ac:dyDescent="0.2">
      <c r="C910" s="453"/>
      <c r="D910" s="453"/>
      <c r="E910" s="453"/>
      <c r="F910" s="453"/>
      <c r="G910" s="453"/>
      <c r="H910" s="453"/>
      <c r="I910" s="453"/>
      <c r="J910" s="453"/>
      <c r="K910" s="453"/>
      <c r="L910" s="453"/>
      <c r="M910" s="453"/>
      <c r="N910" s="453"/>
      <c r="O910" s="453"/>
      <c r="P910" s="453"/>
      <c r="Q910" s="453"/>
    </row>
    <row r="911" ht="25.15" customHeight="true" x14ac:dyDescent="0.2">
      <c r="C911" s="453"/>
      <c r="D911" s="453"/>
      <c r="E911" s="453"/>
      <c r="F911" s="453"/>
      <c r="G911" s="453"/>
      <c r="H911" s="453"/>
      <c r="I911" s="453"/>
      <c r="J911" s="453"/>
      <c r="K911" s="453"/>
      <c r="L911" s="453"/>
      <c r="M911" s="453"/>
      <c r="N911" s="453"/>
      <c r="O911" s="453"/>
      <c r="P911" s="453"/>
      <c r="Q911" s="453"/>
    </row>
    <row r="912" ht="25.15" customHeight="true" x14ac:dyDescent="0.2">
      <c r="C912" s="453"/>
      <c r="D912" s="453"/>
      <c r="E912" s="453"/>
      <c r="F912" s="453"/>
      <c r="G912" s="453"/>
      <c r="H912" s="453"/>
      <c r="I912" s="453"/>
      <c r="J912" s="453"/>
      <c r="K912" s="453"/>
      <c r="L912" s="453"/>
      <c r="M912" s="453"/>
      <c r="N912" s="453"/>
      <c r="O912" s="453"/>
      <c r="P912" s="453"/>
      <c r="Q912" s="453"/>
    </row>
    <row r="913" ht="25.15" customHeight="true" x14ac:dyDescent="0.2">
      <c r="C913" s="453"/>
      <c r="D913" s="453"/>
      <c r="E913" s="453"/>
      <c r="F913" s="453"/>
      <c r="G913" s="453"/>
      <c r="H913" s="453"/>
      <c r="I913" s="453"/>
      <c r="J913" s="453"/>
      <c r="K913" s="453"/>
      <c r="L913" s="453"/>
      <c r="M913" s="453"/>
      <c r="N913" s="453"/>
      <c r="O913" s="453"/>
      <c r="P913" s="453"/>
      <c r="Q913" s="453"/>
    </row>
    <row r="914" ht="25.15" customHeight="true" x14ac:dyDescent="0.2">
      <c r="C914" s="453"/>
      <c r="D914" s="453"/>
      <c r="E914" s="453"/>
      <c r="F914" s="453"/>
      <c r="G914" s="453"/>
      <c r="H914" s="453"/>
      <c r="I914" s="453"/>
      <c r="J914" s="453"/>
      <c r="K914" s="453"/>
      <c r="L914" s="453"/>
      <c r="M914" s="453"/>
      <c r="N914" s="453"/>
      <c r="O914" s="453"/>
      <c r="P914" s="453"/>
      <c r="Q914" s="453"/>
    </row>
    <row r="915" ht="25.15" customHeight="true" x14ac:dyDescent="0.2">
      <c r="C915" s="453"/>
      <c r="D915" s="453"/>
      <c r="E915" s="453"/>
      <c r="F915" s="453"/>
      <c r="G915" s="453"/>
      <c r="H915" s="453"/>
      <c r="I915" s="453"/>
      <c r="J915" s="453"/>
      <c r="K915" s="453"/>
      <c r="L915" s="453"/>
      <c r="M915" s="453"/>
      <c r="N915" s="453"/>
      <c r="O915" s="453"/>
      <c r="P915" s="453"/>
      <c r="Q915" s="453"/>
    </row>
    <row r="916" ht="25.15" customHeight="true" x14ac:dyDescent="0.2">
      <c r="C916" s="453"/>
      <c r="D916" s="453"/>
      <c r="E916" s="453"/>
      <c r="F916" s="453"/>
      <c r="G916" s="453"/>
      <c r="H916" s="453"/>
      <c r="I916" s="453"/>
      <c r="J916" s="453"/>
      <c r="K916" s="453"/>
      <c r="L916" s="453"/>
      <c r="M916" s="453"/>
      <c r="N916" s="453"/>
      <c r="O916" s="453"/>
      <c r="P916" s="453"/>
      <c r="Q916" s="453"/>
    </row>
    <row r="917" ht="25.15" customHeight="true" x14ac:dyDescent="0.2">
      <c r="C917" s="453"/>
      <c r="D917" s="453"/>
      <c r="E917" s="453"/>
      <c r="F917" s="453"/>
      <c r="G917" s="453"/>
      <c r="H917" s="453"/>
      <c r="I917" s="453"/>
      <c r="J917" s="453"/>
      <c r="K917" s="453"/>
      <c r="L917" s="453"/>
      <c r="M917" s="453"/>
      <c r="N917" s="453"/>
      <c r="O917" s="453"/>
      <c r="P917" s="453"/>
      <c r="Q917" s="453"/>
    </row>
    <row r="918" ht="25.15" customHeight="true" x14ac:dyDescent="0.2">
      <c r="C918" s="453"/>
      <c r="D918" s="453"/>
      <c r="E918" s="453"/>
      <c r="F918" s="453"/>
      <c r="G918" s="453"/>
      <c r="H918" s="453"/>
      <c r="I918" s="453"/>
      <c r="J918" s="453"/>
      <c r="K918" s="453"/>
      <c r="L918" s="453"/>
      <c r="M918" s="453"/>
      <c r="N918" s="453"/>
      <c r="O918" s="453"/>
      <c r="P918" s="453"/>
      <c r="Q918" s="453"/>
    </row>
    <row r="919" ht="25.15" customHeight="true" x14ac:dyDescent="0.2">
      <c r="C919" s="453"/>
      <c r="D919" s="453"/>
      <c r="E919" s="453"/>
      <c r="F919" s="453"/>
      <c r="G919" s="453"/>
      <c r="H919" s="453"/>
      <c r="I919" s="453"/>
      <c r="J919" s="453"/>
      <c r="K919" s="453"/>
      <c r="L919" s="453"/>
      <c r="M919" s="453"/>
      <c r="N919" s="453"/>
      <c r="O919" s="453"/>
      <c r="P919" s="453"/>
      <c r="Q919" s="453"/>
    </row>
    <row r="920" ht="25.15" customHeight="true" x14ac:dyDescent="0.2">
      <c r="C920" s="453"/>
      <c r="D920" s="453"/>
      <c r="E920" s="453"/>
      <c r="F920" s="453"/>
      <c r="G920" s="453"/>
      <c r="H920" s="453"/>
      <c r="I920" s="453"/>
      <c r="J920" s="453"/>
      <c r="K920" s="453"/>
      <c r="L920" s="453"/>
      <c r="M920" s="453"/>
      <c r="N920" s="453"/>
      <c r="O920" s="453"/>
      <c r="P920" s="453"/>
      <c r="Q920" s="453"/>
    </row>
    <row r="921" ht="25.15" customHeight="true" x14ac:dyDescent="0.2">
      <c r="C921" s="453"/>
      <c r="D921" s="453"/>
      <c r="E921" s="453"/>
      <c r="F921" s="453"/>
      <c r="G921" s="453"/>
      <c r="H921" s="453"/>
      <c r="I921" s="453"/>
      <c r="J921" s="453"/>
      <c r="K921" s="453"/>
      <c r="L921" s="453"/>
      <c r="M921" s="453"/>
      <c r="N921" s="453"/>
      <c r="O921" s="453"/>
      <c r="P921" s="453"/>
      <c r="Q921" s="453"/>
    </row>
    <row r="922" ht="25.15" customHeight="true" x14ac:dyDescent="0.2">
      <c r="C922" s="453"/>
      <c r="D922" s="453"/>
      <c r="E922" s="453"/>
      <c r="F922" s="453"/>
      <c r="G922" s="453"/>
      <c r="H922" s="453"/>
      <c r="I922" s="453"/>
      <c r="J922" s="453"/>
      <c r="K922" s="453"/>
      <c r="L922" s="453"/>
      <c r="M922" s="453"/>
      <c r="N922" s="453"/>
      <c r="O922" s="453"/>
      <c r="P922" s="453"/>
      <c r="Q922" s="453"/>
    </row>
    <row r="923" ht="25.15" customHeight="true" x14ac:dyDescent="0.2">
      <c r="C923" s="453"/>
      <c r="D923" s="453"/>
      <c r="E923" s="453"/>
      <c r="F923" s="453"/>
      <c r="G923" s="453"/>
      <c r="H923" s="453"/>
      <c r="I923" s="453"/>
      <c r="J923" s="453"/>
      <c r="K923" s="453"/>
      <c r="L923" s="453"/>
      <c r="M923" s="453"/>
      <c r="N923" s="453"/>
      <c r="O923" s="453"/>
      <c r="P923" s="453"/>
      <c r="Q923" s="453"/>
    </row>
    <row r="924" ht="25.15" customHeight="true" x14ac:dyDescent="0.2">
      <c r="C924" s="453"/>
      <c r="D924" s="453"/>
      <c r="E924" s="453"/>
      <c r="F924" s="453"/>
      <c r="G924" s="453"/>
      <c r="H924" s="453"/>
      <c r="I924" s="453"/>
      <c r="J924" s="453"/>
      <c r="K924" s="453"/>
      <c r="L924" s="453"/>
      <c r="M924" s="453"/>
      <c r="N924" s="453"/>
      <c r="O924" s="453"/>
      <c r="P924" s="453"/>
      <c r="Q924" s="453"/>
    </row>
    <row r="925" ht="25.15" customHeight="true" x14ac:dyDescent="0.2">
      <c r="C925" s="453"/>
      <c r="D925" s="453"/>
      <c r="E925" s="453"/>
      <c r="F925" s="453"/>
      <c r="G925" s="453"/>
      <c r="H925" s="453"/>
      <c r="I925" s="453"/>
      <c r="J925" s="453"/>
      <c r="K925" s="453"/>
      <c r="L925" s="453"/>
      <c r="M925" s="453"/>
      <c r="N925" s="453"/>
      <c r="O925" s="453"/>
      <c r="P925" s="453"/>
      <c r="Q925" s="453"/>
    </row>
    <row r="926" ht="25.15" customHeight="true" x14ac:dyDescent="0.2">
      <c r="C926" s="453"/>
      <c r="D926" s="453"/>
      <c r="E926" s="453"/>
      <c r="F926" s="453"/>
      <c r="G926" s="453"/>
      <c r="H926" s="453"/>
      <c r="I926" s="453"/>
      <c r="J926" s="453"/>
      <c r="K926" s="453"/>
      <c r="L926" s="453"/>
      <c r="M926" s="453"/>
      <c r="N926" s="453"/>
      <c r="O926" s="453"/>
      <c r="P926" s="453"/>
      <c r="Q926" s="453"/>
    </row>
    <row r="927" ht="25.15" customHeight="true" x14ac:dyDescent="0.2">
      <c r="C927" s="453"/>
      <c r="D927" s="453"/>
      <c r="E927" s="453"/>
      <c r="F927" s="453"/>
      <c r="G927" s="453"/>
      <c r="H927" s="453"/>
      <c r="I927" s="453"/>
      <c r="J927" s="453"/>
      <c r="K927" s="453"/>
      <c r="L927" s="453"/>
      <c r="M927" s="453"/>
      <c r="N927" s="453"/>
      <c r="O927" s="453"/>
      <c r="P927" s="453"/>
      <c r="Q927" s="453"/>
    </row>
    <row r="928" ht="25.15" customHeight="true" x14ac:dyDescent="0.2">
      <c r="C928" s="453"/>
      <c r="D928" s="453"/>
      <c r="E928" s="453"/>
      <c r="F928" s="453"/>
      <c r="G928" s="453"/>
      <c r="H928" s="453"/>
      <c r="I928" s="453"/>
      <c r="J928" s="453"/>
      <c r="K928" s="453"/>
      <c r="L928" s="453"/>
      <c r="M928" s="453"/>
      <c r="N928" s="453"/>
      <c r="O928" s="453"/>
      <c r="P928" s="453"/>
      <c r="Q928" s="453"/>
    </row>
    <row r="929" ht="25.15" customHeight="true" x14ac:dyDescent="0.2">
      <c r="C929" s="453"/>
      <c r="D929" s="453"/>
      <c r="E929" s="453"/>
      <c r="F929" s="453"/>
      <c r="G929" s="453"/>
      <c r="H929" s="453"/>
      <c r="I929" s="453"/>
      <c r="J929" s="453"/>
      <c r="K929" s="453"/>
      <c r="L929" s="453"/>
      <c r="M929" s="453"/>
      <c r="N929" s="453"/>
      <c r="O929" s="453"/>
      <c r="P929" s="453"/>
      <c r="Q929" s="453"/>
    </row>
    <row r="930" ht="25.15" customHeight="true" x14ac:dyDescent="0.2">
      <c r="C930" s="453"/>
      <c r="D930" s="453"/>
      <c r="E930" s="453"/>
      <c r="F930" s="453"/>
      <c r="G930" s="453"/>
      <c r="H930" s="453"/>
      <c r="I930" s="453"/>
      <c r="J930" s="453"/>
      <c r="K930" s="453"/>
      <c r="L930" s="453"/>
      <c r="M930" s="453"/>
      <c r="N930" s="453"/>
      <c r="O930" s="453"/>
      <c r="P930" s="453"/>
      <c r="Q930" s="453"/>
    </row>
    <row r="931" ht="25.15" customHeight="true" x14ac:dyDescent="0.2">
      <c r="C931" s="453"/>
      <c r="D931" s="453"/>
      <c r="E931" s="453"/>
      <c r="F931" s="453"/>
      <c r="G931" s="453"/>
      <c r="H931" s="453"/>
      <c r="I931" s="453"/>
      <c r="J931" s="453"/>
      <c r="K931" s="453"/>
      <c r="L931" s="453"/>
      <c r="M931" s="453"/>
      <c r="N931" s="453"/>
      <c r="O931" s="453"/>
      <c r="P931" s="453"/>
      <c r="Q931" s="453"/>
    </row>
    <row r="932" ht="25.15" customHeight="true" x14ac:dyDescent="0.2">
      <c r="C932" s="453"/>
      <c r="D932" s="453"/>
      <c r="E932" s="453"/>
      <c r="F932" s="453"/>
      <c r="G932" s="453"/>
      <c r="H932" s="453"/>
      <c r="I932" s="453"/>
      <c r="J932" s="453"/>
      <c r="K932" s="453"/>
      <c r="L932" s="453"/>
      <c r="M932" s="453"/>
      <c r="N932" s="453"/>
      <c r="O932" s="453"/>
      <c r="P932" s="453"/>
      <c r="Q932" s="453"/>
    </row>
    <row r="933" ht="25.15" customHeight="true" x14ac:dyDescent="0.2">
      <c r="C933" s="453"/>
      <c r="D933" s="453"/>
      <c r="E933" s="453"/>
      <c r="F933" s="453"/>
      <c r="G933" s="453"/>
      <c r="H933" s="453"/>
      <c r="I933" s="453"/>
      <c r="J933" s="453"/>
      <c r="K933" s="453"/>
      <c r="L933" s="453"/>
      <c r="M933" s="453"/>
      <c r="N933" s="453"/>
      <c r="O933" s="453"/>
      <c r="P933" s="453"/>
      <c r="Q933" s="453"/>
    </row>
    <row r="934" ht="25.15" customHeight="true" x14ac:dyDescent="0.2">
      <c r="C934" s="453"/>
      <c r="D934" s="453"/>
      <c r="E934" s="453"/>
      <c r="F934" s="453"/>
      <c r="G934" s="453"/>
      <c r="H934" s="453"/>
      <c r="I934" s="453"/>
      <c r="J934" s="453"/>
      <c r="K934" s="453"/>
      <c r="L934" s="453"/>
      <c r="M934" s="453"/>
      <c r="N934" s="453"/>
      <c r="O934" s="453"/>
      <c r="P934" s="453"/>
      <c r="Q934" s="453"/>
    </row>
    <row r="935" ht="25.15" customHeight="true" x14ac:dyDescent="0.2">
      <c r="C935" s="453"/>
      <c r="D935" s="453"/>
      <c r="E935" s="453"/>
      <c r="F935" s="453"/>
      <c r="G935" s="453"/>
      <c r="H935" s="453"/>
      <c r="I935" s="453"/>
      <c r="J935" s="453"/>
      <c r="K935" s="453"/>
      <c r="L935" s="453"/>
      <c r="M935" s="453"/>
      <c r="N935" s="453"/>
      <c r="O935" s="453"/>
      <c r="P935" s="453"/>
      <c r="Q935" s="453"/>
    </row>
    <row r="936" ht="25.15" customHeight="true" x14ac:dyDescent="0.2">
      <c r="C936" s="453"/>
      <c r="D936" s="453"/>
      <c r="E936" s="453"/>
      <c r="F936" s="453"/>
      <c r="G936" s="453"/>
      <c r="H936" s="453"/>
      <c r="I936" s="453"/>
      <c r="J936" s="453"/>
      <c r="K936" s="453"/>
      <c r="L936" s="453"/>
      <c r="M936" s="453"/>
      <c r="N936" s="453"/>
      <c r="O936" s="453"/>
      <c r="P936" s="453"/>
      <c r="Q936" s="453"/>
    </row>
    <row r="937" ht="25.15" customHeight="true" x14ac:dyDescent="0.2">
      <c r="C937" s="453"/>
      <c r="D937" s="453"/>
      <c r="E937" s="453"/>
      <c r="F937" s="453"/>
      <c r="G937" s="453"/>
      <c r="H937" s="453"/>
      <c r="I937" s="453"/>
      <c r="J937" s="453"/>
      <c r="K937" s="453"/>
      <c r="L937" s="453"/>
      <c r="M937" s="453"/>
      <c r="N937" s="453"/>
      <c r="O937" s="453"/>
      <c r="P937" s="453"/>
      <c r="Q937" s="453"/>
    </row>
    <row r="938" ht="25.15" customHeight="true" x14ac:dyDescent="0.2">
      <c r="C938" s="453"/>
      <c r="D938" s="453"/>
      <c r="E938" s="453"/>
      <c r="F938" s="453"/>
      <c r="G938" s="453"/>
      <c r="H938" s="453"/>
      <c r="I938" s="453"/>
      <c r="J938" s="453"/>
      <c r="K938" s="453"/>
      <c r="L938" s="453"/>
      <c r="M938" s="453"/>
      <c r="N938" s="453"/>
      <c r="O938" s="453"/>
      <c r="P938" s="453"/>
      <c r="Q938" s="453"/>
    </row>
    <row r="939" ht="25.15" customHeight="true" x14ac:dyDescent="0.2">
      <c r="C939" s="453"/>
      <c r="D939" s="453"/>
      <c r="E939" s="453"/>
      <c r="F939" s="453"/>
      <c r="G939" s="453"/>
      <c r="H939" s="453"/>
      <c r="I939" s="453"/>
      <c r="J939" s="453"/>
      <c r="K939" s="453"/>
      <c r="L939" s="453"/>
      <c r="M939" s="453"/>
      <c r="N939" s="453"/>
      <c r="O939" s="453"/>
      <c r="P939" s="453"/>
      <c r="Q939" s="453"/>
    </row>
    <row r="940" ht="25.15" customHeight="true" x14ac:dyDescent="0.2">
      <c r="C940" s="453"/>
      <c r="D940" s="453"/>
      <c r="E940" s="453"/>
      <c r="F940" s="453"/>
      <c r="G940" s="453"/>
      <c r="H940" s="453"/>
      <c r="I940" s="453"/>
      <c r="J940" s="453"/>
      <c r="K940" s="453"/>
      <c r="L940" s="453"/>
      <c r="M940" s="453"/>
      <c r="N940" s="453"/>
      <c r="O940" s="453"/>
      <c r="P940" s="453"/>
      <c r="Q940" s="453"/>
    </row>
    <row r="941" ht="25.15" customHeight="true" x14ac:dyDescent="0.2">
      <c r="C941" s="453"/>
      <c r="D941" s="453"/>
      <c r="E941" s="453"/>
      <c r="F941" s="453"/>
      <c r="G941" s="453"/>
      <c r="H941" s="453"/>
      <c r="I941" s="453"/>
      <c r="J941" s="453"/>
      <c r="K941" s="453"/>
      <c r="L941" s="453"/>
      <c r="M941" s="453"/>
      <c r="N941" s="453"/>
      <c r="O941" s="453"/>
      <c r="P941" s="453"/>
      <c r="Q941" s="453"/>
    </row>
    <row r="942" ht="25.15" customHeight="true" x14ac:dyDescent="0.2">
      <c r="C942" s="453"/>
      <c r="D942" s="453"/>
      <c r="E942" s="453"/>
      <c r="F942" s="453"/>
      <c r="G942" s="453"/>
      <c r="H942" s="453"/>
      <c r="I942" s="453"/>
      <c r="J942" s="453"/>
      <c r="K942" s="453"/>
      <c r="L942" s="453"/>
      <c r="M942" s="453"/>
      <c r="N942" s="453"/>
      <c r="O942" s="453"/>
      <c r="P942" s="453"/>
      <c r="Q942" s="453"/>
    </row>
    <row r="943" ht="25.15" customHeight="true" x14ac:dyDescent="0.2">
      <c r="C943" s="453"/>
      <c r="D943" s="453"/>
      <c r="E943" s="453"/>
      <c r="F943" s="453"/>
      <c r="G943" s="453"/>
      <c r="H943" s="453"/>
      <c r="I943" s="453"/>
      <c r="J943" s="453"/>
      <c r="K943" s="453"/>
      <c r="L943" s="453"/>
      <c r="M943" s="453"/>
      <c r="N943" s="453"/>
      <c r="O943" s="453"/>
      <c r="P943" s="453"/>
      <c r="Q943" s="453"/>
    </row>
    <row r="944" ht="25.15" customHeight="true" x14ac:dyDescent="0.2">
      <c r="C944" s="453"/>
      <c r="D944" s="453"/>
      <c r="E944" s="453"/>
      <c r="F944" s="453"/>
      <c r="G944" s="453"/>
      <c r="H944" s="453"/>
      <c r="I944" s="453"/>
      <c r="J944" s="453"/>
      <c r="K944" s="453"/>
      <c r="L944" s="453"/>
      <c r="M944" s="453"/>
      <c r="N944" s="453"/>
      <c r="O944" s="453"/>
      <c r="P944" s="453"/>
      <c r="Q944" s="453"/>
    </row>
    <row r="945" ht="25.15" customHeight="true" x14ac:dyDescent="0.2">
      <c r="C945" s="453"/>
      <c r="D945" s="453"/>
      <c r="E945" s="453"/>
      <c r="F945" s="453"/>
      <c r="G945" s="453"/>
      <c r="H945" s="453"/>
      <c r="I945" s="453"/>
      <c r="J945" s="453"/>
      <c r="K945" s="453"/>
      <c r="L945" s="453"/>
      <c r="M945" s="453"/>
      <c r="N945" s="453"/>
      <c r="O945" s="453"/>
      <c r="P945" s="453"/>
      <c r="Q945" s="453"/>
    </row>
    <row r="946" ht="25.15" customHeight="true" x14ac:dyDescent="0.2">
      <c r="C946" s="453"/>
      <c r="D946" s="453"/>
      <c r="E946" s="453"/>
      <c r="F946" s="453"/>
      <c r="G946" s="453"/>
      <c r="H946" s="453"/>
      <c r="I946" s="453"/>
      <c r="J946" s="453"/>
      <c r="K946" s="453"/>
      <c r="L946" s="453"/>
      <c r="M946" s="453"/>
      <c r="N946" s="453"/>
      <c r="O946" s="453"/>
      <c r="P946" s="453"/>
      <c r="Q946" s="453"/>
    </row>
    <row r="947" ht="25.15" customHeight="true" x14ac:dyDescent="0.2">
      <c r="C947" s="453"/>
      <c r="D947" s="453"/>
      <c r="E947" s="453"/>
      <c r="F947" s="453"/>
      <c r="G947" s="453"/>
      <c r="H947" s="453"/>
      <c r="I947" s="453"/>
      <c r="J947" s="453"/>
      <c r="K947" s="453"/>
      <c r="L947" s="453"/>
      <c r="M947" s="453"/>
      <c r="N947" s="453"/>
      <c r="O947" s="453"/>
      <c r="P947" s="453"/>
      <c r="Q947" s="453"/>
    </row>
    <row r="948" ht="25.15" customHeight="true" x14ac:dyDescent="0.2">
      <c r="C948" s="453"/>
      <c r="D948" s="453"/>
      <c r="E948" s="453"/>
      <c r="F948" s="453"/>
      <c r="G948" s="453"/>
      <c r="H948" s="453"/>
      <c r="I948" s="453"/>
      <c r="J948" s="453"/>
      <c r="K948" s="453"/>
      <c r="L948" s="453"/>
      <c r="M948" s="453"/>
      <c r="N948" s="453"/>
      <c r="O948" s="453"/>
      <c r="P948" s="453"/>
      <c r="Q948" s="453"/>
    </row>
    <row r="949" ht="25.15" customHeight="true" x14ac:dyDescent="0.2">
      <c r="C949" s="453"/>
      <c r="D949" s="453"/>
      <c r="E949" s="453"/>
      <c r="F949" s="453"/>
      <c r="G949" s="453"/>
      <c r="H949" s="453"/>
      <c r="I949" s="453"/>
      <c r="J949" s="453"/>
      <c r="K949" s="453"/>
      <c r="L949" s="453"/>
      <c r="M949" s="453"/>
      <c r="N949" s="453"/>
      <c r="O949" s="453"/>
      <c r="P949" s="453"/>
      <c r="Q949" s="453"/>
    </row>
    <row r="950" ht="25.15" customHeight="true" x14ac:dyDescent="0.2">
      <c r="C950" s="453"/>
      <c r="D950" s="453"/>
      <c r="E950" s="453"/>
      <c r="F950" s="453"/>
      <c r="G950" s="453"/>
      <c r="H950" s="453"/>
      <c r="I950" s="453"/>
      <c r="J950" s="453"/>
      <c r="K950" s="453"/>
      <c r="L950" s="453"/>
      <c r="M950" s="453"/>
      <c r="N950" s="453"/>
      <c r="O950" s="453"/>
      <c r="P950" s="453"/>
      <c r="Q950" s="453"/>
    </row>
    <row r="951" ht="25.15" customHeight="true" x14ac:dyDescent="0.2">
      <c r="C951" s="453"/>
      <c r="D951" s="453"/>
      <c r="E951" s="453"/>
      <c r="F951" s="453"/>
      <c r="G951" s="453"/>
      <c r="H951" s="453"/>
      <c r="I951" s="453"/>
      <c r="J951" s="453"/>
      <c r="K951" s="453"/>
      <c r="L951" s="453"/>
      <c r="M951" s="453"/>
      <c r="N951" s="453"/>
      <c r="O951" s="453"/>
      <c r="P951" s="453"/>
      <c r="Q951" s="453"/>
    </row>
    <row r="952" ht="25.15" customHeight="true" x14ac:dyDescent="0.2">
      <c r="C952" s="453"/>
      <c r="D952" s="453"/>
      <c r="E952" s="453"/>
      <c r="F952" s="453"/>
      <c r="G952" s="453"/>
      <c r="H952" s="453"/>
      <c r="I952" s="453"/>
      <c r="J952" s="453"/>
      <c r="K952" s="453"/>
      <c r="L952" s="453"/>
      <c r="M952" s="453"/>
      <c r="N952" s="453"/>
      <c r="O952" s="453"/>
      <c r="P952" s="453"/>
      <c r="Q952" s="453"/>
    </row>
    <row r="953" ht="25.15" customHeight="true" x14ac:dyDescent="0.2">
      <c r="C953" s="453"/>
      <c r="D953" s="453"/>
      <c r="E953" s="453"/>
      <c r="F953" s="453"/>
      <c r="G953" s="453"/>
      <c r="H953" s="453"/>
      <c r="I953" s="453"/>
      <c r="J953" s="453"/>
      <c r="K953" s="453"/>
      <c r="L953" s="453"/>
      <c r="M953" s="453"/>
      <c r="N953" s="453"/>
      <c r="O953" s="453"/>
      <c r="P953" s="453"/>
      <c r="Q953" s="453"/>
    </row>
    <row r="954" ht="25.15" customHeight="true" x14ac:dyDescent="0.2">
      <c r="C954" s="453"/>
      <c r="D954" s="453"/>
      <c r="E954" s="453"/>
      <c r="F954" s="453"/>
      <c r="G954" s="453"/>
      <c r="H954" s="453"/>
      <c r="I954" s="453"/>
      <c r="J954" s="453"/>
      <c r="K954" s="453"/>
      <c r="L954" s="453"/>
      <c r="M954" s="453"/>
      <c r="N954" s="453"/>
      <c r="O954" s="453"/>
      <c r="P954" s="453"/>
      <c r="Q954" s="453"/>
    </row>
    <row r="955" ht="25.15" customHeight="true" x14ac:dyDescent="0.2">
      <c r="C955" s="453"/>
      <c r="D955" s="453"/>
      <c r="E955" s="453"/>
      <c r="F955" s="453"/>
      <c r="G955" s="453"/>
      <c r="H955" s="453"/>
      <c r="I955" s="453"/>
      <c r="J955" s="453"/>
      <c r="K955" s="453"/>
      <c r="L955" s="453"/>
      <c r="M955" s="453"/>
      <c r="N955" s="453"/>
      <c r="O955" s="453"/>
      <c r="P955" s="453"/>
      <c r="Q955" s="453"/>
    </row>
    <row r="956" ht="25.15" customHeight="true" x14ac:dyDescent="0.2">
      <c r="C956" s="453"/>
      <c r="D956" s="453"/>
      <c r="E956" s="453"/>
      <c r="F956" s="453"/>
      <c r="G956" s="453"/>
      <c r="H956" s="453"/>
      <c r="I956" s="453"/>
      <c r="J956" s="453"/>
      <c r="K956" s="453"/>
      <c r="L956" s="453"/>
      <c r="M956" s="453"/>
      <c r="N956" s="453"/>
      <c r="O956" s="453"/>
      <c r="P956" s="453"/>
      <c r="Q956" s="453"/>
    </row>
    <row r="957" ht="25.15" customHeight="true" x14ac:dyDescent="0.2">
      <c r="C957" s="453"/>
      <c r="D957" s="453"/>
      <c r="E957" s="453"/>
      <c r="F957" s="453"/>
      <c r="G957" s="453"/>
      <c r="H957" s="453"/>
      <c r="I957" s="453"/>
      <c r="J957" s="453"/>
      <c r="K957" s="453"/>
      <c r="L957" s="453"/>
      <c r="M957" s="453"/>
      <c r="N957" s="453"/>
      <c r="O957" s="453"/>
      <c r="P957" s="453"/>
      <c r="Q957" s="453"/>
    </row>
    <row r="958" ht="25.15" customHeight="true" x14ac:dyDescent="0.2">
      <c r="C958" s="453"/>
      <c r="D958" s="453"/>
      <c r="E958" s="453"/>
      <c r="F958" s="453"/>
      <c r="G958" s="453"/>
      <c r="H958" s="453"/>
      <c r="I958" s="453"/>
      <c r="J958" s="453"/>
      <c r="K958" s="453"/>
      <c r="L958" s="453"/>
      <c r="M958" s="453"/>
      <c r="N958" s="453"/>
      <c r="O958" s="453"/>
      <c r="P958" s="453"/>
      <c r="Q958" s="453"/>
    </row>
    <row r="959" ht="25.15" customHeight="true" x14ac:dyDescent="0.2">
      <c r="C959" s="453"/>
      <c r="D959" s="453"/>
      <c r="E959" s="453"/>
      <c r="F959" s="453"/>
      <c r="G959" s="453"/>
      <c r="H959" s="453"/>
      <c r="I959" s="453"/>
      <c r="J959" s="453"/>
      <c r="K959" s="453"/>
      <c r="L959" s="453"/>
      <c r="M959" s="453"/>
      <c r="N959" s="453"/>
      <c r="O959" s="453"/>
      <c r="P959" s="453"/>
      <c r="Q959" s="453"/>
    </row>
    <row r="960" ht="25.15" customHeight="true" x14ac:dyDescent="0.2">
      <c r="C960" s="453"/>
      <c r="D960" s="453"/>
      <c r="E960" s="453"/>
      <c r="F960" s="453"/>
      <c r="G960" s="453"/>
      <c r="H960" s="453"/>
      <c r="I960" s="453"/>
      <c r="J960" s="453"/>
      <c r="K960" s="453"/>
      <c r="L960" s="453"/>
      <c r="M960" s="453"/>
      <c r="N960" s="453"/>
      <c r="O960" s="453"/>
      <c r="P960" s="453"/>
      <c r="Q960" s="453"/>
    </row>
    <row r="961" ht="25.15" customHeight="true" x14ac:dyDescent="0.2">
      <c r="C961" s="453"/>
      <c r="D961" s="453"/>
      <c r="E961" s="453"/>
      <c r="F961" s="453"/>
      <c r="G961" s="453"/>
      <c r="H961" s="453"/>
      <c r="I961" s="453"/>
      <c r="J961" s="453"/>
      <c r="K961" s="453"/>
      <c r="L961" s="453"/>
      <c r="M961" s="453"/>
      <c r="N961" s="453"/>
      <c r="O961" s="453"/>
      <c r="P961" s="453"/>
      <c r="Q961" s="453"/>
    </row>
    <row r="962" ht="25.15" customHeight="true" x14ac:dyDescent="0.2">
      <c r="C962" s="453"/>
      <c r="D962" s="453"/>
      <c r="E962" s="453"/>
      <c r="F962" s="453"/>
      <c r="G962" s="453"/>
      <c r="H962" s="453"/>
      <c r="I962" s="453"/>
      <c r="J962" s="453"/>
      <c r="K962" s="453"/>
      <c r="L962" s="453"/>
      <c r="M962" s="453"/>
      <c r="N962" s="453"/>
      <c r="O962" s="453"/>
      <c r="P962" s="453"/>
      <c r="Q962" s="453"/>
    </row>
    <row r="963" ht="25.15" customHeight="true" x14ac:dyDescent="0.2">
      <c r="C963" s="453"/>
      <c r="D963" s="453"/>
      <c r="E963" s="453"/>
      <c r="F963" s="453"/>
      <c r="G963" s="453"/>
      <c r="H963" s="453"/>
      <c r="I963" s="453"/>
      <c r="J963" s="453"/>
      <c r="K963" s="453"/>
      <c r="L963" s="453"/>
      <c r="M963" s="453"/>
      <c r="N963" s="453"/>
      <c r="O963" s="453"/>
      <c r="P963" s="453"/>
      <c r="Q963" s="453"/>
    </row>
    <row r="964" ht="25.15" customHeight="true" x14ac:dyDescent="0.2">
      <c r="C964" s="453"/>
      <c r="D964" s="453"/>
      <c r="E964" s="453"/>
      <c r="F964" s="453"/>
      <c r="G964" s="453"/>
      <c r="H964" s="453"/>
      <c r="I964" s="453"/>
      <c r="J964" s="453"/>
      <c r="K964" s="453"/>
      <c r="L964" s="453"/>
      <c r="M964" s="453"/>
      <c r="N964" s="453"/>
      <c r="O964" s="453"/>
      <c r="P964" s="453"/>
      <c r="Q964" s="453"/>
    </row>
    <row r="965" ht="25.15" customHeight="true" x14ac:dyDescent="0.2">
      <c r="C965" s="453"/>
      <c r="D965" s="453"/>
      <c r="E965" s="453"/>
      <c r="F965" s="453"/>
      <c r="G965" s="453"/>
      <c r="H965" s="453"/>
      <c r="I965" s="453"/>
      <c r="J965" s="453"/>
      <c r="K965" s="453"/>
      <c r="L965" s="453"/>
      <c r="M965" s="453"/>
      <c r="N965" s="453"/>
      <c r="O965" s="453"/>
      <c r="P965" s="453"/>
      <c r="Q965" s="453"/>
    </row>
    <row r="966" ht="25.15" customHeight="true" x14ac:dyDescent="0.2">
      <c r="C966" s="453"/>
      <c r="D966" s="453"/>
      <c r="E966" s="453"/>
      <c r="F966" s="453"/>
      <c r="G966" s="453"/>
      <c r="H966" s="453"/>
      <c r="I966" s="453"/>
      <c r="J966" s="453"/>
      <c r="K966" s="453"/>
      <c r="L966" s="453"/>
      <c r="M966" s="453"/>
      <c r="N966" s="453"/>
      <c r="O966" s="453"/>
      <c r="P966" s="453"/>
      <c r="Q966" s="453"/>
    </row>
    <row r="967" ht="25.15" customHeight="true" x14ac:dyDescent="0.2">
      <c r="C967" s="453"/>
      <c r="D967" s="453"/>
      <c r="E967" s="453"/>
      <c r="F967" s="453"/>
      <c r="G967" s="453"/>
      <c r="H967" s="453"/>
      <c r="I967" s="453"/>
      <c r="J967" s="453"/>
      <c r="K967" s="453"/>
      <c r="L967" s="453"/>
      <c r="M967" s="453"/>
      <c r="N967" s="453"/>
      <c r="O967" s="453"/>
      <c r="P967" s="453"/>
      <c r="Q967" s="453"/>
    </row>
    <row r="968" ht="25.15" customHeight="true" x14ac:dyDescent="0.2">
      <c r="C968" s="453"/>
      <c r="D968" s="453"/>
      <c r="E968" s="453"/>
      <c r="F968" s="453"/>
      <c r="G968" s="453"/>
      <c r="H968" s="453"/>
      <c r="I968" s="453"/>
      <c r="J968" s="453"/>
      <c r="K968" s="453"/>
      <c r="L968" s="453"/>
      <c r="M968" s="453"/>
      <c r="N968" s="453"/>
      <c r="O968" s="453"/>
      <c r="P968" s="453"/>
      <c r="Q968" s="453"/>
    </row>
    <row r="969" ht="25.15" customHeight="true" x14ac:dyDescent="0.2">
      <c r="C969" s="453"/>
      <c r="D969" s="453"/>
      <c r="E969" s="453"/>
      <c r="F969" s="453"/>
      <c r="G969" s="453"/>
      <c r="H969" s="453"/>
      <c r="I969" s="453"/>
      <c r="J969" s="453"/>
      <c r="K969" s="453"/>
      <c r="L969" s="453"/>
      <c r="M969" s="453"/>
      <c r="N969" s="453"/>
      <c r="O969" s="453"/>
      <c r="P969" s="453"/>
      <c r="Q969" s="453"/>
    </row>
    <row r="970" ht="25.15" customHeight="true" x14ac:dyDescent="0.2">
      <c r="C970" s="453"/>
      <c r="D970" s="453"/>
      <c r="E970" s="453"/>
      <c r="F970" s="453"/>
      <c r="G970" s="453"/>
      <c r="H970" s="453"/>
      <c r="I970" s="453"/>
      <c r="J970" s="453"/>
      <c r="K970" s="453"/>
      <c r="L970" s="453"/>
      <c r="M970" s="453"/>
      <c r="N970" s="453"/>
      <c r="O970" s="453"/>
      <c r="P970" s="453"/>
      <c r="Q970" s="453"/>
    </row>
    <row r="971" ht="25.15" customHeight="true" x14ac:dyDescent="0.2">
      <c r="C971" s="453"/>
      <c r="D971" s="453"/>
      <c r="E971" s="453"/>
      <c r="F971" s="453"/>
      <c r="G971" s="453"/>
      <c r="H971" s="453"/>
      <c r="I971" s="453"/>
      <c r="J971" s="453"/>
      <c r="K971" s="453"/>
      <c r="L971" s="453"/>
      <c r="M971" s="453"/>
      <c r="N971" s="453"/>
      <c r="O971" s="453"/>
      <c r="P971" s="453"/>
      <c r="Q971" s="453"/>
    </row>
    <row r="972" ht="25.15" customHeight="true" x14ac:dyDescent="0.2">
      <c r="C972" s="453"/>
      <c r="D972" s="453"/>
      <c r="E972" s="453"/>
      <c r="F972" s="453"/>
      <c r="G972" s="453"/>
      <c r="H972" s="453"/>
      <c r="I972" s="453"/>
      <c r="J972" s="453"/>
      <c r="K972" s="453"/>
      <c r="L972" s="453"/>
      <c r="M972" s="453"/>
      <c r="N972" s="453"/>
      <c r="O972" s="453"/>
      <c r="P972" s="453"/>
      <c r="Q972" s="453"/>
    </row>
    <row r="973" ht="25.15" customHeight="true" x14ac:dyDescent="0.2">
      <c r="C973" s="453"/>
      <c r="D973" s="453"/>
      <c r="E973" s="453"/>
      <c r="F973" s="453"/>
      <c r="G973" s="453"/>
      <c r="H973" s="453"/>
      <c r="I973" s="453"/>
      <c r="J973" s="453"/>
      <c r="K973" s="453"/>
      <c r="L973" s="453"/>
      <c r="M973" s="453"/>
      <c r="N973" s="453"/>
      <c r="O973" s="453"/>
      <c r="P973" s="453"/>
      <c r="Q973" s="453"/>
    </row>
    <row r="974" ht="25.15" customHeight="true" x14ac:dyDescent="0.2">
      <c r="C974" s="453"/>
      <c r="D974" s="453"/>
      <c r="E974" s="453"/>
      <c r="F974" s="453"/>
      <c r="G974" s="453"/>
      <c r="H974" s="453"/>
      <c r="I974" s="453"/>
      <c r="J974" s="453"/>
      <c r="K974" s="453"/>
      <c r="L974" s="453"/>
      <c r="M974" s="453"/>
      <c r="N974" s="453"/>
      <c r="O974" s="453"/>
      <c r="P974" s="453"/>
      <c r="Q974" s="453"/>
    </row>
    <row r="975" ht="25.15" customHeight="true" x14ac:dyDescent="0.2">
      <c r="C975" s="453"/>
      <c r="D975" s="453"/>
      <c r="E975" s="453"/>
      <c r="F975" s="453"/>
      <c r="G975" s="453"/>
      <c r="H975" s="453"/>
      <c r="I975" s="453"/>
      <c r="J975" s="453"/>
      <c r="K975" s="453"/>
      <c r="L975" s="453"/>
      <c r="M975" s="453"/>
      <c r="N975" s="453"/>
      <c r="O975" s="453"/>
      <c r="P975" s="453"/>
      <c r="Q975" s="453"/>
    </row>
    <row r="976" ht="25.15" customHeight="true" x14ac:dyDescent="0.2">
      <c r="C976" s="453"/>
      <c r="D976" s="453"/>
      <c r="E976" s="453"/>
      <c r="F976" s="453"/>
      <c r="G976" s="453"/>
      <c r="H976" s="453"/>
      <c r="I976" s="453"/>
      <c r="J976" s="453"/>
      <c r="K976" s="453"/>
      <c r="L976" s="453"/>
      <c r="M976" s="453"/>
      <c r="N976" s="453"/>
      <c r="O976" s="453"/>
      <c r="P976" s="453"/>
      <c r="Q976" s="453"/>
    </row>
    <row r="977" ht="25.15" customHeight="true" x14ac:dyDescent="0.2">
      <c r="C977" s="453"/>
      <c r="D977" s="453"/>
      <c r="E977" s="453"/>
      <c r="F977" s="453"/>
      <c r="G977" s="453"/>
      <c r="H977" s="453"/>
      <c r="I977" s="453"/>
      <c r="J977" s="453"/>
      <c r="K977" s="453"/>
      <c r="L977" s="453"/>
      <c r="M977" s="453"/>
      <c r="N977" s="453"/>
      <c r="O977" s="453"/>
      <c r="P977" s="453"/>
      <c r="Q977" s="453"/>
    </row>
    <row r="978" ht="25.15" customHeight="true" x14ac:dyDescent="0.2">
      <c r="C978" s="453"/>
      <c r="D978" s="453"/>
      <c r="E978" s="453"/>
      <c r="F978" s="453"/>
      <c r="G978" s="453"/>
      <c r="H978" s="453"/>
      <c r="I978" s="453"/>
      <c r="J978" s="453"/>
      <c r="K978" s="453"/>
      <c r="L978" s="453"/>
      <c r="M978" s="453"/>
      <c r="N978" s="453"/>
      <c r="O978" s="453"/>
      <c r="P978" s="453"/>
      <c r="Q978" s="453"/>
    </row>
    <row r="979" ht="25.15" customHeight="true" x14ac:dyDescent="0.2">
      <c r="C979" s="453"/>
      <c r="D979" s="453"/>
      <c r="E979" s="453"/>
      <c r="F979" s="453"/>
      <c r="G979" s="453"/>
      <c r="H979" s="453"/>
      <c r="I979" s="453"/>
      <c r="J979" s="453"/>
      <c r="K979" s="453"/>
      <c r="L979" s="453"/>
      <c r="M979" s="453"/>
      <c r="N979" s="453"/>
      <c r="O979" s="453"/>
      <c r="P979" s="453"/>
      <c r="Q979" s="453"/>
    </row>
    <row r="980" ht="25.15" customHeight="true" x14ac:dyDescent="0.2">
      <c r="C980" s="453"/>
      <c r="D980" s="453"/>
      <c r="E980" s="453"/>
      <c r="F980" s="453"/>
      <c r="G980" s="453"/>
      <c r="H980" s="453"/>
      <c r="I980" s="453"/>
      <c r="J980" s="453"/>
      <c r="K980" s="453"/>
      <c r="L980" s="453"/>
      <c r="M980" s="453"/>
      <c r="N980" s="453"/>
      <c r="O980" s="453"/>
      <c r="P980" s="453"/>
      <c r="Q980" s="453"/>
    </row>
    <row r="981" ht="25.15" customHeight="true" x14ac:dyDescent="0.2">
      <c r="C981" s="453"/>
      <c r="D981" s="453"/>
      <c r="E981" s="453"/>
      <c r="F981" s="453"/>
      <c r="G981" s="453"/>
      <c r="H981" s="453"/>
      <c r="I981" s="453"/>
      <c r="J981" s="453"/>
      <c r="K981" s="453"/>
      <c r="L981" s="453"/>
      <c r="M981" s="453"/>
      <c r="N981" s="453"/>
      <c r="O981" s="453"/>
      <c r="P981" s="453"/>
      <c r="Q981" s="453"/>
    </row>
    <row r="982" ht="25.15" customHeight="true" x14ac:dyDescent="0.2">
      <c r="C982" s="453"/>
      <c r="D982" s="453"/>
      <c r="E982" s="453"/>
      <c r="F982" s="453"/>
      <c r="G982" s="453"/>
      <c r="H982" s="453"/>
      <c r="I982" s="453"/>
      <c r="J982" s="453"/>
      <c r="K982" s="453"/>
      <c r="L982" s="453"/>
      <c r="M982" s="453"/>
      <c r="N982" s="453"/>
      <c r="O982" s="453"/>
      <c r="P982" s="453"/>
      <c r="Q982" s="453"/>
    </row>
    <row r="983" ht="25.15" customHeight="true" x14ac:dyDescent="0.2">
      <c r="C983" s="453"/>
      <c r="D983" s="453"/>
      <c r="E983" s="453"/>
      <c r="F983" s="453"/>
      <c r="G983" s="453"/>
      <c r="H983" s="453"/>
      <c r="I983" s="453"/>
      <c r="J983" s="453"/>
      <c r="K983" s="453"/>
      <c r="L983" s="453"/>
      <c r="M983" s="453"/>
      <c r="N983" s="453"/>
      <c r="O983" s="453"/>
      <c r="P983" s="453"/>
      <c r="Q983" s="453"/>
    </row>
    <row r="984" ht="25.15" customHeight="true" x14ac:dyDescent="0.2">
      <c r="C984" s="453"/>
      <c r="D984" s="453"/>
      <c r="E984" s="453"/>
      <c r="F984" s="453"/>
      <c r="G984" s="453"/>
      <c r="H984" s="453"/>
      <c r="I984" s="453"/>
      <c r="J984" s="453"/>
      <c r="K984" s="453"/>
      <c r="L984" s="453"/>
      <c r="M984" s="453"/>
      <c r="N984" s="453"/>
      <c r="O984" s="453"/>
      <c r="P984" s="453"/>
      <c r="Q984" s="453"/>
    </row>
    <row r="985" ht="25.15" customHeight="true" x14ac:dyDescent="0.2">
      <c r="C985" s="453"/>
      <c r="D985" s="453"/>
      <c r="E985" s="453"/>
      <c r="F985" s="453"/>
      <c r="G985" s="453"/>
      <c r="H985" s="453"/>
      <c r="I985" s="453"/>
      <c r="J985" s="453"/>
      <c r="K985" s="453"/>
      <c r="L985" s="453"/>
      <c r="M985" s="453"/>
      <c r="N985" s="453"/>
      <c r="O985" s="453"/>
      <c r="P985" s="453"/>
      <c r="Q985" s="453"/>
    </row>
    <row r="986" ht="25.15" customHeight="true" x14ac:dyDescent="0.2">
      <c r="C986" s="453"/>
      <c r="D986" s="453"/>
      <c r="E986" s="453"/>
      <c r="F986" s="453"/>
      <c r="G986" s="453"/>
      <c r="H986" s="453"/>
      <c r="I986" s="453"/>
      <c r="J986" s="453"/>
      <c r="K986" s="453"/>
      <c r="L986" s="453"/>
      <c r="M986" s="453"/>
      <c r="N986" s="453"/>
      <c r="O986" s="453"/>
      <c r="P986" s="453"/>
      <c r="Q986" s="453"/>
    </row>
    <row r="987" ht="25.15" customHeight="true" x14ac:dyDescent="0.2">
      <c r="C987" s="453"/>
      <c r="D987" s="453"/>
      <c r="E987" s="453"/>
      <c r="F987" s="453"/>
      <c r="G987" s="453"/>
      <c r="H987" s="453"/>
      <c r="I987" s="453"/>
      <c r="J987" s="453"/>
      <c r="K987" s="453"/>
      <c r="L987" s="453"/>
      <c r="M987" s="453"/>
      <c r="N987" s="453"/>
      <c r="O987" s="453"/>
      <c r="P987" s="453"/>
      <c r="Q987" s="453"/>
    </row>
    <row r="988" ht="25.15" customHeight="true" x14ac:dyDescent="0.2">
      <c r="C988" s="453"/>
      <c r="D988" s="453"/>
      <c r="E988" s="453"/>
      <c r="F988" s="453"/>
      <c r="G988" s="453"/>
      <c r="H988" s="453"/>
      <c r="I988" s="453"/>
      <c r="J988" s="453"/>
      <c r="K988" s="453"/>
      <c r="L988" s="453"/>
      <c r="M988" s="453"/>
      <c r="N988" s="453"/>
      <c r="O988" s="453"/>
      <c r="P988" s="453"/>
      <c r="Q988" s="453"/>
    </row>
    <row r="989" ht="25.15" customHeight="true" x14ac:dyDescent="0.2">
      <c r="C989" s="453"/>
      <c r="D989" s="453"/>
      <c r="E989" s="453"/>
      <c r="F989" s="453"/>
      <c r="G989" s="453"/>
      <c r="H989" s="453"/>
      <c r="I989" s="453"/>
      <c r="J989" s="453"/>
      <c r="K989" s="453"/>
      <c r="L989" s="453"/>
      <c r="M989" s="453"/>
      <c r="N989" s="453"/>
      <c r="O989" s="453"/>
      <c r="P989" s="453"/>
      <c r="Q989" s="453"/>
    </row>
    <row r="990" ht="25.15" customHeight="true" x14ac:dyDescent="0.2">
      <c r="C990" s="453"/>
      <c r="D990" s="453"/>
      <c r="E990" s="453"/>
      <c r="F990" s="453"/>
      <c r="G990" s="453"/>
      <c r="H990" s="453"/>
      <c r="I990" s="453"/>
      <c r="J990" s="453"/>
      <c r="K990" s="453"/>
      <c r="L990" s="453"/>
      <c r="M990" s="453"/>
      <c r="N990" s="453"/>
      <c r="O990" s="453"/>
      <c r="P990" s="453"/>
      <c r="Q990" s="453"/>
    </row>
    <row r="991" ht="25.15" customHeight="true" x14ac:dyDescent="0.2">
      <c r="C991" s="453"/>
      <c r="D991" s="453"/>
      <c r="E991" s="453"/>
      <c r="F991" s="453"/>
      <c r="G991" s="453"/>
      <c r="H991" s="453"/>
      <c r="I991" s="453"/>
      <c r="J991" s="453"/>
      <c r="K991" s="453"/>
      <c r="L991" s="453"/>
      <c r="M991" s="453"/>
      <c r="N991" s="453"/>
      <c r="O991" s="453"/>
      <c r="P991" s="453"/>
      <c r="Q991" s="453"/>
    </row>
    <row r="992" ht="25.15" customHeight="true" x14ac:dyDescent="0.2">
      <c r="C992" s="453"/>
      <c r="D992" s="453"/>
      <c r="E992" s="453"/>
      <c r="F992" s="453"/>
      <c r="G992" s="453"/>
      <c r="H992" s="453"/>
      <c r="I992" s="453"/>
      <c r="J992" s="453"/>
      <c r="K992" s="453"/>
      <c r="L992" s="453"/>
      <c r="M992" s="453"/>
      <c r="N992" s="453"/>
      <c r="O992" s="453"/>
      <c r="P992" s="453"/>
      <c r="Q992" s="453"/>
    </row>
    <row r="993" ht="25.15" customHeight="true" x14ac:dyDescent="0.2">
      <c r="C993" s="453"/>
      <c r="D993" s="453"/>
      <c r="E993" s="453"/>
      <c r="F993" s="453"/>
      <c r="G993" s="453"/>
      <c r="H993" s="453"/>
      <c r="I993" s="453"/>
      <c r="J993" s="453"/>
      <c r="K993" s="453"/>
      <c r="L993" s="453"/>
      <c r="M993" s="453"/>
      <c r="N993" s="453"/>
      <c r="O993" s="453"/>
      <c r="P993" s="453"/>
      <c r="Q993" s="453"/>
    </row>
    <row r="994" ht="25.15" customHeight="true" x14ac:dyDescent="0.2">
      <c r="C994" s="453"/>
      <c r="D994" s="453"/>
      <c r="E994" s="453"/>
      <c r="F994" s="453"/>
      <c r="G994" s="453"/>
      <c r="H994" s="453"/>
      <c r="I994" s="453"/>
      <c r="J994" s="453"/>
      <c r="K994" s="453"/>
      <c r="L994" s="453"/>
      <c r="M994" s="453"/>
      <c r="N994" s="453"/>
      <c r="O994" s="453"/>
      <c r="P994" s="453"/>
      <c r="Q994" s="453"/>
    </row>
    <row r="995" ht="25.15" customHeight="true" x14ac:dyDescent="0.2">
      <c r="C995" s="453"/>
      <c r="D995" s="453"/>
      <c r="E995" s="453"/>
      <c r="F995" s="453"/>
      <c r="G995" s="453"/>
      <c r="H995" s="453"/>
      <c r="I995" s="453"/>
      <c r="J995" s="453"/>
      <c r="K995" s="453"/>
      <c r="L995" s="453"/>
      <c r="M995" s="453"/>
      <c r="N995" s="453"/>
      <c r="O995" s="453"/>
      <c r="P995" s="453"/>
      <c r="Q995" s="453"/>
    </row>
    <row r="996" ht="25.15" customHeight="true" x14ac:dyDescent="0.2">
      <c r="C996" s="453"/>
      <c r="D996" s="453"/>
      <c r="E996" s="453"/>
      <c r="F996" s="453"/>
      <c r="G996" s="453"/>
      <c r="H996" s="453"/>
      <c r="I996" s="453"/>
      <c r="J996" s="453"/>
      <c r="K996" s="453"/>
      <c r="L996" s="453"/>
      <c r="M996" s="453"/>
      <c r="N996" s="453"/>
      <c r="O996" s="453"/>
      <c r="P996" s="453"/>
      <c r="Q996" s="453"/>
    </row>
    <row r="997" ht="25.15" customHeight="true" x14ac:dyDescent="0.2">
      <c r="C997" s="453"/>
      <c r="D997" s="453"/>
      <c r="E997" s="453"/>
      <c r="F997" s="453"/>
      <c r="G997" s="453"/>
      <c r="H997" s="453"/>
      <c r="I997" s="453"/>
      <c r="J997" s="453"/>
      <c r="K997" s="453"/>
      <c r="L997" s="453"/>
      <c r="M997" s="453"/>
      <c r="N997" s="453"/>
      <c r="O997" s="453"/>
      <c r="P997" s="453"/>
      <c r="Q997" s="453"/>
    </row>
    <row r="998" ht="25.15" customHeight="true" x14ac:dyDescent="0.2">
      <c r="C998" s="453"/>
      <c r="D998" s="453"/>
      <c r="E998" s="453"/>
      <c r="F998" s="453"/>
      <c r="G998" s="453"/>
      <c r="H998" s="453"/>
      <c r="I998" s="453"/>
      <c r="J998" s="453"/>
      <c r="K998" s="453"/>
      <c r="L998" s="453"/>
      <c r="M998" s="453"/>
      <c r="N998" s="453"/>
      <c r="O998" s="453"/>
      <c r="P998" s="453"/>
      <c r="Q998" s="453"/>
    </row>
    <row r="999" ht="25.15" customHeight="true" x14ac:dyDescent="0.2">
      <c r="C999" s="453"/>
      <c r="D999" s="453"/>
      <c r="E999" s="453"/>
      <c r="F999" s="453"/>
      <c r="G999" s="453"/>
      <c r="H999" s="453"/>
      <c r="I999" s="453"/>
      <c r="J999" s="453"/>
      <c r="K999" s="453"/>
      <c r="L999" s="453"/>
      <c r="M999" s="453"/>
      <c r="N999" s="453"/>
      <c r="O999" s="453"/>
      <c r="P999" s="453"/>
      <c r="Q999" s="453"/>
    </row>
    <row r="1000" ht="25.15" customHeight="true" x14ac:dyDescent="0.2">
      <c r="C1000" s="453"/>
      <c r="D1000" s="453"/>
      <c r="E1000" s="453"/>
      <c r="F1000" s="453"/>
      <c r="G1000" s="453"/>
      <c r="H1000" s="453"/>
      <c r="I1000" s="453"/>
      <c r="J1000" s="453"/>
      <c r="K1000" s="453"/>
      <c r="L1000" s="453"/>
      <c r="M1000" s="453"/>
      <c r="N1000" s="453"/>
      <c r="O1000" s="453"/>
      <c r="P1000" s="453"/>
      <c r="Q1000" s="453"/>
    </row>
    <row r="1001" ht="25.15" customHeight="true" x14ac:dyDescent="0.2">
      <c r="C1001" s="453"/>
      <c r="D1001" s="453"/>
      <c r="E1001" s="453"/>
      <c r="F1001" s="453"/>
      <c r="G1001" s="453"/>
      <c r="H1001" s="453"/>
      <c r="I1001" s="453"/>
      <c r="J1001" s="453"/>
      <c r="K1001" s="453"/>
      <c r="L1001" s="453"/>
      <c r="M1001" s="453"/>
      <c r="N1001" s="453"/>
      <c r="O1001" s="453"/>
      <c r="P1001" s="453"/>
      <c r="Q1001" s="453"/>
    </row>
    <row r="1002" ht="25.15" customHeight="true" x14ac:dyDescent="0.2">
      <c r="C1002" s="453"/>
      <c r="D1002" s="453"/>
      <c r="E1002" s="453"/>
      <c r="F1002" s="453"/>
      <c r="G1002" s="453"/>
      <c r="H1002" s="453"/>
      <c r="I1002" s="453"/>
      <c r="J1002" s="453"/>
      <c r="K1002" s="453"/>
      <c r="L1002" s="453"/>
      <c r="M1002" s="453"/>
      <c r="N1002" s="453"/>
      <c r="O1002" s="453"/>
      <c r="P1002" s="453"/>
      <c r="Q1002" s="453"/>
    </row>
    <row r="1003" ht="25.15" customHeight="true" x14ac:dyDescent="0.2">
      <c r="C1003" s="453"/>
      <c r="D1003" s="453"/>
      <c r="E1003" s="453"/>
      <c r="F1003" s="453"/>
      <c r="G1003" s="453"/>
      <c r="H1003" s="453"/>
      <c r="I1003" s="453"/>
      <c r="J1003" s="453"/>
      <c r="K1003" s="453"/>
      <c r="L1003" s="453"/>
      <c r="M1003" s="453"/>
      <c r="N1003" s="453"/>
      <c r="O1003" s="453"/>
      <c r="P1003" s="453"/>
      <c r="Q1003" s="453"/>
    </row>
    <row r="1004" ht="25.15" customHeight="true" x14ac:dyDescent="0.2">
      <c r="C1004" s="453"/>
      <c r="D1004" s="453"/>
      <c r="E1004" s="453"/>
      <c r="F1004" s="453"/>
      <c r="G1004" s="453"/>
      <c r="H1004" s="453"/>
      <c r="I1004" s="453"/>
      <c r="J1004" s="453"/>
      <c r="K1004" s="453"/>
      <c r="L1004" s="453"/>
      <c r="M1004" s="453"/>
      <c r="N1004" s="453"/>
      <c r="O1004" s="453"/>
      <c r="P1004" s="453"/>
      <c r="Q1004" s="453"/>
    </row>
    <row r="1005" ht="25.15" customHeight="true" x14ac:dyDescent="0.2">
      <c r="C1005" s="453"/>
      <c r="D1005" s="453"/>
      <c r="E1005" s="453"/>
      <c r="F1005" s="453"/>
      <c r="G1005" s="453"/>
      <c r="H1005" s="453"/>
      <c r="I1005" s="453"/>
      <c r="J1005" s="453"/>
      <c r="K1005" s="453"/>
      <c r="L1005" s="453"/>
      <c r="M1005" s="453"/>
      <c r="N1005" s="453"/>
      <c r="O1005" s="453"/>
      <c r="P1005" s="453"/>
      <c r="Q1005" s="453"/>
    </row>
    <row r="1006" ht="25.15" customHeight="true" x14ac:dyDescent="0.2">
      <c r="C1006" s="453"/>
      <c r="D1006" s="453"/>
      <c r="E1006" s="453"/>
      <c r="F1006" s="453"/>
      <c r="G1006" s="453"/>
      <c r="H1006" s="453"/>
      <c r="I1006" s="453"/>
      <c r="J1006" s="453"/>
      <c r="K1006" s="453"/>
      <c r="L1006" s="453"/>
      <c r="M1006" s="453"/>
      <c r="N1006" s="453"/>
      <c r="O1006" s="453"/>
      <c r="P1006" s="453"/>
      <c r="Q1006" s="453"/>
    </row>
    <row r="1007" ht="25.15" customHeight="true" x14ac:dyDescent="0.2">
      <c r="C1007" s="453"/>
      <c r="D1007" s="453"/>
      <c r="E1007" s="453"/>
      <c r="F1007" s="453"/>
      <c r="G1007" s="453"/>
      <c r="H1007" s="453"/>
      <c r="I1007" s="453"/>
      <c r="J1007" s="453"/>
      <c r="K1007" s="453"/>
      <c r="L1007" s="453"/>
      <c r="M1007" s="453"/>
      <c r="N1007" s="453"/>
      <c r="O1007" s="453"/>
      <c r="P1007" s="453"/>
      <c r="Q1007" s="453"/>
    </row>
    <row r="1008" ht="25.15" customHeight="true" x14ac:dyDescent="0.2">
      <c r="C1008" s="453"/>
      <c r="D1008" s="453"/>
      <c r="E1008" s="453"/>
      <c r="F1008" s="453"/>
      <c r="G1008" s="453"/>
      <c r="H1008" s="453"/>
      <c r="I1008" s="453"/>
      <c r="J1008" s="453"/>
      <c r="K1008" s="453"/>
      <c r="L1008" s="453"/>
      <c r="M1008" s="453"/>
      <c r="N1008" s="453"/>
      <c r="O1008" s="453"/>
      <c r="P1008" s="453"/>
      <c r="Q1008" s="453"/>
    </row>
    <row r="1009" ht="25.15" customHeight="true" x14ac:dyDescent="0.2">
      <c r="C1009" s="453"/>
      <c r="D1009" s="453"/>
      <c r="E1009" s="453"/>
      <c r="F1009" s="453"/>
      <c r="G1009" s="453"/>
      <c r="H1009" s="453"/>
      <c r="I1009" s="453"/>
      <c r="J1009" s="453"/>
      <c r="K1009" s="453"/>
      <c r="L1009" s="453"/>
      <c r="M1009" s="453"/>
      <c r="N1009" s="453"/>
      <c r="O1009" s="453"/>
      <c r="P1009" s="453"/>
      <c r="Q1009" s="453"/>
    </row>
    <row r="1010" ht="25.15" customHeight="true" x14ac:dyDescent="0.2">
      <c r="C1010" s="453"/>
      <c r="D1010" s="453"/>
      <c r="E1010" s="453"/>
      <c r="F1010" s="453"/>
      <c r="G1010" s="453"/>
      <c r="H1010" s="453"/>
      <c r="I1010" s="453"/>
      <c r="J1010" s="453"/>
      <c r="K1010" s="453"/>
      <c r="L1010" s="453"/>
      <c r="M1010" s="453"/>
      <c r="N1010" s="453"/>
      <c r="O1010" s="453"/>
      <c r="P1010" s="453"/>
      <c r="Q1010" s="453"/>
    </row>
    <row r="1011" ht="25.15" customHeight="true" x14ac:dyDescent="0.2">
      <c r="C1011" s="453"/>
      <c r="D1011" s="453"/>
      <c r="E1011" s="453"/>
      <c r="F1011" s="453"/>
      <c r="G1011" s="453"/>
      <c r="H1011" s="453"/>
      <c r="I1011" s="453"/>
      <c r="J1011" s="453"/>
      <c r="K1011" s="453"/>
      <c r="L1011" s="453"/>
      <c r="M1011" s="453"/>
      <c r="N1011" s="453"/>
      <c r="O1011" s="453"/>
      <c r="P1011" s="453"/>
      <c r="Q1011" s="453"/>
    </row>
    <row r="1012" ht="25.15" customHeight="true" x14ac:dyDescent="0.2">
      <c r="C1012" s="453"/>
      <c r="D1012" s="453"/>
      <c r="E1012" s="453"/>
      <c r="F1012" s="453"/>
      <c r="G1012" s="453"/>
      <c r="H1012" s="453"/>
      <c r="I1012" s="453"/>
      <c r="J1012" s="453"/>
      <c r="K1012" s="453"/>
      <c r="L1012" s="453"/>
      <c r="M1012" s="453"/>
      <c r="N1012" s="453"/>
      <c r="O1012" s="453"/>
      <c r="P1012" s="453"/>
      <c r="Q1012" s="453"/>
    </row>
    <row r="1013" ht="25.15" customHeight="true" x14ac:dyDescent="0.2">
      <c r="C1013" s="453"/>
      <c r="D1013" s="453"/>
      <c r="E1013" s="453"/>
      <c r="F1013" s="453"/>
      <c r="G1013" s="453"/>
      <c r="H1013" s="453"/>
      <c r="I1013" s="453"/>
      <c r="J1013" s="453"/>
      <c r="K1013" s="453"/>
      <c r="L1013" s="453"/>
      <c r="M1013" s="453"/>
      <c r="N1013" s="453"/>
      <c r="O1013" s="453"/>
      <c r="P1013" s="453"/>
      <c r="Q1013" s="453"/>
    </row>
    <row r="1014" ht="25.15" customHeight="true" x14ac:dyDescent="0.2">
      <c r="C1014" s="453"/>
      <c r="D1014" s="453"/>
      <c r="E1014" s="453"/>
      <c r="F1014" s="453"/>
      <c r="G1014" s="453"/>
      <c r="H1014" s="453"/>
      <c r="I1014" s="453"/>
      <c r="J1014" s="453"/>
      <c r="K1014" s="453"/>
      <c r="L1014" s="453"/>
      <c r="M1014" s="453"/>
      <c r="N1014" s="453"/>
      <c r="O1014" s="453"/>
      <c r="P1014" s="453"/>
      <c r="Q1014" s="453"/>
    </row>
    <row r="1015" ht="25.15" customHeight="true" x14ac:dyDescent="0.2">
      <c r="C1015" s="453"/>
      <c r="D1015" s="453"/>
      <c r="E1015" s="453"/>
      <c r="F1015" s="453"/>
      <c r="G1015" s="453"/>
      <c r="H1015" s="453"/>
      <c r="I1015" s="453"/>
      <c r="J1015" s="453"/>
      <c r="K1015" s="453"/>
      <c r="L1015" s="453"/>
      <c r="M1015" s="453"/>
      <c r="N1015" s="453"/>
      <c r="O1015" s="453"/>
      <c r="P1015" s="453"/>
      <c r="Q1015" s="453"/>
    </row>
    <row r="1016" ht="25.15" customHeight="true" x14ac:dyDescent="0.2">
      <c r="C1016" s="453"/>
      <c r="D1016" s="453"/>
      <c r="E1016" s="453"/>
      <c r="F1016" s="453"/>
      <c r="G1016" s="453"/>
      <c r="H1016" s="453"/>
      <c r="I1016" s="453"/>
      <c r="J1016" s="453"/>
      <c r="K1016" s="453"/>
      <c r="L1016" s="453"/>
      <c r="M1016" s="453"/>
      <c r="N1016" s="453"/>
      <c r="O1016" s="453"/>
      <c r="P1016" s="453"/>
      <c r="Q1016" s="453"/>
    </row>
    <row r="1017" ht="25.15" customHeight="true" x14ac:dyDescent="0.2">
      <c r="C1017" s="453"/>
      <c r="D1017" s="453"/>
      <c r="E1017" s="453"/>
      <c r="F1017" s="453"/>
      <c r="G1017" s="453"/>
      <c r="H1017" s="453"/>
      <c r="I1017" s="453"/>
      <c r="J1017" s="453"/>
      <c r="K1017" s="453"/>
      <c r="L1017" s="453"/>
      <c r="M1017" s="453"/>
      <c r="N1017" s="453"/>
      <c r="O1017" s="453"/>
      <c r="P1017" s="453"/>
      <c r="Q1017" s="453"/>
    </row>
    <row r="1018" ht="25.15" customHeight="true" x14ac:dyDescent="0.2">
      <c r="C1018" s="453"/>
      <c r="D1018" s="453"/>
      <c r="E1018" s="453"/>
      <c r="F1018" s="453"/>
      <c r="G1018" s="453"/>
      <c r="H1018" s="453"/>
      <c r="I1018" s="453"/>
      <c r="J1018" s="453"/>
      <c r="K1018" s="453"/>
      <c r="L1018" s="453"/>
      <c r="M1018" s="453"/>
      <c r="N1018" s="453"/>
      <c r="O1018" s="453"/>
      <c r="P1018" s="453"/>
      <c r="Q1018" s="453"/>
    </row>
    <row r="1019" ht="25.15" customHeight="true" x14ac:dyDescent="0.2">
      <c r="C1019" s="453"/>
      <c r="D1019" s="453"/>
      <c r="E1019" s="453"/>
      <c r="F1019" s="453"/>
      <c r="G1019" s="453"/>
      <c r="H1019" s="453"/>
      <c r="I1019" s="453"/>
      <c r="J1019" s="453"/>
      <c r="K1019" s="453"/>
      <c r="L1019" s="453"/>
      <c r="M1019" s="453"/>
      <c r="N1019" s="453"/>
      <c r="O1019" s="453"/>
      <c r="P1019" s="453"/>
      <c r="Q1019" s="453"/>
    </row>
    <row r="1020" ht="25.15" customHeight="true" x14ac:dyDescent="0.2">
      <c r="C1020" s="453"/>
      <c r="D1020" s="453"/>
      <c r="E1020" s="453"/>
      <c r="F1020" s="453"/>
      <c r="G1020" s="453"/>
      <c r="H1020" s="453"/>
      <c r="I1020" s="453"/>
      <c r="J1020" s="453"/>
      <c r="K1020" s="453"/>
      <c r="L1020" s="453"/>
      <c r="M1020" s="453"/>
      <c r="N1020" s="453"/>
      <c r="O1020" s="453"/>
      <c r="P1020" s="453"/>
      <c r="Q1020" s="453"/>
    </row>
    <row r="1021" ht="25.15" customHeight="true" x14ac:dyDescent="0.2">
      <c r="C1021" s="453"/>
      <c r="D1021" s="453"/>
      <c r="E1021" s="453"/>
      <c r="F1021" s="453"/>
      <c r="G1021" s="453"/>
      <c r="H1021" s="453"/>
      <c r="I1021" s="453"/>
      <c r="J1021" s="453"/>
      <c r="K1021" s="453"/>
      <c r="L1021" s="453"/>
      <c r="M1021" s="453"/>
      <c r="N1021" s="453"/>
      <c r="O1021" s="453"/>
      <c r="P1021" s="453"/>
      <c r="Q1021" s="453"/>
    </row>
    <row r="1022" ht="25.15" customHeight="true" x14ac:dyDescent="0.2">
      <c r="C1022" s="453"/>
      <c r="D1022" s="453"/>
      <c r="E1022" s="453"/>
      <c r="F1022" s="453"/>
      <c r="G1022" s="453"/>
      <c r="H1022" s="453"/>
      <c r="I1022" s="453"/>
      <c r="J1022" s="453"/>
      <c r="K1022" s="453"/>
      <c r="L1022" s="453"/>
      <c r="M1022" s="453"/>
      <c r="N1022" s="453"/>
      <c r="O1022" s="453"/>
      <c r="P1022" s="453"/>
      <c r="Q1022" s="453"/>
    </row>
    <row r="1023" ht="25.15" customHeight="true" x14ac:dyDescent="0.2">
      <c r="C1023" s="453"/>
      <c r="D1023" s="453"/>
      <c r="E1023" s="453"/>
      <c r="F1023" s="453"/>
      <c r="G1023" s="453"/>
      <c r="H1023" s="453"/>
      <c r="I1023" s="453"/>
      <c r="J1023" s="453"/>
      <c r="K1023" s="453"/>
      <c r="L1023" s="453"/>
      <c r="M1023" s="453"/>
      <c r="N1023" s="453"/>
      <c r="O1023" s="453"/>
      <c r="P1023" s="453"/>
      <c r="Q1023" s="453"/>
    </row>
    <row r="1024" ht="25.15" customHeight="true" x14ac:dyDescent="0.2">
      <c r="C1024" s="453"/>
      <c r="D1024" s="453"/>
      <c r="E1024" s="453"/>
      <c r="F1024" s="453"/>
      <c r="G1024" s="453"/>
      <c r="H1024" s="453"/>
      <c r="I1024" s="453"/>
      <c r="J1024" s="453"/>
      <c r="K1024" s="453"/>
      <c r="L1024" s="453"/>
      <c r="M1024" s="453"/>
      <c r="N1024" s="453"/>
      <c r="O1024" s="453"/>
      <c r="P1024" s="453"/>
      <c r="Q1024" s="453"/>
    </row>
    <row r="1025" s="370" customFormat="true" ht="21" customHeight="true" x14ac:dyDescent="0.2">
      <c r="A1025" s="2256" t="s">
        <v>146</v>
      </c>
      <c r="B1025" s="2257"/>
      <c r="C1025" s="2258"/>
      <c r="W1025" s="567"/>
      <c r="X1025" s="567"/>
      <c r="Y1025" s="567"/>
      <c r="Z1025" s="567"/>
      <c r="AA1025" s="567"/>
      <c r="AB1025" s="567"/>
      <c r="AC1025" s="567"/>
      <c r="AD1025" s="567"/>
      <c r="AE1025" s="567"/>
      <c r="AF1025" s="567"/>
      <c r="AG1025" s="567"/>
      <c r="AH1025" s="567"/>
      <c r="AI1025" s="567"/>
      <c r="AJ1025" s="567"/>
      <c r="AK1025" s="567"/>
      <c r="AL1025" s="567"/>
      <c r="AM1025" s="567"/>
      <c r="AN1025" s="567"/>
      <c r="AO1025" s="567"/>
      <c r="AP1025" s="567"/>
      <c r="AQ1025" s="567"/>
      <c r="AR1025" s="567"/>
      <c r="AS1025" s="567"/>
      <c r="AT1025" s="567"/>
      <c r="AU1025" s="567"/>
      <c r="AV1025" s="567"/>
      <c r="AW1025" s="567"/>
      <c r="AX1025" s="567"/>
      <c r="AY1025" s="567"/>
      <c r="AZ1025" s="567"/>
      <c r="BA1025" s="215"/>
      <c r="BB1025" s="283"/>
      <c r="BC1025"/>
      <c r="BD1025"/>
      <c r="BE1025"/>
      <c r="BF1025"/>
      <c r="BG1025"/>
      <c r="BH1025"/>
      <c r="BI1025"/>
      <c r="BJ1025"/>
      <c r="BK1025"/>
      <c r="BL1025"/>
      <c r="BM1025"/>
      <c r="BN1025"/>
      <c r="BO1025"/>
      <c r="BP1025"/>
      <c r="BQ1025"/>
      <c r="BR1025"/>
      <c r="BS1025"/>
      <c r="BT1025"/>
      <c r="BU1025"/>
      <c r="BV1025" s="215"/>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0" customFormat="true" ht="15.95" customHeight="true" x14ac:dyDescent="0.2">
      <c r="A1026" s="2259" t="s">
        <v>171</v>
      </c>
      <c r="B1026" s="2260"/>
      <c r="C1026" s="410" t="s">
        <v>172</v>
      </c>
      <c r="W1026" s="567"/>
      <c r="X1026" s="567"/>
      <c r="Y1026" s="567"/>
      <c r="Z1026" s="567"/>
      <c r="AA1026" s="567"/>
      <c r="AB1026" s="567"/>
      <c r="AC1026" s="567"/>
      <c r="AD1026" s="567"/>
      <c r="AE1026" s="567"/>
      <c r="AF1026" s="567"/>
      <c r="AG1026" s="567"/>
      <c r="AH1026" s="567"/>
      <c r="AI1026" s="567"/>
      <c r="AJ1026" s="567"/>
      <c r="AK1026" s="567"/>
      <c r="AL1026" s="567"/>
      <c r="AM1026" s="567"/>
      <c r="AN1026" s="567"/>
      <c r="AO1026" s="567"/>
      <c r="AP1026" s="567"/>
      <c r="AQ1026" s="567"/>
      <c r="AR1026" s="567"/>
      <c r="AS1026" s="567"/>
      <c r="AT1026" s="567"/>
      <c r="AU1026" s="567"/>
      <c r="AV1026" s="567"/>
      <c r="AW1026" s="567"/>
      <c r="AX1026" s="567"/>
      <c r="AY1026" s="567"/>
      <c r="AZ1026" s="567"/>
      <c r="BA1026" s="215"/>
      <c r="BB1026" s="283"/>
      <c r="BC1026"/>
      <c r="BD1026"/>
      <c r="BE1026"/>
      <c r="BF1026"/>
      <c r="BG1026"/>
      <c r="BH1026"/>
      <c r="BI1026"/>
      <c r="BJ1026"/>
      <c r="BK1026"/>
      <c r="BL1026"/>
      <c r="BM1026"/>
      <c r="BN1026"/>
      <c r="BO1026"/>
      <c r="BP1026"/>
      <c r="BQ1026"/>
      <c r="BR1026"/>
      <c r="BS1026"/>
      <c r="BT1026"/>
      <c r="BU1026"/>
      <c r="BV1026" s="215"/>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0" customFormat="true" ht="17.1" hidden="true" customHeight="true" x14ac:dyDescent="0.2">
      <c r="A1027" s="411" t="s">
        <v>173</v>
      </c>
      <c r="B1027" s="412" t="s">
        <v>174</v>
      </c>
      <c r="C1027" s="413">
        <v>10760</v>
      </c>
      <c r="W1027" s="567"/>
      <c r="X1027" s="567"/>
      <c r="Y1027" s="567"/>
      <c r="Z1027" s="567"/>
      <c r="AA1027" s="567"/>
      <c r="AB1027" s="567"/>
      <c r="AC1027" s="567"/>
      <c r="AD1027" s="567"/>
      <c r="AE1027" s="567"/>
      <c r="AF1027" s="567"/>
      <c r="AG1027" s="567"/>
      <c r="AH1027" s="567"/>
      <c r="AI1027" s="567"/>
      <c r="AJ1027" s="567"/>
      <c r="AK1027" s="567"/>
      <c r="AL1027" s="567"/>
      <c r="AM1027" s="567"/>
      <c r="AN1027" s="567"/>
      <c r="AO1027" s="567"/>
      <c r="AP1027" s="567"/>
      <c r="AQ1027" s="567"/>
      <c r="AR1027" s="567"/>
      <c r="AS1027" s="567"/>
      <c r="AT1027" s="567"/>
      <c r="AU1027" s="567"/>
      <c r="AV1027" s="567"/>
      <c r="AW1027" s="567"/>
      <c r="AX1027" s="567"/>
      <c r="AY1027" s="567"/>
      <c r="AZ1027" s="567"/>
      <c r="BA1027" s="215"/>
      <c r="BB1027" s="283"/>
      <c r="BC1027"/>
      <c r="BD1027"/>
      <c r="BE1027"/>
      <c r="BF1027"/>
      <c r="BG1027"/>
      <c r="BH1027"/>
      <c r="BI1027"/>
      <c r="BJ1027"/>
      <c r="BK1027"/>
      <c r="BL1027"/>
      <c r="BM1027"/>
      <c r="BN1027"/>
      <c r="BO1027"/>
      <c r="BP1027"/>
      <c r="BQ1027"/>
      <c r="BR1027"/>
      <c r="BS1027"/>
      <c r="BT1027"/>
      <c r="BU1027"/>
      <c r="BV1027" s="215"/>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0" customFormat="true" ht="17.1" hidden="true" customHeight="true" x14ac:dyDescent="0.2">
      <c r="A1028" s="414" t="s">
        <v>175</v>
      </c>
      <c r="B1028" s="415" t="s">
        <v>174</v>
      </c>
      <c r="C1028" s="416">
        <v>10760</v>
      </c>
      <c r="W1028" s="567"/>
      <c r="X1028" s="567"/>
      <c r="Y1028" s="567"/>
      <c r="Z1028" s="567"/>
      <c r="AA1028" s="567"/>
      <c r="AB1028" s="567"/>
      <c r="AC1028" s="567"/>
      <c r="AD1028" s="567"/>
      <c r="AE1028" s="567"/>
      <c r="AF1028" s="567"/>
      <c r="AG1028" s="567"/>
      <c r="AH1028" s="567"/>
      <c r="AI1028" s="567"/>
      <c r="AJ1028" s="567"/>
      <c r="AK1028" s="567"/>
      <c r="AL1028" s="567"/>
      <c r="AM1028" s="567"/>
      <c r="AN1028" s="567"/>
      <c r="AO1028" s="567"/>
      <c r="AP1028" s="567"/>
      <c r="AQ1028" s="567"/>
      <c r="AR1028" s="567"/>
      <c r="AS1028" s="567"/>
      <c r="AT1028" s="567"/>
      <c r="AU1028" s="567"/>
      <c r="AV1028" s="567"/>
      <c r="AW1028" s="567"/>
      <c r="AX1028" s="567"/>
      <c r="AY1028" s="567"/>
      <c r="AZ1028" s="567"/>
      <c r="BA1028" s="215"/>
      <c r="BB1028" s="283"/>
      <c r="BC1028"/>
      <c r="BD1028"/>
      <c r="BE1028"/>
      <c r="BF1028"/>
      <c r="BG1028"/>
      <c r="BH1028"/>
      <c r="BI1028"/>
      <c r="BJ1028"/>
      <c r="BK1028"/>
      <c r="BL1028"/>
      <c r="BM1028"/>
      <c r="BN1028"/>
      <c r="BO1028"/>
      <c r="BP1028"/>
      <c r="BQ1028"/>
      <c r="BR1028"/>
      <c r="BS1028"/>
      <c r="BT1028"/>
      <c r="BU1028"/>
      <c r="BV1028" s="215"/>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0" customFormat="true" ht="17.1" hidden="true" customHeight="true" x14ac:dyDescent="0.2">
      <c r="A1029" s="414" t="s">
        <v>176</v>
      </c>
      <c r="B1029" s="415" t="s">
        <v>174</v>
      </c>
      <c r="C1029" s="416">
        <v>10760</v>
      </c>
      <c r="W1029" s="567"/>
      <c r="X1029" s="567"/>
      <c r="Y1029" s="567"/>
      <c r="Z1029" s="567"/>
      <c r="AA1029" s="567"/>
      <c r="AB1029" s="567"/>
      <c r="AC1029" s="567"/>
      <c r="AD1029" s="567"/>
      <c r="AE1029" s="567"/>
      <c r="AF1029" s="567"/>
      <c r="AG1029" s="567"/>
      <c r="AH1029" s="567"/>
      <c r="AI1029" s="567"/>
      <c r="AJ1029" s="567"/>
      <c r="AK1029" s="567"/>
      <c r="AL1029" s="567"/>
      <c r="AM1029" s="567"/>
      <c r="AN1029" s="567"/>
      <c r="AO1029" s="567"/>
      <c r="AP1029" s="567"/>
      <c r="AQ1029" s="567"/>
      <c r="AR1029" s="567"/>
      <c r="AS1029" s="567"/>
      <c r="AT1029" s="567"/>
      <c r="AU1029" s="567"/>
      <c r="AV1029" s="567"/>
      <c r="AW1029" s="567"/>
      <c r="AX1029" s="567"/>
      <c r="AY1029" s="567"/>
      <c r="AZ1029" s="567"/>
      <c r="BA1029" s="215"/>
      <c r="BB1029" s="283"/>
      <c r="BC1029"/>
      <c r="BD1029"/>
      <c r="BE1029"/>
      <c r="BF1029"/>
      <c r="BG1029"/>
      <c r="BH1029"/>
      <c r="BI1029"/>
      <c r="BJ1029"/>
      <c r="BK1029"/>
      <c r="BL1029"/>
      <c r="BM1029"/>
      <c r="BN1029"/>
      <c r="BO1029"/>
      <c r="BP1029"/>
      <c r="BQ1029"/>
      <c r="BR1029"/>
      <c r="BS1029"/>
      <c r="BT1029"/>
      <c r="BU1029"/>
      <c r="BV1029" s="215"/>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0" customFormat="true" ht="17.1" hidden="true" customHeight="true" x14ac:dyDescent="0.2">
      <c r="A1030" s="414" t="s">
        <v>177</v>
      </c>
      <c r="B1030" s="415" t="s">
        <v>174</v>
      </c>
      <c r="C1030" s="416">
        <v>10760</v>
      </c>
      <c r="W1030" s="567"/>
      <c r="X1030" s="567"/>
      <c r="Y1030" s="567"/>
      <c r="Z1030" s="567"/>
      <c r="AA1030" s="567"/>
      <c r="AB1030" s="567"/>
      <c r="AC1030" s="567"/>
      <c r="AD1030" s="567"/>
      <c r="AE1030" s="567"/>
      <c r="AF1030" s="567"/>
      <c r="AG1030" s="567"/>
      <c r="AH1030" s="567"/>
      <c r="AI1030" s="567"/>
      <c r="AJ1030" s="567"/>
      <c r="AK1030" s="567"/>
      <c r="AL1030" s="567"/>
      <c r="AM1030" s="567"/>
      <c r="AN1030" s="567"/>
      <c r="AO1030" s="567"/>
      <c r="AP1030" s="567"/>
      <c r="AQ1030" s="567"/>
      <c r="AR1030" s="567"/>
      <c r="AS1030" s="567"/>
      <c r="AT1030" s="567"/>
      <c r="AU1030" s="567"/>
      <c r="AV1030" s="567"/>
      <c r="AW1030" s="567"/>
      <c r="AX1030" s="567"/>
      <c r="AY1030" s="567"/>
      <c r="AZ1030" s="567"/>
      <c r="BA1030" s="215"/>
      <c r="BB1030" s="283"/>
      <c r="BC1030"/>
      <c r="BD1030"/>
      <c r="BE1030"/>
      <c r="BF1030"/>
      <c r="BG1030"/>
      <c r="BH1030"/>
      <c r="BI1030"/>
      <c r="BJ1030"/>
      <c r="BK1030"/>
      <c r="BL1030"/>
      <c r="BM1030"/>
      <c r="BN1030"/>
      <c r="BO1030"/>
      <c r="BP1030"/>
      <c r="BQ1030"/>
      <c r="BR1030"/>
      <c r="BS1030"/>
      <c r="BT1030"/>
      <c r="BU1030"/>
      <c r="BV1030" s="215"/>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0" customFormat="true" ht="17.1" customHeight="true" x14ac:dyDescent="0.2">
      <c r="A1031" s="2261" t="s">
        <v>178</v>
      </c>
      <c r="B1031" s="415" t="s">
        <v>179</v>
      </c>
      <c r="C1031" s="416">
        <v>7240</v>
      </c>
      <c r="W1031" s="567"/>
      <c r="X1031" s="567"/>
      <c r="Y1031" s="567"/>
      <c r="Z1031" s="567"/>
      <c r="AA1031" s="567"/>
      <c r="AB1031" s="567"/>
      <c r="AC1031" s="567"/>
      <c r="AD1031" s="567"/>
      <c r="AE1031" s="567"/>
      <c r="AF1031" s="567"/>
      <c r="AG1031" s="567"/>
      <c r="AH1031" s="567"/>
      <c r="AI1031" s="567"/>
      <c r="AJ1031" s="567"/>
      <c r="AK1031" s="567"/>
      <c r="AL1031" s="567"/>
      <c r="AM1031" s="567"/>
      <c r="AN1031" s="567"/>
      <c r="AO1031" s="567"/>
      <c r="AP1031" s="567"/>
      <c r="AQ1031" s="567"/>
      <c r="AR1031" s="567"/>
      <c r="AS1031" s="567"/>
      <c r="AT1031" s="567"/>
      <c r="AU1031" s="567"/>
      <c r="AV1031" s="567"/>
      <c r="AW1031" s="567"/>
      <c r="AX1031" s="567"/>
      <c r="AY1031" s="567"/>
      <c r="AZ1031" s="567"/>
      <c r="BA1031" s="215"/>
      <c r="BB1031" s="283"/>
      <c r="BC1031"/>
      <c r="BD1031"/>
      <c r="BE1031"/>
      <c r="BF1031"/>
      <c r="BG1031"/>
      <c r="BH1031"/>
      <c r="BI1031"/>
      <c r="BJ1031"/>
      <c r="BK1031"/>
      <c r="BL1031"/>
      <c r="BM1031"/>
      <c r="BN1031"/>
      <c r="BO1031"/>
      <c r="BP1031"/>
      <c r="BQ1031"/>
      <c r="BR1031"/>
      <c r="BS1031"/>
      <c r="BT1031"/>
      <c r="BU1031"/>
      <c r="BV1031" s="215"/>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0" customFormat="true" ht="17.1" customHeight="true" x14ac:dyDescent="0.2">
      <c r="A1032" s="2261"/>
      <c r="B1032" s="415" t="s">
        <v>180</v>
      </c>
      <c r="C1032" s="416">
        <v>3520</v>
      </c>
      <c r="W1032" s="567"/>
      <c r="X1032" s="567"/>
      <c r="Y1032" s="567"/>
      <c r="Z1032" s="567"/>
      <c r="AA1032" s="567"/>
      <c r="AB1032" s="567"/>
      <c r="AC1032" s="567"/>
      <c r="AD1032" s="567"/>
      <c r="AE1032" s="567"/>
      <c r="AF1032" s="567"/>
      <c r="AG1032" s="567"/>
      <c r="AH1032" s="567"/>
      <c r="AI1032" s="567"/>
      <c r="AJ1032" s="567"/>
      <c r="AK1032" s="567"/>
      <c r="AL1032" s="567"/>
      <c r="AM1032" s="567"/>
      <c r="AN1032" s="567"/>
      <c r="AO1032" s="567"/>
      <c r="AP1032" s="567"/>
      <c r="AQ1032" s="567"/>
      <c r="AR1032" s="567"/>
      <c r="AS1032" s="567"/>
      <c r="AT1032" s="567"/>
      <c r="AU1032" s="567"/>
      <c r="AV1032" s="567"/>
      <c r="AW1032" s="567"/>
      <c r="AX1032" s="567"/>
      <c r="AY1032" s="567"/>
      <c r="AZ1032" s="567"/>
      <c r="BA1032" s="215"/>
      <c r="BB1032" s="283"/>
      <c r="BC1032"/>
      <c r="BD1032"/>
      <c r="BE1032"/>
      <c r="BF1032"/>
      <c r="BG1032"/>
      <c r="BH1032"/>
      <c r="BI1032"/>
      <c r="BJ1032"/>
      <c r="BK1032"/>
      <c r="BL1032"/>
      <c r="BM1032"/>
      <c r="BN1032"/>
      <c r="BO1032"/>
      <c r="BP1032"/>
      <c r="BQ1032"/>
      <c r="BR1032"/>
      <c r="BS1032"/>
      <c r="BT1032"/>
      <c r="BU1032"/>
      <c r="BV1032" s="215"/>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0" customFormat="true" ht="17.1" customHeight="true" x14ac:dyDescent="0.2">
      <c r="A1033" s="2262"/>
      <c r="B1033" s="417" t="s">
        <v>255</v>
      </c>
      <c r="C1033" s="418">
        <v>0</v>
      </c>
      <c r="W1033" s="567"/>
      <c r="X1033" s="567"/>
      <c r="Y1033" s="567"/>
      <c r="Z1033" s="567"/>
      <c r="AA1033" s="567"/>
      <c r="AB1033" s="567"/>
      <c r="AC1033" s="567"/>
      <c r="AD1033" s="567"/>
      <c r="AE1033" s="567"/>
      <c r="AF1033" s="567"/>
      <c r="AG1033" s="567"/>
      <c r="AH1033" s="567"/>
      <c r="AI1033" s="567"/>
      <c r="AJ1033" s="567"/>
      <c r="AK1033" s="567"/>
      <c r="AL1033" s="567"/>
      <c r="AM1033" s="567"/>
      <c r="AN1033" s="567"/>
      <c r="AO1033" s="567"/>
      <c r="AP1033" s="567"/>
      <c r="AQ1033" s="567"/>
      <c r="AR1033" s="567"/>
      <c r="AS1033" s="567"/>
      <c r="AT1033" s="567"/>
      <c r="AU1033" s="567"/>
      <c r="AV1033" s="567"/>
      <c r="AW1033" s="567"/>
      <c r="AX1033" s="567"/>
      <c r="AY1033" s="567"/>
      <c r="AZ1033" s="567"/>
      <c r="BA1033" s="431"/>
      <c r="BB1033" s="136"/>
      <c r="BC1033" s="431"/>
      <c r="BD1033" s="431"/>
      <c r="BE1033" s="431"/>
      <c r="BF1033" s="431"/>
      <c r="BG1033" s="431"/>
      <c r="BH1033" s="431"/>
      <c r="BI1033" s="431"/>
      <c r="BJ1033" s="431"/>
      <c r="BK1033" s="431"/>
      <c r="BL1033" s="431"/>
      <c r="BM1033" s="431"/>
      <c r="BN1033" s="431"/>
      <c r="BO1033" s="431"/>
      <c r="BP1033" s="431"/>
      <c r="BQ1033" s="431"/>
      <c r="BR1033" s="431"/>
      <c r="BS1033" s="431"/>
      <c r="BT1033" s="431"/>
      <c r="BU1033" s="431"/>
      <c r="BV1033" s="431"/>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0" customFormat="true" ht="12.95" customHeight="true" x14ac:dyDescent="0.2">
      <c r="A1034" s="2263" t="s">
        <v>352</v>
      </c>
      <c r="B1034" s="2264"/>
      <c r="C1034" s="2265"/>
      <c r="W1034" s="567"/>
      <c r="X1034" s="567"/>
      <c r="Y1034" s="567"/>
      <c r="Z1034" s="567"/>
      <c r="AA1034" s="567"/>
      <c r="AB1034" s="567"/>
      <c r="AC1034" s="567"/>
      <c r="AD1034" s="567"/>
      <c r="AE1034" s="567"/>
      <c r="AF1034" s="567"/>
      <c r="AG1034" s="567"/>
      <c r="AH1034" s="567"/>
      <c r="AI1034" s="567"/>
      <c r="AJ1034" s="567"/>
      <c r="AK1034" s="567"/>
      <c r="AL1034" s="567"/>
      <c r="AM1034" s="567"/>
      <c r="AN1034" s="567"/>
      <c r="AO1034" s="567"/>
      <c r="AP1034" s="567"/>
      <c r="AQ1034" s="567"/>
      <c r="AR1034" s="567"/>
      <c r="AS1034" s="567"/>
      <c r="AT1034" s="567"/>
      <c r="AU1034" s="567"/>
      <c r="AV1034" s="567"/>
      <c r="AW1034" s="567"/>
      <c r="AX1034" s="567"/>
      <c r="AY1034" s="567"/>
      <c r="AZ1034" s="567"/>
      <c r="BA1034" s="215"/>
      <c r="BB1034" s="283"/>
      <c r="BC1034"/>
      <c r="BD1034"/>
      <c r="BE1034"/>
      <c r="BF1034"/>
      <c r="BG1034"/>
      <c r="BH1034"/>
      <c r="BI1034"/>
      <c r="BJ1034"/>
      <c r="BK1034"/>
      <c r="BL1034"/>
      <c r="BM1034"/>
      <c r="BN1034"/>
      <c r="BO1034"/>
      <c r="BP1034"/>
      <c r="BQ1034"/>
      <c r="BR1034"/>
      <c r="BS1034"/>
      <c r="BT1034"/>
      <c r="BU1034"/>
      <c r="BV1034" s="215"/>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1"/>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432"/>
      <c r="BB1035" s="230"/>
      <c r="BC1035" s="432"/>
      <c r="BD1035" s="432"/>
      <c r="BE1035" s="432"/>
      <c r="BF1035" s="432"/>
      <c r="BG1035" s="432"/>
      <c r="BH1035" s="432"/>
      <c r="BI1035" s="432"/>
      <c r="BJ1035" s="432"/>
      <c r="BK1035" s="432"/>
      <c r="BL1035" s="432"/>
      <c r="BM1035" s="432"/>
      <c r="BN1035" s="432"/>
      <c r="BO1035" s="432"/>
      <c r="BP1035" s="432"/>
      <c r="BQ1035" s="432"/>
      <c r="BR1035" s="432"/>
      <c r="BS1035" s="432"/>
      <c r="BT1035" s="432"/>
      <c r="BU1035" s="432"/>
      <c r="BV1035" s="432"/>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119</v>
      </c>
      <c r="B1036" s="118" t="s">
        <v>120</v>
      </c>
    </row>
    <row r="1037" ht="15" customHeight="true" x14ac:dyDescent="0.2">
      <c r="A1037" s="285" t="str">
        <f>R15</f>
        <v>Centro</v>
      </c>
      <c r="B1037" s="285">
        <f>BR122+BR123</f>
        <v>6205.203930405849</v>
      </c>
    </row>
    <row r="1038" ht="15" customHeight="true" x14ac:dyDescent="0.2">
      <c r="A1038" s="285" t="str">
        <f>S15</f>
        <v>DF-Edo México</v>
      </c>
      <c r="B1038" s="285">
        <f>BS122+BS123</f>
        <v>8845.9969480853924</v>
      </c>
    </row>
    <row r="1039" ht="15" customHeight="true" x14ac:dyDescent="0.2">
      <c r="A1039" s="285" t="str">
        <f>T15</f>
        <v>Noreste</v>
      </c>
      <c r="B1039" s="285">
        <f>BT122+BT123</f>
        <v>8777.828176852976</v>
      </c>
    </row>
    <row r="1040" ht="15" customHeight="true" x14ac:dyDescent="0.2">
      <c r="A1040" s="285" t="str">
        <f>U15</f>
        <v>Noroeste</v>
      </c>
      <c r="B1040" s="285">
        <f>BU122+BU123</f>
        <v>8083.9642158819079</v>
      </c>
    </row>
    <row r="1041" ht="15" customHeight="true" x14ac:dyDescent="0.2">
      <c r="A1041" s="285" t="str">
        <f>V15</f>
        <v>Sur</v>
      </c>
      <c r="B1041" s="285">
        <f>BV122+BV123</f>
        <v>8467.6486149599095</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5</v>
      </c>
      <c r="B1072" s="230" t="s">
        <v>135</v>
      </c>
    </row>
    <row r="1100" s="583" customFormat="true" ht="17.1" customHeight="true" x14ac:dyDescent="0.2">
      <c r="A1100" s="610"/>
      <c r="B1100" s="599"/>
      <c r="BA1100" s="432"/>
      <c r="BB1100" s="230"/>
      <c r="BC1100" s="432"/>
      <c r="BD1100" s="432"/>
      <c r="BE1100" s="432"/>
      <c r="BF1100" s="432"/>
      <c r="BG1100" s="432"/>
      <c r="BH1100" s="432"/>
      <c r="BI1100" s="432"/>
      <c r="BJ1100" s="432"/>
      <c r="BK1100" s="432"/>
      <c r="BL1100" s="432"/>
      <c r="BM1100" s="432"/>
      <c r="BN1100" s="432"/>
      <c r="BO1100" s="432"/>
      <c r="BP1100" s="432"/>
      <c r="BQ1100" s="432"/>
      <c r="BR1100" s="432"/>
      <c r="BS1100" s="432"/>
      <c r="BT1100" s="432"/>
      <c r="BU1100" s="432"/>
      <c r="BV1100" s="432"/>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3" customFormat="true" ht="17.1" customHeight="true" x14ac:dyDescent="0.2">
      <c r="A1101" s="611"/>
      <c r="B1101" s="600"/>
      <c r="BA1101" s="432"/>
      <c r="BB1101" s="230"/>
      <c r="BC1101" s="432"/>
      <c r="BD1101" s="432"/>
      <c r="BE1101" s="432"/>
      <c r="BF1101" s="432"/>
      <c r="BG1101" s="432"/>
      <c r="BH1101" s="432"/>
      <c r="BI1101" s="432"/>
      <c r="BJ1101" s="432"/>
      <c r="BK1101" s="432"/>
      <c r="BL1101" s="432"/>
      <c r="BM1101" s="432"/>
      <c r="BN1101" s="432"/>
      <c r="BO1101" s="432"/>
      <c r="BP1101" s="432"/>
      <c r="BQ1101" s="432"/>
      <c r="BR1101" s="432"/>
      <c r="BS1101" s="432"/>
      <c r="BT1101" s="432"/>
      <c r="BU1101" s="432"/>
      <c r="BV1101" s="432"/>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432"/>
      <c r="BB1102" s="230"/>
      <c r="BC1102" s="432"/>
      <c r="BD1102" s="432"/>
      <c r="BE1102" s="432"/>
      <c r="BF1102" s="432"/>
      <c r="BG1102" s="432"/>
      <c r="BH1102" s="432"/>
      <c r="BI1102" s="432"/>
      <c r="BJ1102" s="432"/>
      <c r="BK1102" s="432"/>
      <c r="BL1102" s="432"/>
      <c r="BM1102" s="432"/>
      <c r="BN1102" s="432"/>
      <c r="BO1102" s="432"/>
      <c r="BP1102" s="432"/>
      <c r="BQ1102" s="432"/>
      <c r="BR1102" s="432"/>
      <c r="BS1102" s="432"/>
      <c r="BT1102" s="432"/>
      <c r="BU1102" s="432"/>
      <c r="BV1102" s="432"/>
    </row>
    <row r="1103" s="203" customFormat="true" ht="15" customHeight="true" x14ac:dyDescent="0.2">
      <c r="BA1103" s="432"/>
      <c r="BB1103" s="230"/>
      <c r="BC1103" s="432"/>
      <c r="BD1103" s="432"/>
      <c r="BE1103" s="432"/>
      <c r="BF1103" s="432"/>
      <c r="BG1103" s="432"/>
      <c r="BH1103" s="432"/>
      <c r="BI1103" s="432"/>
      <c r="BJ1103" s="432"/>
      <c r="BK1103" s="432"/>
      <c r="BL1103" s="432"/>
      <c r="BM1103" s="432"/>
      <c r="BN1103" s="432"/>
      <c r="BO1103" s="432"/>
      <c r="BP1103" s="432"/>
      <c r="BQ1103" s="432"/>
      <c r="BR1103" s="432"/>
      <c r="BS1103" s="432"/>
      <c r="BT1103" s="432"/>
      <c r="BU1103" s="432"/>
      <c r="BV1103" s="432"/>
    </row>
    <row r="1104" s="203" customFormat="true" ht="15" customHeight="true" x14ac:dyDescent="0.2">
      <c r="BA1104" s="432"/>
      <c r="BB1104" s="230"/>
      <c r="BC1104" s="432"/>
      <c r="BD1104" s="432"/>
      <c r="BE1104" s="432"/>
      <c r="BF1104" s="432"/>
      <c r="BG1104" s="432"/>
      <c r="BH1104" s="432"/>
      <c r="BI1104" s="432"/>
      <c r="BJ1104" s="432"/>
      <c r="BK1104" s="432"/>
      <c r="BL1104" s="432"/>
      <c r="BM1104" s="432"/>
      <c r="BN1104" s="432"/>
      <c r="BO1104" s="432"/>
      <c r="BP1104" s="432"/>
      <c r="BQ1104" s="432"/>
      <c r="BR1104" s="432"/>
      <c r="BS1104" s="432"/>
      <c r="BT1104" s="432"/>
      <c r="BU1104" s="432"/>
      <c r="BV1104" s="432"/>
    </row>
    <row r="1105" s="203" customFormat="true" ht="15" customHeight="true" x14ac:dyDescent="0.2">
      <c r="BA1105" s="432"/>
      <c r="BB1105" s="230"/>
      <c r="BC1105" s="432"/>
      <c r="BD1105" s="432"/>
      <c r="BE1105" s="432"/>
      <c r="BF1105" s="432"/>
      <c r="BG1105" s="432"/>
      <c r="BH1105" s="432"/>
      <c r="BI1105" s="432"/>
      <c r="BJ1105" s="432"/>
      <c r="BK1105" s="432"/>
      <c r="BL1105" s="432"/>
      <c r="BM1105" s="432"/>
      <c r="BN1105" s="432"/>
      <c r="BO1105" s="432"/>
      <c r="BP1105" s="432"/>
      <c r="BQ1105" s="432"/>
      <c r="BR1105" s="432"/>
      <c r="BS1105" s="432"/>
      <c r="BT1105" s="432"/>
      <c r="BU1105" s="432"/>
      <c r="BV1105" s="432"/>
    </row>
    <row r="1106" s="203" customFormat="true" ht="15" customHeight="true" x14ac:dyDescent="0.2">
      <c r="BA1106" s="432"/>
      <c r="BB1106" s="230"/>
      <c r="BC1106" s="432"/>
      <c r="BD1106" s="432"/>
      <c r="BE1106" s="432"/>
      <c r="BF1106" s="432"/>
      <c r="BG1106" s="432"/>
      <c r="BH1106" s="432"/>
      <c r="BI1106" s="432"/>
      <c r="BJ1106" s="432"/>
      <c r="BK1106" s="432"/>
      <c r="BL1106" s="432"/>
      <c r="BM1106" s="432"/>
      <c r="BN1106" s="432"/>
      <c r="BO1106" s="432"/>
      <c r="BP1106" s="432"/>
      <c r="BQ1106" s="432"/>
      <c r="BR1106" s="432"/>
      <c r="BS1106" s="432"/>
      <c r="BT1106" s="432"/>
      <c r="BU1106" s="432"/>
      <c r="BV1106" s="432"/>
    </row>
    <row r="1107" s="203" customFormat="true" ht="15" customHeight="true" x14ac:dyDescent="0.2">
      <c r="BA1107" s="432"/>
      <c r="BB1107" s="230"/>
      <c r="BC1107" s="432"/>
      <c r="BD1107" s="432"/>
      <c r="BE1107" s="432"/>
      <c r="BF1107" s="432"/>
      <c r="BG1107" s="432"/>
      <c r="BH1107" s="432"/>
      <c r="BI1107" s="432"/>
      <c r="BJ1107" s="432"/>
      <c r="BK1107" s="432"/>
      <c r="BL1107" s="432"/>
      <c r="BM1107" s="432"/>
      <c r="BN1107" s="432"/>
      <c r="BO1107" s="432"/>
      <c r="BP1107" s="432"/>
      <c r="BQ1107" s="432"/>
      <c r="BR1107" s="432"/>
      <c r="BS1107" s="432"/>
      <c r="BT1107" s="432"/>
      <c r="BU1107" s="432"/>
      <c r="BV1107" s="432"/>
    </row>
    <row r="1108" s="203" customFormat="true" ht="15" customHeight="true" x14ac:dyDescent="0.2">
      <c r="BA1108" s="432"/>
      <c r="BB1108" s="230"/>
      <c r="BC1108" s="432"/>
      <c r="BD1108" s="432"/>
      <c r="BE1108" s="432"/>
      <c r="BF1108" s="432"/>
      <c r="BG1108" s="432"/>
      <c r="BH1108" s="432"/>
      <c r="BI1108" s="432"/>
      <c r="BJ1108" s="432"/>
      <c r="BK1108" s="432"/>
      <c r="BL1108" s="432"/>
      <c r="BM1108" s="432"/>
      <c r="BN1108" s="432"/>
      <c r="BO1108" s="432"/>
      <c r="BP1108" s="432"/>
      <c r="BQ1108" s="432"/>
      <c r="BR1108" s="432"/>
      <c r="BS1108" s="432"/>
      <c r="BT1108" s="432"/>
      <c r="BU1108" s="432"/>
      <c r="BV1108" s="432"/>
    </row>
    <row r="1109" s="203" customFormat="true" ht="15" customHeight="true" x14ac:dyDescent="0.2">
      <c r="BA1109" s="432"/>
      <c r="BB1109" s="230"/>
      <c r="BC1109" s="432"/>
      <c r="BD1109" s="432"/>
      <c r="BE1109" s="432"/>
      <c r="BF1109" s="432"/>
      <c r="BG1109" s="432"/>
      <c r="BH1109" s="432"/>
      <c r="BI1109" s="432"/>
      <c r="BJ1109" s="432"/>
      <c r="BK1109" s="432"/>
      <c r="BL1109" s="432"/>
      <c r="BM1109" s="432"/>
      <c r="BN1109" s="432"/>
      <c r="BO1109" s="432"/>
      <c r="BP1109" s="432"/>
      <c r="BQ1109" s="432"/>
      <c r="BR1109" s="432"/>
      <c r="BS1109" s="432"/>
      <c r="BT1109" s="432"/>
      <c r="BU1109" s="432"/>
      <c r="BV1109" s="432"/>
    </row>
    <row r="1110" s="203" customFormat="true" ht="15" customHeight="true" x14ac:dyDescent="0.2">
      <c r="BA1110" s="432"/>
      <c r="BB1110" s="230"/>
      <c r="BC1110" s="432"/>
      <c r="BD1110" s="432"/>
      <c r="BE1110" s="432"/>
      <c r="BF1110" s="432"/>
      <c r="BG1110" s="432"/>
      <c r="BH1110" s="432"/>
      <c r="BI1110" s="432"/>
      <c r="BJ1110" s="432"/>
      <c r="BK1110" s="432"/>
      <c r="BL1110" s="432"/>
      <c r="BM1110" s="432"/>
      <c r="BN1110" s="432"/>
      <c r="BO1110" s="432"/>
      <c r="BP1110" s="432"/>
      <c r="BQ1110" s="432"/>
      <c r="BR1110" s="432"/>
      <c r="BS1110" s="432"/>
      <c r="BT1110" s="432"/>
      <c r="BU1110" s="432"/>
      <c r="BV1110" s="432"/>
    </row>
    <row r="1111" s="203" customFormat="true" ht="15" customHeight="true" x14ac:dyDescent="0.2">
      <c r="BA1111" s="432"/>
      <c r="BB1111" s="230"/>
      <c r="BC1111" s="432"/>
      <c r="BD1111" s="432"/>
      <c r="BE1111" s="432"/>
      <c r="BF1111" s="432"/>
      <c r="BG1111" s="432"/>
      <c r="BH1111" s="432"/>
      <c r="BI1111" s="432"/>
      <c r="BJ1111" s="432"/>
      <c r="BK1111" s="432"/>
      <c r="BL1111" s="432"/>
      <c r="BM1111" s="432"/>
      <c r="BN1111" s="432"/>
      <c r="BO1111" s="432"/>
      <c r="BP1111" s="432"/>
      <c r="BQ1111" s="432"/>
      <c r="BR1111" s="432"/>
      <c r="BS1111" s="432"/>
      <c r="BT1111" s="432"/>
      <c r="BU1111" s="432"/>
      <c r="BV1111" s="432"/>
    </row>
    <row r="1112" s="203" customFormat="true" ht="15" customHeight="true" x14ac:dyDescent="0.2">
      <c r="BA1112" s="432"/>
      <c r="BB1112" s="230"/>
      <c r="BC1112" s="432"/>
      <c r="BD1112" s="432"/>
      <c r="BE1112" s="432"/>
      <c r="BF1112" s="432"/>
      <c r="BG1112" s="432"/>
      <c r="BH1112" s="432"/>
      <c r="BI1112" s="432"/>
      <c r="BJ1112" s="432"/>
      <c r="BK1112" s="432"/>
      <c r="BL1112" s="432"/>
      <c r="BM1112" s="432"/>
      <c r="BN1112" s="432"/>
      <c r="BO1112" s="432"/>
      <c r="BP1112" s="432"/>
      <c r="BQ1112" s="432"/>
      <c r="BR1112" s="432"/>
      <c r="BS1112" s="432"/>
      <c r="BT1112" s="432"/>
      <c r="BU1112" s="432"/>
      <c r="BV1112" s="432"/>
    </row>
    <row r="1113" s="203" customFormat="true" ht="15" customHeight="true" x14ac:dyDescent="0.2">
      <c r="BA1113" s="432"/>
      <c r="BB1113" s="230"/>
      <c r="BC1113" s="432"/>
      <c r="BD1113" s="432"/>
      <c r="BE1113" s="432"/>
      <c r="BF1113" s="432"/>
      <c r="BG1113" s="432"/>
      <c r="BH1113" s="432"/>
      <c r="BI1113" s="432"/>
      <c r="BJ1113" s="432"/>
      <c r="BK1113" s="432"/>
      <c r="BL1113" s="432"/>
      <c r="BM1113" s="432"/>
      <c r="BN1113" s="432"/>
      <c r="BO1113" s="432"/>
      <c r="BP1113" s="432"/>
      <c r="BQ1113" s="432"/>
      <c r="BR1113" s="432"/>
      <c r="BS1113" s="432"/>
      <c r="BT1113" s="432"/>
      <c r="BU1113" s="432"/>
      <c r="BV1113" s="432"/>
    </row>
    <row r="1114" s="583" customFormat="true" ht="17.1" customHeight="true" x14ac:dyDescent="0.2">
      <c r="A1114" s="611"/>
      <c r="B1114" s="600"/>
      <c r="C1114" s="601"/>
      <c r="D1114" s="602"/>
      <c r="E1114" s="602"/>
      <c r="F1114" s="602"/>
      <c r="G1114" s="603"/>
      <c r="H1114" s="602"/>
      <c r="I1114" s="602"/>
      <c r="J1114" s="602"/>
      <c r="K1114" s="602"/>
      <c r="L1114" s="603"/>
      <c r="M1114" s="602"/>
      <c r="N1114" s="602"/>
      <c r="O1114" s="602"/>
      <c r="P1114" s="602"/>
      <c r="Q1114" s="603"/>
      <c r="R1114" s="602"/>
      <c r="S1114" s="602"/>
      <c r="T1114" s="602"/>
      <c r="U1114" s="602"/>
      <c r="V1114" s="604"/>
      <c r="BA1114" s="432"/>
      <c r="BB1114" s="230"/>
      <c r="BC1114" s="432"/>
      <c r="BD1114" s="432"/>
      <c r="BE1114" s="432"/>
      <c r="BF1114" s="432"/>
      <c r="BG1114" s="432"/>
      <c r="BH1114" s="432"/>
      <c r="BI1114" s="432"/>
      <c r="BJ1114" s="432"/>
      <c r="BK1114" s="432"/>
      <c r="BL1114" s="432"/>
      <c r="BM1114" s="432"/>
      <c r="BN1114" s="432"/>
      <c r="BO1114" s="432"/>
      <c r="BP1114" s="432"/>
      <c r="BQ1114" s="432"/>
      <c r="BR1114" s="432"/>
      <c r="BS1114" s="432"/>
      <c r="BT1114" s="432"/>
      <c r="BU1114" s="432"/>
      <c r="BV1114" s="432"/>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3" customFormat="true" ht="17.1" customHeight="true" x14ac:dyDescent="0.2">
      <c r="A1115" s="611"/>
      <c r="B1115" s="600"/>
      <c r="C1115" s="601"/>
      <c r="D1115" s="602"/>
      <c r="E1115" s="602"/>
      <c r="F1115" s="602"/>
      <c r="G1115" s="603"/>
      <c r="H1115" s="602"/>
      <c r="I1115" s="602"/>
      <c r="J1115" s="602"/>
      <c r="K1115" s="602"/>
      <c r="L1115" s="603"/>
      <c r="M1115" s="602"/>
      <c r="N1115" s="602"/>
      <c r="O1115" s="602"/>
      <c r="P1115" s="602"/>
      <c r="Q1115" s="603"/>
      <c r="R1115" s="602"/>
      <c r="S1115" s="602"/>
      <c r="T1115" s="602"/>
      <c r="U1115" s="602"/>
      <c r="V1115" s="604"/>
      <c r="BA1115" s="432"/>
      <c r="BB1115" s="230"/>
      <c r="BC1115" s="432"/>
      <c r="BD1115" s="432"/>
      <c r="BE1115" s="432"/>
      <c r="BF1115" s="432"/>
      <c r="BG1115" s="432"/>
      <c r="BH1115" s="432"/>
      <c r="BI1115" s="432"/>
      <c r="BJ1115" s="432"/>
      <c r="BK1115" s="432"/>
      <c r="BL1115" s="432"/>
      <c r="BM1115" s="432"/>
      <c r="BN1115" s="432"/>
      <c r="BO1115" s="432"/>
      <c r="BP1115" s="432"/>
      <c r="BQ1115" s="432"/>
      <c r="BR1115" s="432"/>
      <c r="BS1115" s="432"/>
      <c r="BT1115" s="432"/>
      <c r="BU1115" s="432"/>
      <c r="BV1115" s="432"/>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3" customFormat="true" ht="17.1" customHeight="true" x14ac:dyDescent="0.2">
      <c r="A1116" s="611"/>
      <c r="B1116" s="600"/>
      <c r="C1116" s="601"/>
      <c r="D1116" s="602"/>
      <c r="E1116" s="602"/>
      <c r="F1116" s="602"/>
      <c r="G1116" s="603"/>
      <c r="H1116" s="602"/>
      <c r="I1116" s="602"/>
      <c r="J1116" s="602"/>
      <c r="K1116" s="602"/>
      <c r="L1116" s="603"/>
      <c r="M1116" s="602"/>
      <c r="N1116" s="602"/>
      <c r="O1116" s="602"/>
      <c r="P1116" s="602"/>
      <c r="Q1116" s="603"/>
      <c r="R1116" s="602"/>
      <c r="S1116" s="602"/>
      <c r="T1116" s="602"/>
      <c r="U1116" s="602"/>
      <c r="V1116" s="604"/>
      <c r="BA1116" s="432"/>
      <c r="BB1116" s="230"/>
      <c r="BC1116" s="432"/>
      <c r="BD1116" s="432"/>
      <c r="BE1116" s="432"/>
      <c r="BF1116" s="432"/>
      <c r="BG1116" s="432"/>
      <c r="BH1116" s="432"/>
      <c r="BI1116" s="432"/>
      <c r="BJ1116" s="432"/>
      <c r="BK1116" s="432"/>
      <c r="BL1116" s="432"/>
      <c r="BM1116" s="432"/>
      <c r="BN1116" s="432"/>
      <c r="BO1116" s="432"/>
      <c r="BP1116" s="432"/>
      <c r="BQ1116" s="432"/>
      <c r="BR1116" s="432"/>
      <c r="BS1116" s="432"/>
      <c r="BT1116" s="432"/>
      <c r="BU1116" s="432"/>
      <c r="BV1116" s="432"/>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3" customFormat="true" ht="17.1" customHeight="true" x14ac:dyDescent="0.2">
      <c r="A1117" s="612"/>
      <c r="B1117" s="605"/>
      <c r="C1117" s="606"/>
      <c r="D1117" s="607"/>
      <c r="E1117" s="607"/>
      <c r="F1117" s="607"/>
      <c r="G1117" s="608"/>
      <c r="H1117" s="607"/>
      <c r="I1117" s="607"/>
      <c r="J1117" s="607"/>
      <c r="K1117" s="607"/>
      <c r="L1117" s="608"/>
      <c r="M1117" s="607"/>
      <c r="N1117" s="607"/>
      <c r="O1117" s="607"/>
      <c r="P1117" s="607"/>
      <c r="Q1117" s="608"/>
      <c r="R1117" s="607"/>
      <c r="S1117" s="607"/>
      <c r="T1117" s="607"/>
      <c r="U1117" s="607"/>
      <c r="V1117" s="609"/>
      <c r="BA1117" s="432"/>
      <c r="BB1117" s="230"/>
      <c r="BC1117" s="432"/>
      <c r="BD1117" s="432"/>
      <c r="BE1117" s="432"/>
      <c r="BF1117" s="432"/>
      <c r="BG1117" s="432"/>
      <c r="BH1117" s="432"/>
      <c r="BI1117" s="432"/>
      <c r="BJ1117" s="432"/>
      <c r="BK1117" s="432"/>
      <c r="BL1117" s="432"/>
      <c r="BM1117" s="432"/>
      <c r="BN1117" s="432"/>
      <c r="BO1117" s="432"/>
      <c r="BP1117" s="432"/>
      <c r="BQ1117" s="432"/>
      <c r="BR1117" s="432"/>
      <c r="BS1117" s="432"/>
      <c r="BT1117" s="432"/>
      <c r="BU1117" s="432"/>
      <c r="BV1117" s="432"/>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432"/>
      <c r="BB1118" s="230"/>
      <c r="BC1118" s="432"/>
      <c r="BD1118" s="432"/>
      <c r="BE1118" s="432"/>
      <c r="BF1118" s="432"/>
      <c r="BG1118" s="432"/>
      <c r="BH1118" s="432"/>
      <c r="BI1118" s="432"/>
      <c r="BJ1118" s="432"/>
      <c r="BK1118" s="432"/>
      <c r="BL1118" s="432"/>
      <c r="BM1118" s="432"/>
      <c r="BN1118" s="432"/>
      <c r="BO1118" s="432"/>
      <c r="BP1118" s="432"/>
      <c r="BQ1118" s="432"/>
      <c r="BR1118" s="432"/>
      <c r="BS1118" s="432"/>
      <c r="BT1118" s="432"/>
      <c r="BU1118" s="432"/>
      <c r="BV1118" s="432"/>
    </row>
    <row r="1119" s="203" customFormat="true" ht="15" customHeight="true" x14ac:dyDescent="0.2">
      <c r="BA1119" s="432"/>
      <c r="BB1119" s="230"/>
      <c r="BC1119" s="432"/>
      <c r="BD1119" s="432"/>
      <c r="BE1119" s="432"/>
      <c r="BF1119" s="432"/>
      <c r="BG1119" s="432"/>
      <c r="BH1119" s="432"/>
      <c r="BI1119" s="432"/>
      <c r="BJ1119" s="432"/>
      <c r="BK1119" s="432"/>
      <c r="BL1119" s="432"/>
      <c r="BM1119" s="432"/>
      <c r="BN1119" s="432"/>
      <c r="BO1119" s="432"/>
      <c r="BP1119" s="432"/>
      <c r="BQ1119" s="432"/>
      <c r="BR1119" s="432"/>
      <c r="BS1119" s="432"/>
      <c r="BT1119" s="432"/>
      <c r="BU1119" s="432"/>
      <c r="BV1119" s="432"/>
    </row>
    <row r="1120" s="203" customFormat="true" ht="15" customHeight="true" x14ac:dyDescent="0.2">
      <c r="BA1120" s="432"/>
      <c r="BB1120" s="230"/>
      <c r="BC1120" s="432"/>
      <c r="BD1120" s="432"/>
      <c r="BE1120" s="432"/>
      <c r="BF1120" s="432"/>
      <c r="BG1120" s="432"/>
      <c r="BH1120" s="432"/>
      <c r="BI1120" s="432"/>
      <c r="BJ1120" s="432"/>
      <c r="BK1120" s="432"/>
      <c r="BL1120" s="432"/>
      <c r="BM1120" s="432"/>
      <c r="BN1120" s="432"/>
      <c r="BO1120" s="432"/>
      <c r="BP1120" s="432"/>
      <c r="BQ1120" s="432"/>
      <c r="BR1120" s="432"/>
      <c r="BS1120" s="432"/>
      <c r="BT1120" s="432"/>
      <c r="BU1120" s="432"/>
      <c r="BV1120" s="432"/>
    </row>
    <row r="1121" s="203" customFormat="true" ht="15" customHeight="true" x14ac:dyDescent="0.2">
      <c r="BA1121" s="432"/>
      <c r="BB1121" s="230"/>
      <c r="BC1121" s="432"/>
      <c r="BD1121" s="432"/>
      <c r="BE1121" s="432"/>
      <c r="BF1121" s="432"/>
      <c r="BG1121" s="432"/>
      <c r="BH1121" s="432"/>
      <c r="BI1121" s="432"/>
      <c r="BJ1121" s="432"/>
      <c r="BK1121" s="432"/>
      <c r="BL1121" s="432"/>
      <c r="BM1121" s="432"/>
      <c r="BN1121" s="432"/>
      <c r="BO1121" s="432"/>
      <c r="BP1121" s="432"/>
      <c r="BQ1121" s="432"/>
      <c r="BR1121" s="432"/>
      <c r="BS1121" s="432"/>
      <c r="BT1121" s="432"/>
      <c r="BU1121" s="432"/>
      <c r="BV1121" s="432"/>
    </row>
    <row r="1122" s="203" customFormat="true" ht="15" customHeight="true" x14ac:dyDescent="0.2">
      <c r="BA1122" s="432"/>
      <c r="BB1122" s="230"/>
      <c r="BC1122" s="432"/>
      <c r="BD1122" s="432"/>
      <c r="BE1122" s="432"/>
      <c r="BF1122" s="432"/>
      <c r="BG1122" s="432"/>
      <c r="BH1122" s="432"/>
      <c r="BI1122" s="432"/>
      <c r="BJ1122" s="432"/>
      <c r="BK1122" s="432"/>
      <c r="BL1122" s="432"/>
      <c r="BM1122" s="432"/>
      <c r="BN1122" s="432"/>
      <c r="BO1122" s="432"/>
      <c r="BP1122" s="432"/>
      <c r="BQ1122" s="432"/>
      <c r="BR1122" s="432"/>
      <c r="BS1122" s="432"/>
      <c r="BT1122" s="432"/>
      <c r="BU1122" s="432"/>
      <c r="BV1122" s="432"/>
    </row>
    <row r="1123" s="203" customFormat="true" ht="15" customHeight="true" x14ac:dyDescent="0.2">
      <c r="BA1123" s="432"/>
      <c r="BB1123" s="230"/>
      <c r="BC1123" s="432"/>
      <c r="BD1123" s="432"/>
      <c r="BE1123" s="432"/>
      <c r="BF1123" s="432"/>
      <c r="BG1123" s="432"/>
      <c r="BH1123" s="432"/>
      <c r="BI1123" s="432"/>
      <c r="BJ1123" s="432"/>
      <c r="BK1123" s="432"/>
      <c r="BL1123" s="432"/>
      <c r="BM1123" s="432"/>
      <c r="BN1123" s="432"/>
      <c r="BO1123" s="432"/>
      <c r="BP1123" s="432"/>
      <c r="BQ1123" s="432"/>
      <c r="BR1123" s="432"/>
      <c r="BS1123" s="432"/>
      <c r="BT1123" s="432"/>
      <c r="BU1123" s="432"/>
      <c r="BV1123" s="432"/>
    </row>
    <row r="1124" s="203" customFormat="true" ht="15" customHeight="true" x14ac:dyDescent="0.2">
      <c r="BA1124" s="432"/>
      <c r="BB1124" s="230"/>
      <c r="BC1124" s="432"/>
      <c r="BD1124" s="432"/>
      <c r="BE1124" s="432"/>
      <c r="BF1124" s="432"/>
      <c r="BG1124" s="432"/>
      <c r="BH1124" s="432"/>
      <c r="BI1124" s="432"/>
      <c r="BJ1124" s="432"/>
      <c r="BK1124" s="432"/>
      <c r="BL1124" s="432"/>
      <c r="BM1124" s="432"/>
      <c r="BN1124" s="432"/>
      <c r="BO1124" s="432"/>
      <c r="BP1124" s="432"/>
      <c r="BQ1124" s="432"/>
      <c r="BR1124" s="432"/>
      <c r="BS1124" s="432"/>
      <c r="BT1124" s="432"/>
      <c r="BU1124" s="432"/>
      <c r="BV1124" s="432"/>
    </row>
    <row r="1125" s="203" customFormat="true" ht="15" customHeight="true" x14ac:dyDescent="0.2">
      <c r="BA1125" s="432"/>
      <c r="BB1125" s="230"/>
      <c r="BC1125" s="432"/>
      <c r="BD1125" s="432"/>
      <c r="BE1125" s="432"/>
      <c r="BF1125" s="432"/>
      <c r="BG1125" s="432"/>
      <c r="BH1125" s="432"/>
      <c r="BI1125" s="432"/>
      <c r="BJ1125" s="432"/>
      <c r="BK1125" s="432"/>
      <c r="BL1125" s="432"/>
      <c r="BM1125" s="432"/>
      <c r="BN1125" s="432"/>
      <c r="BO1125" s="432"/>
      <c r="BP1125" s="432"/>
      <c r="BQ1125" s="432"/>
      <c r="BR1125" s="432"/>
      <c r="BS1125" s="432"/>
      <c r="BT1125" s="432"/>
      <c r="BU1125" s="432"/>
      <c r="BV1125" s="432"/>
    </row>
    <row r="1126" s="203" customFormat="true" ht="15" customHeight="true" x14ac:dyDescent="0.2">
      <c r="BA1126" s="432"/>
      <c r="BB1126" s="230"/>
      <c r="BC1126" s="432"/>
      <c r="BD1126" s="432"/>
      <c r="BE1126" s="432"/>
      <c r="BF1126" s="432"/>
      <c r="BG1126" s="432"/>
      <c r="BH1126" s="432"/>
      <c r="BI1126" s="432"/>
      <c r="BJ1126" s="432"/>
      <c r="BK1126" s="432"/>
      <c r="BL1126" s="432"/>
      <c r="BM1126" s="432"/>
      <c r="BN1126" s="432"/>
      <c r="BO1126" s="432"/>
      <c r="BP1126" s="432"/>
      <c r="BQ1126" s="432"/>
      <c r="BR1126" s="432"/>
      <c r="BS1126" s="432"/>
      <c r="BT1126" s="432"/>
      <c r="BU1126" s="432"/>
      <c r="BV1126" s="432"/>
    </row>
    <row r="1127" s="203" customFormat="true" ht="15" customHeight="true" x14ac:dyDescent="0.2">
      <c r="BA1127" s="432"/>
      <c r="BB1127" s="230"/>
      <c r="BC1127" s="432"/>
      <c r="BD1127" s="432"/>
      <c r="BE1127" s="432"/>
      <c r="BF1127" s="432"/>
      <c r="BG1127" s="432"/>
      <c r="BH1127" s="432"/>
      <c r="BI1127" s="432"/>
      <c r="BJ1127" s="432"/>
      <c r="BK1127" s="432"/>
      <c r="BL1127" s="432"/>
      <c r="BM1127" s="432"/>
      <c r="BN1127" s="432"/>
      <c r="BO1127" s="432"/>
      <c r="BP1127" s="432"/>
      <c r="BQ1127" s="432"/>
      <c r="BR1127" s="432"/>
      <c r="BS1127" s="432"/>
      <c r="BT1127" s="432"/>
      <c r="BU1127" s="432"/>
      <c r="BV1127" s="432"/>
    </row>
    <row r="1128" s="203" customFormat="true" ht="15" customHeight="true" x14ac:dyDescent="0.2">
      <c r="BA1128" s="432"/>
      <c r="BB1128" s="230"/>
      <c r="BC1128" s="432"/>
      <c r="BD1128" s="432"/>
      <c r="BE1128" s="432"/>
      <c r="BF1128" s="432"/>
      <c r="BG1128" s="432"/>
      <c r="BH1128" s="432"/>
      <c r="BI1128" s="432"/>
      <c r="BJ1128" s="432"/>
      <c r="BK1128" s="432"/>
      <c r="BL1128" s="432"/>
      <c r="BM1128" s="432"/>
      <c r="BN1128" s="432"/>
      <c r="BO1128" s="432"/>
      <c r="BP1128" s="432"/>
      <c r="BQ1128" s="432"/>
      <c r="BR1128" s="432"/>
      <c r="BS1128" s="432"/>
      <c r="BT1128" s="432"/>
      <c r="BU1128" s="432"/>
      <c r="BV1128" s="432"/>
    </row>
    <row r="1129" s="203" customFormat="true" ht="15" customHeight="true" x14ac:dyDescent="0.2">
      <c r="BA1129" s="432"/>
      <c r="BB1129" s="230"/>
      <c r="BC1129" s="432"/>
      <c r="BD1129" s="432"/>
      <c r="BE1129" s="432"/>
      <c r="BF1129" s="432"/>
      <c r="BG1129" s="432"/>
      <c r="BH1129" s="432"/>
      <c r="BI1129" s="432"/>
      <c r="BJ1129" s="432"/>
      <c r="BK1129" s="432"/>
      <c r="BL1129" s="432"/>
      <c r="BM1129" s="432"/>
      <c r="BN1129" s="432"/>
      <c r="BO1129" s="432"/>
      <c r="BP1129" s="432"/>
      <c r="BQ1129" s="432"/>
      <c r="BR1129" s="432"/>
      <c r="BS1129" s="432"/>
      <c r="BT1129" s="432"/>
      <c r="BU1129" s="432"/>
      <c r="BV1129" s="432"/>
    </row>
    <row r="1130" s="203" customFormat="true" ht="15" customHeight="true" x14ac:dyDescent="0.2">
      <c r="BA1130" s="432"/>
      <c r="BB1130" s="230"/>
      <c r="BC1130" s="432"/>
      <c r="BD1130" s="432"/>
      <c r="BE1130" s="432"/>
      <c r="BF1130" s="432"/>
      <c r="BG1130" s="432"/>
      <c r="BH1130" s="432"/>
      <c r="BI1130" s="432"/>
      <c r="BJ1130" s="432"/>
      <c r="BK1130" s="432"/>
      <c r="BL1130" s="432"/>
      <c r="BM1130" s="432"/>
      <c r="BN1130" s="432"/>
      <c r="BO1130" s="432"/>
      <c r="BP1130" s="432"/>
      <c r="BQ1130" s="432"/>
      <c r="BR1130" s="432"/>
      <c r="BS1130" s="432"/>
      <c r="BT1130" s="432"/>
      <c r="BU1130" s="432"/>
      <c r="BV1130" s="432"/>
    </row>
    <row r="1131" s="203" customFormat="true" ht="15" customHeight="true" x14ac:dyDescent="0.2">
      <c r="BA1131" s="432"/>
      <c r="BB1131" s="230"/>
      <c r="BC1131" s="432"/>
      <c r="BD1131" s="432"/>
      <c r="BE1131" s="432"/>
      <c r="BF1131" s="432"/>
      <c r="BG1131" s="432"/>
      <c r="BH1131" s="432"/>
      <c r="BI1131" s="432"/>
      <c r="BJ1131" s="432"/>
      <c r="BK1131" s="432"/>
      <c r="BL1131" s="432"/>
      <c r="BM1131" s="432"/>
      <c r="BN1131" s="432"/>
      <c r="BO1131" s="432"/>
      <c r="BP1131" s="432"/>
      <c r="BQ1131" s="432"/>
      <c r="BR1131" s="432"/>
      <c r="BS1131" s="432"/>
      <c r="BT1131" s="432"/>
      <c r="BU1131" s="432"/>
      <c r="BV1131" s="432"/>
    </row>
    <row r="1132" s="203" customFormat="true" ht="15" customHeight="true" x14ac:dyDescent="0.2">
      <c r="BA1132" s="432"/>
      <c r="BB1132" s="230"/>
      <c r="BC1132" s="432"/>
      <c r="BD1132" s="432"/>
      <c r="BE1132" s="432"/>
      <c r="BF1132" s="432"/>
      <c r="BG1132" s="432"/>
      <c r="BH1132" s="432"/>
      <c r="BI1132" s="432"/>
      <c r="BJ1132" s="432"/>
      <c r="BK1132" s="432"/>
      <c r="BL1132" s="432"/>
      <c r="BM1132" s="432"/>
      <c r="BN1132" s="432"/>
      <c r="BO1132" s="432"/>
      <c r="BP1132" s="432"/>
      <c r="BQ1132" s="432"/>
      <c r="BR1132" s="432"/>
      <c r="BS1132" s="432"/>
      <c r="BT1132" s="432"/>
      <c r="BU1132" s="432"/>
      <c r="BV1132" s="432"/>
    </row>
    <row r="1133" s="203" customFormat="true" ht="15" customHeight="true" x14ac:dyDescent="0.2">
      <c r="BA1133" s="432"/>
      <c r="BB1133" s="230"/>
      <c r="BC1133" s="432"/>
      <c r="BD1133" s="432"/>
      <c r="BE1133" s="432"/>
      <c r="BF1133" s="432"/>
      <c r="BG1133" s="432"/>
      <c r="BH1133" s="432"/>
      <c r="BI1133" s="432"/>
      <c r="BJ1133" s="432"/>
      <c r="BK1133" s="432"/>
      <c r="BL1133" s="432"/>
      <c r="BM1133" s="432"/>
      <c r="BN1133" s="432"/>
      <c r="BO1133" s="432"/>
      <c r="BP1133" s="432"/>
      <c r="BQ1133" s="432"/>
      <c r="BR1133" s="432"/>
      <c r="BS1133" s="432"/>
      <c r="BT1133" s="432"/>
      <c r="BU1133" s="432"/>
      <c r="BV1133" s="432"/>
    </row>
    <row r="1134" s="203" customFormat="true" ht="15" customHeight="true" x14ac:dyDescent="0.2">
      <c r="BA1134" s="432"/>
      <c r="BB1134" s="230"/>
      <c r="BC1134" s="432"/>
      <c r="BD1134" s="432"/>
      <c r="BE1134" s="432"/>
      <c r="BF1134" s="432"/>
      <c r="BG1134" s="432"/>
      <c r="BH1134" s="432"/>
      <c r="BI1134" s="432"/>
      <c r="BJ1134" s="432"/>
      <c r="BK1134" s="432"/>
      <c r="BL1134" s="432"/>
      <c r="BM1134" s="432"/>
      <c r="BN1134" s="432"/>
      <c r="BO1134" s="432"/>
      <c r="BP1134" s="432"/>
      <c r="BQ1134" s="432"/>
      <c r="BR1134" s="432"/>
      <c r="BS1134" s="432"/>
      <c r="BT1134" s="432"/>
      <c r="BU1134" s="432"/>
      <c r="BV1134" s="432"/>
    </row>
    <row r="1135" s="203" customFormat="true" ht="15" customHeight="true" x14ac:dyDescent="0.2">
      <c r="BA1135" s="432"/>
      <c r="BB1135" s="230"/>
      <c r="BC1135" s="432"/>
      <c r="BD1135" s="432"/>
      <c r="BE1135" s="432"/>
      <c r="BF1135" s="432"/>
      <c r="BG1135" s="432"/>
      <c r="BH1135" s="432"/>
      <c r="BI1135" s="432"/>
      <c r="BJ1135" s="432"/>
      <c r="BK1135" s="432"/>
      <c r="BL1135" s="432"/>
      <c r="BM1135" s="432"/>
      <c r="BN1135" s="432"/>
      <c r="BO1135" s="432"/>
      <c r="BP1135" s="432"/>
      <c r="BQ1135" s="432"/>
      <c r="BR1135" s="432"/>
      <c r="BS1135" s="432"/>
      <c r="BT1135" s="432"/>
      <c r="BU1135" s="432"/>
      <c r="BV1135" s="432"/>
    </row>
    <row r="1136" s="203" customFormat="true" ht="15" customHeight="true" x14ac:dyDescent="0.2">
      <c r="BA1136" s="432"/>
      <c r="BB1136" s="230"/>
      <c r="BC1136" s="432"/>
      <c r="BD1136" s="432"/>
      <c r="BE1136" s="432"/>
      <c r="BF1136" s="432"/>
      <c r="BG1136" s="432"/>
      <c r="BH1136" s="432"/>
      <c r="BI1136" s="432"/>
      <c r="BJ1136" s="432"/>
      <c r="BK1136" s="432"/>
      <c r="BL1136" s="432"/>
      <c r="BM1136" s="432"/>
      <c r="BN1136" s="432"/>
      <c r="BO1136" s="432"/>
      <c r="BP1136" s="432"/>
      <c r="BQ1136" s="432"/>
      <c r="BR1136" s="432"/>
      <c r="BS1136" s="432"/>
      <c r="BT1136" s="432"/>
      <c r="BU1136" s="432"/>
      <c r="BV1136" s="432"/>
    </row>
    <row r="1137" s="203" customFormat="true" ht="15" customHeight="true" x14ac:dyDescent="0.2">
      <c r="BA1137" s="432"/>
      <c r="BB1137" s="230"/>
      <c r="BC1137" s="432"/>
      <c r="BD1137" s="432"/>
      <c r="BE1137" s="432"/>
      <c r="BF1137" s="432"/>
      <c r="BG1137" s="432"/>
      <c r="BH1137" s="432"/>
      <c r="BI1137" s="432"/>
      <c r="BJ1137" s="432"/>
      <c r="BK1137" s="432"/>
      <c r="BL1137" s="432"/>
      <c r="BM1137" s="432"/>
      <c r="BN1137" s="432"/>
      <c r="BO1137" s="432"/>
      <c r="BP1137" s="432"/>
      <c r="BQ1137" s="432"/>
      <c r="BR1137" s="432"/>
      <c r="BS1137" s="432"/>
      <c r="BT1137" s="432"/>
      <c r="BU1137" s="432"/>
      <c r="BV1137" s="432"/>
    </row>
    <row r="1138" s="203" customFormat="true" ht="15" customHeight="true" x14ac:dyDescent="0.2">
      <c r="BA1138" s="432"/>
      <c r="BB1138" s="230"/>
      <c r="BC1138" s="432"/>
      <c r="BD1138" s="432"/>
      <c r="BE1138" s="432"/>
      <c r="BF1138" s="432"/>
      <c r="BG1138" s="432"/>
      <c r="BH1138" s="432"/>
      <c r="BI1138" s="432"/>
      <c r="BJ1138" s="432"/>
      <c r="BK1138" s="432"/>
      <c r="BL1138" s="432"/>
      <c r="BM1138" s="432"/>
      <c r="BN1138" s="432"/>
      <c r="BO1138" s="432"/>
      <c r="BP1138" s="432"/>
      <c r="BQ1138" s="432"/>
      <c r="BR1138" s="432"/>
      <c r="BS1138" s="432"/>
      <c r="BT1138" s="432"/>
      <c r="BU1138" s="432"/>
      <c r="BV1138" s="432"/>
    </row>
    <row r="1139" s="203" customFormat="true" ht="15" customHeight="true" x14ac:dyDescent="0.2">
      <c r="BA1139" s="432"/>
      <c r="BB1139" s="230"/>
      <c r="BC1139" s="432"/>
      <c r="BD1139" s="432"/>
      <c r="BE1139" s="432"/>
      <c r="BF1139" s="432"/>
      <c r="BG1139" s="432"/>
      <c r="BH1139" s="432"/>
      <c r="BI1139" s="432"/>
      <c r="BJ1139" s="432"/>
      <c r="BK1139" s="432"/>
      <c r="BL1139" s="432"/>
      <c r="BM1139" s="432"/>
      <c r="BN1139" s="432"/>
      <c r="BO1139" s="432"/>
      <c r="BP1139" s="432"/>
      <c r="BQ1139" s="432"/>
      <c r="BR1139" s="432"/>
      <c r="BS1139" s="432"/>
      <c r="BT1139" s="432"/>
      <c r="BU1139" s="432"/>
      <c r="BV1139" s="432"/>
    </row>
    <row r="1140" s="203" customFormat="true" ht="15" customHeight="true" x14ac:dyDescent="0.2">
      <c r="BA1140" s="432"/>
      <c r="BB1140" s="230"/>
      <c r="BC1140" s="432"/>
      <c r="BD1140" s="432"/>
      <c r="BE1140" s="432"/>
      <c r="BF1140" s="432"/>
      <c r="BG1140" s="432"/>
      <c r="BH1140" s="432"/>
      <c r="BI1140" s="432"/>
      <c r="BJ1140" s="432"/>
      <c r="BK1140" s="432"/>
      <c r="BL1140" s="432"/>
      <c r="BM1140" s="432"/>
      <c r="BN1140" s="432"/>
      <c r="BO1140" s="432"/>
      <c r="BP1140" s="432"/>
      <c r="BQ1140" s="432"/>
      <c r="BR1140" s="432"/>
      <c r="BS1140" s="432"/>
      <c r="BT1140" s="432"/>
      <c r="BU1140" s="432"/>
      <c r="BV1140" s="432"/>
    </row>
    <row r="1141" s="203" customFormat="true" ht="15" customHeight="true" x14ac:dyDescent="0.2">
      <c r="BA1141" s="432"/>
      <c r="BB1141" s="230"/>
      <c r="BC1141" s="432"/>
      <c r="BD1141" s="432"/>
      <c r="BE1141" s="432"/>
      <c r="BF1141" s="432"/>
      <c r="BG1141" s="432"/>
      <c r="BH1141" s="432"/>
      <c r="BI1141" s="432"/>
      <c r="BJ1141" s="432"/>
      <c r="BK1141" s="432"/>
      <c r="BL1141" s="432"/>
      <c r="BM1141" s="432"/>
      <c r="BN1141" s="432"/>
      <c r="BO1141" s="432"/>
      <c r="BP1141" s="432"/>
      <c r="BQ1141" s="432"/>
      <c r="BR1141" s="432"/>
      <c r="BS1141" s="432"/>
      <c r="BT1141" s="432"/>
      <c r="BU1141" s="432"/>
      <c r="BV1141" s="432"/>
    </row>
    <row r="1142" s="203" customFormat="true" ht="15" customHeight="true" x14ac:dyDescent="0.2">
      <c r="BA1142" s="432"/>
      <c r="BB1142" s="230"/>
      <c r="BC1142" s="432"/>
      <c r="BD1142" s="432"/>
      <c r="BE1142" s="432"/>
      <c r="BF1142" s="432"/>
      <c r="BG1142" s="432"/>
      <c r="BH1142" s="432"/>
      <c r="BI1142" s="432"/>
      <c r="BJ1142" s="432"/>
      <c r="BK1142" s="432"/>
      <c r="BL1142" s="432"/>
      <c r="BM1142" s="432"/>
      <c r="BN1142" s="432"/>
      <c r="BO1142" s="432"/>
      <c r="BP1142" s="432"/>
      <c r="BQ1142" s="432"/>
      <c r="BR1142" s="432"/>
      <c r="BS1142" s="432"/>
      <c r="BT1142" s="432"/>
      <c r="BU1142" s="432"/>
      <c r="BV1142" s="432"/>
    </row>
    <row r="1143" s="203" customFormat="true" ht="15" customHeight="true" x14ac:dyDescent="0.2">
      <c r="BA1143" s="432"/>
      <c r="BB1143" s="230"/>
      <c r="BC1143" s="432"/>
      <c r="BD1143" s="432"/>
      <c r="BE1143" s="432"/>
      <c r="BF1143" s="432"/>
      <c r="BG1143" s="432"/>
      <c r="BH1143" s="432"/>
      <c r="BI1143" s="432"/>
      <c r="BJ1143" s="432"/>
      <c r="BK1143" s="432"/>
      <c r="BL1143" s="432"/>
      <c r="BM1143" s="432"/>
      <c r="BN1143" s="432"/>
      <c r="BO1143" s="432"/>
      <c r="BP1143" s="432"/>
      <c r="BQ1143" s="432"/>
      <c r="BR1143" s="432"/>
      <c r="BS1143" s="432"/>
      <c r="BT1143" s="432"/>
      <c r="BU1143" s="432"/>
      <c r="BV1143" s="432"/>
    </row>
    <row r="1144" s="203" customFormat="true" ht="15" customHeight="true" x14ac:dyDescent="0.2">
      <c r="BA1144" s="432"/>
      <c r="BB1144" s="230"/>
      <c r="BC1144" s="432"/>
      <c r="BD1144" s="432"/>
      <c r="BE1144" s="432"/>
      <c r="BF1144" s="432"/>
      <c r="BG1144" s="432"/>
      <c r="BH1144" s="432"/>
      <c r="BI1144" s="432"/>
      <c r="BJ1144" s="432"/>
      <c r="BK1144" s="432"/>
      <c r="BL1144" s="432"/>
      <c r="BM1144" s="432"/>
      <c r="BN1144" s="432"/>
      <c r="BO1144" s="432"/>
      <c r="BP1144" s="432"/>
      <c r="BQ1144" s="432"/>
      <c r="BR1144" s="432"/>
      <c r="BS1144" s="432"/>
      <c r="BT1144" s="432"/>
      <c r="BU1144" s="432"/>
      <c r="BV1144" s="432"/>
    </row>
    <row r="1145" s="203" customFormat="true" ht="15" customHeight="true" x14ac:dyDescent="0.2">
      <c r="BA1145" s="432"/>
      <c r="BB1145" s="230"/>
      <c r="BC1145" s="432"/>
      <c r="BD1145" s="432"/>
      <c r="BE1145" s="432"/>
      <c r="BF1145" s="432"/>
      <c r="BG1145" s="432"/>
      <c r="BH1145" s="432"/>
      <c r="BI1145" s="432"/>
      <c r="BJ1145" s="432"/>
      <c r="BK1145" s="432"/>
      <c r="BL1145" s="432"/>
      <c r="BM1145" s="432"/>
      <c r="BN1145" s="432"/>
      <c r="BO1145" s="432"/>
      <c r="BP1145" s="432"/>
      <c r="BQ1145" s="432"/>
      <c r="BR1145" s="432"/>
      <c r="BS1145" s="432"/>
      <c r="BT1145" s="432"/>
      <c r="BU1145" s="432"/>
      <c r="BV1145" s="432"/>
    </row>
    <row r="1146" s="203" customFormat="true" ht="15" customHeight="true" x14ac:dyDescent="0.2">
      <c r="BA1146" s="432"/>
      <c r="BB1146" s="230"/>
      <c r="BC1146" s="432"/>
      <c r="BD1146" s="432"/>
      <c r="BE1146" s="432"/>
      <c r="BF1146" s="432"/>
      <c r="BG1146" s="432"/>
      <c r="BH1146" s="432"/>
      <c r="BI1146" s="432"/>
      <c r="BJ1146" s="432"/>
      <c r="BK1146" s="432"/>
      <c r="BL1146" s="432"/>
      <c r="BM1146" s="432"/>
      <c r="BN1146" s="432"/>
      <c r="BO1146" s="432"/>
      <c r="BP1146" s="432"/>
      <c r="BQ1146" s="432"/>
      <c r="BR1146" s="432"/>
      <c r="BS1146" s="432"/>
      <c r="BT1146" s="432"/>
      <c r="BU1146" s="432"/>
      <c r="BV1146" s="432"/>
    </row>
    <row r="1147" s="203" customFormat="true" ht="15" customHeight="true" x14ac:dyDescent="0.2">
      <c r="BA1147" s="432"/>
      <c r="BB1147" s="230"/>
      <c r="BC1147" s="432"/>
      <c r="BD1147" s="432"/>
      <c r="BE1147" s="432"/>
      <c r="BF1147" s="432"/>
      <c r="BG1147" s="432"/>
      <c r="BH1147" s="432"/>
      <c r="BI1147" s="432"/>
      <c r="BJ1147" s="432"/>
      <c r="BK1147" s="432"/>
      <c r="BL1147" s="432"/>
      <c r="BM1147" s="432"/>
      <c r="BN1147" s="432"/>
      <c r="BO1147" s="432"/>
      <c r="BP1147" s="432"/>
      <c r="BQ1147" s="432"/>
      <c r="BR1147" s="432"/>
      <c r="BS1147" s="432"/>
      <c r="BT1147" s="432"/>
      <c r="BU1147" s="432"/>
      <c r="BV1147" s="432"/>
    </row>
    <row r="1148" s="203" customFormat="true" ht="15" customHeight="true" x14ac:dyDescent="0.2">
      <c r="BA1148" s="432"/>
      <c r="BB1148" s="230"/>
      <c r="BC1148" s="432"/>
      <c r="BD1148" s="432"/>
      <c r="BE1148" s="432"/>
      <c r="BF1148" s="432"/>
      <c r="BG1148" s="432"/>
      <c r="BH1148" s="432"/>
      <c r="BI1148" s="432"/>
      <c r="BJ1148" s="432"/>
      <c r="BK1148" s="432"/>
      <c r="BL1148" s="432"/>
      <c r="BM1148" s="432"/>
      <c r="BN1148" s="432"/>
      <c r="BO1148" s="432"/>
      <c r="BP1148" s="432"/>
      <c r="BQ1148" s="432"/>
      <c r="BR1148" s="432"/>
      <c r="BS1148" s="432"/>
      <c r="BT1148" s="432"/>
      <c r="BU1148" s="432"/>
      <c r="BV1148" s="432"/>
    </row>
    <row r="1149" s="203" customFormat="true" ht="15" customHeight="true" x14ac:dyDescent="0.2">
      <c r="BA1149" s="432"/>
      <c r="BB1149" s="230"/>
      <c r="BC1149" s="432"/>
      <c r="BD1149" s="432"/>
      <c r="BE1149" s="432"/>
      <c r="BF1149" s="432"/>
      <c r="BG1149" s="432"/>
      <c r="BH1149" s="432"/>
      <c r="BI1149" s="432"/>
      <c r="BJ1149" s="432"/>
      <c r="BK1149" s="432"/>
      <c r="BL1149" s="432"/>
      <c r="BM1149" s="432"/>
      <c r="BN1149" s="432"/>
      <c r="BO1149" s="432"/>
      <c r="BP1149" s="432"/>
      <c r="BQ1149" s="432"/>
      <c r="BR1149" s="432"/>
      <c r="BS1149" s="432"/>
      <c r="BT1149" s="432"/>
      <c r="BU1149" s="432"/>
      <c r="BV1149" s="432"/>
    </row>
    <row r="1150" s="203" customFormat="true" ht="15" customHeight="true" x14ac:dyDescent="0.2">
      <c r="BA1150" s="432"/>
      <c r="BB1150" s="230"/>
      <c r="BC1150" s="432"/>
      <c r="BD1150" s="432"/>
      <c r="BE1150" s="432"/>
      <c r="BF1150" s="432"/>
      <c r="BG1150" s="432"/>
      <c r="BH1150" s="432"/>
      <c r="BI1150" s="432"/>
      <c r="BJ1150" s="432"/>
      <c r="BK1150" s="432"/>
      <c r="BL1150" s="432"/>
      <c r="BM1150" s="432"/>
      <c r="BN1150" s="432"/>
      <c r="BO1150" s="432"/>
      <c r="BP1150" s="432"/>
      <c r="BQ1150" s="432"/>
      <c r="BR1150" s="432"/>
      <c r="BS1150" s="432"/>
      <c r="BT1150" s="432"/>
      <c r="BU1150" s="432"/>
      <c r="BV1150" s="432"/>
    </row>
    <row r="1151" s="203" customFormat="true" ht="15" customHeight="true" x14ac:dyDescent="0.2">
      <c r="BA1151" s="432"/>
      <c r="BB1151" s="230"/>
      <c r="BC1151" s="432"/>
      <c r="BD1151" s="432"/>
      <c r="BE1151" s="432"/>
      <c r="BF1151" s="432"/>
      <c r="BG1151" s="432"/>
      <c r="BH1151" s="432"/>
      <c r="BI1151" s="432"/>
      <c r="BJ1151" s="432"/>
      <c r="BK1151" s="432"/>
      <c r="BL1151" s="432"/>
      <c r="BM1151" s="432"/>
      <c r="BN1151" s="432"/>
      <c r="BO1151" s="432"/>
      <c r="BP1151" s="432"/>
      <c r="BQ1151" s="432"/>
      <c r="BR1151" s="432"/>
      <c r="BS1151" s="432"/>
      <c r="BT1151" s="432"/>
      <c r="BU1151" s="432"/>
      <c r="BV1151" s="432"/>
    </row>
    <row r="1152" s="203" customFormat="true" ht="15" customHeight="true" x14ac:dyDescent="0.2">
      <c r="BA1152" s="432"/>
      <c r="BB1152" s="230"/>
      <c r="BC1152" s="432"/>
      <c r="BD1152" s="432"/>
      <c r="BE1152" s="432"/>
      <c r="BF1152" s="432"/>
      <c r="BG1152" s="432"/>
      <c r="BH1152" s="432"/>
      <c r="BI1152" s="432"/>
      <c r="BJ1152" s="432"/>
      <c r="BK1152" s="432"/>
      <c r="BL1152" s="432"/>
      <c r="BM1152" s="432"/>
      <c r="BN1152" s="432"/>
      <c r="BO1152" s="432"/>
      <c r="BP1152" s="432"/>
      <c r="BQ1152" s="432"/>
      <c r="BR1152" s="432"/>
      <c r="BS1152" s="432"/>
      <c r="BT1152" s="432"/>
      <c r="BU1152" s="432"/>
      <c r="BV1152" s="432"/>
    </row>
    <row r="1153" s="203" customFormat="true" ht="15" customHeight="true" x14ac:dyDescent="0.2">
      <c r="BA1153" s="432"/>
      <c r="BB1153" s="230"/>
      <c r="BC1153" s="432"/>
      <c r="BD1153" s="432"/>
      <c r="BE1153" s="432"/>
      <c r="BF1153" s="432"/>
      <c r="BG1153" s="432"/>
      <c r="BH1153" s="432"/>
      <c r="BI1153" s="432"/>
      <c r="BJ1153" s="432"/>
      <c r="BK1153" s="432"/>
      <c r="BL1153" s="432"/>
      <c r="BM1153" s="432"/>
      <c r="BN1153" s="432"/>
      <c r="BO1153" s="432"/>
      <c r="BP1153" s="432"/>
      <c r="BQ1153" s="432"/>
      <c r="BR1153" s="432"/>
      <c r="BS1153" s="432"/>
      <c r="BT1153" s="432"/>
      <c r="BU1153" s="432"/>
      <c r="BV1153" s="432"/>
    </row>
    <row r="1154" s="203" customFormat="true" ht="15" customHeight="true" x14ac:dyDescent="0.2">
      <c r="BA1154" s="432"/>
      <c r="BB1154" s="230"/>
      <c r="BC1154" s="432"/>
      <c r="BD1154" s="432"/>
      <c r="BE1154" s="432"/>
      <c r="BF1154" s="432"/>
      <c r="BG1154" s="432"/>
      <c r="BH1154" s="432"/>
      <c r="BI1154" s="432"/>
      <c r="BJ1154" s="432"/>
      <c r="BK1154" s="432"/>
      <c r="BL1154" s="432"/>
      <c r="BM1154" s="432"/>
      <c r="BN1154" s="432"/>
      <c r="BO1154" s="432"/>
      <c r="BP1154" s="432"/>
      <c r="BQ1154" s="432"/>
      <c r="BR1154" s="432"/>
      <c r="BS1154" s="432"/>
      <c r="BT1154" s="432"/>
      <c r="BU1154" s="432"/>
      <c r="BV1154" s="432"/>
    </row>
    <row r="1155" s="203" customFormat="true" ht="15" customHeight="true" x14ac:dyDescent="0.2">
      <c r="BA1155" s="432"/>
      <c r="BB1155" s="230"/>
      <c r="BC1155" s="432"/>
      <c r="BD1155" s="432"/>
      <c r="BE1155" s="432"/>
      <c r="BF1155" s="432"/>
      <c r="BG1155" s="432"/>
      <c r="BH1155" s="432"/>
      <c r="BI1155" s="432"/>
      <c r="BJ1155" s="432"/>
      <c r="BK1155" s="432"/>
      <c r="BL1155" s="432"/>
      <c r="BM1155" s="432"/>
      <c r="BN1155" s="432"/>
      <c r="BO1155" s="432"/>
      <c r="BP1155" s="432"/>
      <c r="BQ1155" s="432"/>
      <c r="BR1155" s="432"/>
      <c r="BS1155" s="432"/>
      <c r="BT1155" s="432"/>
      <c r="BU1155" s="432"/>
      <c r="BV1155" s="432"/>
    </row>
    <row r="1156" s="203" customFormat="true" ht="15" customHeight="true" x14ac:dyDescent="0.2">
      <c r="BA1156" s="432"/>
      <c r="BB1156" s="230"/>
      <c r="BC1156" s="432"/>
      <c r="BD1156" s="432"/>
      <c r="BE1156" s="432"/>
      <c r="BF1156" s="432"/>
      <c r="BG1156" s="432"/>
      <c r="BH1156" s="432"/>
      <c r="BI1156" s="432"/>
      <c r="BJ1156" s="432"/>
      <c r="BK1156" s="432"/>
      <c r="BL1156" s="432"/>
      <c r="BM1156" s="432"/>
      <c r="BN1156" s="432"/>
      <c r="BO1156" s="432"/>
      <c r="BP1156" s="432"/>
      <c r="BQ1156" s="432"/>
      <c r="BR1156" s="432"/>
      <c r="BS1156" s="432"/>
      <c r="BT1156" s="432"/>
      <c r="BU1156" s="432"/>
      <c r="BV1156" s="432"/>
    </row>
    <row r="1157" s="203" customFormat="true" ht="15" customHeight="true" x14ac:dyDescent="0.2">
      <c r="BA1157" s="432"/>
      <c r="BB1157" s="230"/>
      <c r="BC1157" s="432"/>
      <c r="BD1157" s="432"/>
      <c r="BE1157" s="432"/>
      <c r="BF1157" s="432"/>
      <c r="BG1157" s="432"/>
      <c r="BH1157" s="432"/>
      <c r="BI1157" s="432"/>
      <c r="BJ1157" s="432"/>
      <c r="BK1157" s="432"/>
      <c r="BL1157" s="432"/>
      <c r="BM1157" s="432"/>
      <c r="BN1157" s="432"/>
      <c r="BO1157" s="432"/>
      <c r="BP1157" s="432"/>
      <c r="BQ1157" s="432"/>
      <c r="BR1157" s="432"/>
      <c r="BS1157" s="432"/>
      <c r="BT1157" s="432"/>
      <c r="BU1157" s="432"/>
      <c r="BV1157" s="432"/>
    </row>
    <row r="1158" s="203" customFormat="true" ht="15" customHeight="true" x14ac:dyDescent="0.2">
      <c r="BA1158" s="432"/>
      <c r="BB1158" s="230"/>
      <c r="BC1158" s="432"/>
      <c r="BD1158" s="432"/>
      <c r="BE1158" s="432"/>
      <c r="BF1158" s="432"/>
      <c r="BG1158" s="432"/>
      <c r="BH1158" s="432"/>
      <c r="BI1158" s="432"/>
      <c r="BJ1158" s="432"/>
      <c r="BK1158" s="432"/>
      <c r="BL1158" s="432"/>
      <c r="BM1158" s="432"/>
      <c r="BN1158" s="432"/>
      <c r="BO1158" s="432"/>
      <c r="BP1158" s="432"/>
      <c r="BQ1158" s="432"/>
      <c r="BR1158" s="432"/>
      <c r="BS1158" s="432"/>
      <c r="BT1158" s="432"/>
      <c r="BU1158" s="432"/>
      <c r="BV1158" s="432"/>
    </row>
    <row r="1159" s="203" customFormat="true" ht="15" customHeight="true" x14ac:dyDescent="0.2">
      <c r="BA1159" s="432"/>
      <c r="BB1159" s="230"/>
      <c r="BC1159" s="432"/>
      <c r="BD1159" s="432"/>
      <c r="BE1159" s="432"/>
      <c r="BF1159" s="432"/>
      <c r="BG1159" s="432"/>
      <c r="BH1159" s="432"/>
      <c r="BI1159" s="432"/>
      <c r="BJ1159" s="432"/>
      <c r="BK1159" s="432"/>
      <c r="BL1159" s="432"/>
      <c r="BM1159" s="432"/>
      <c r="BN1159" s="432"/>
      <c r="BO1159" s="432"/>
      <c r="BP1159" s="432"/>
      <c r="BQ1159" s="432"/>
      <c r="BR1159" s="432"/>
      <c r="BS1159" s="432"/>
      <c r="BT1159" s="432"/>
      <c r="BU1159" s="432"/>
      <c r="BV1159" s="432"/>
    </row>
    <row r="1160" s="203" customFormat="true" ht="15" customHeight="true" x14ac:dyDescent="0.2">
      <c r="BA1160" s="432"/>
      <c r="BB1160" s="230"/>
      <c r="BC1160" s="432"/>
      <c r="BD1160" s="432"/>
      <c r="BE1160" s="432"/>
      <c r="BF1160" s="432"/>
      <c r="BG1160" s="432"/>
      <c r="BH1160" s="432"/>
      <c r="BI1160" s="432"/>
      <c r="BJ1160" s="432"/>
      <c r="BK1160" s="432"/>
      <c r="BL1160" s="432"/>
      <c r="BM1160" s="432"/>
      <c r="BN1160" s="432"/>
      <c r="BO1160" s="432"/>
      <c r="BP1160" s="432"/>
      <c r="BQ1160" s="432"/>
      <c r="BR1160" s="432"/>
      <c r="BS1160" s="432"/>
      <c r="BT1160" s="432"/>
      <c r="BU1160" s="432"/>
      <c r="BV1160" s="432"/>
    </row>
    <row r="1161" s="203" customFormat="true" ht="15" customHeight="true" x14ac:dyDescent="0.2">
      <c r="BA1161" s="432"/>
      <c r="BB1161" s="230"/>
      <c r="BC1161" s="432"/>
      <c r="BD1161" s="432"/>
      <c r="BE1161" s="432"/>
      <c r="BF1161" s="432"/>
      <c r="BG1161" s="432"/>
      <c r="BH1161" s="432"/>
      <c r="BI1161" s="432"/>
      <c r="BJ1161" s="432"/>
      <c r="BK1161" s="432"/>
      <c r="BL1161" s="432"/>
      <c r="BM1161" s="432"/>
      <c r="BN1161" s="432"/>
      <c r="BO1161" s="432"/>
      <c r="BP1161" s="432"/>
      <c r="BQ1161" s="432"/>
      <c r="BR1161" s="432"/>
      <c r="BS1161" s="432"/>
      <c r="BT1161" s="432"/>
      <c r="BU1161" s="432"/>
      <c r="BV1161" s="432"/>
    </row>
    <row r="1162" s="203" customFormat="true" ht="15" customHeight="true" x14ac:dyDescent="0.2">
      <c r="BA1162" s="432"/>
      <c r="BB1162" s="230"/>
      <c r="BC1162" s="432"/>
      <c r="BD1162" s="432"/>
      <c r="BE1162" s="432"/>
      <c r="BF1162" s="432"/>
      <c r="BG1162" s="432"/>
      <c r="BH1162" s="432"/>
      <c r="BI1162" s="432"/>
      <c r="BJ1162" s="432"/>
      <c r="BK1162" s="432"/>
      <c r="BL1162" s="432"/>
      <c r="BM1162" s="432"/>
      <c r="BN1162" s="432"/>
      <c r="BO1162" s="432"/>
      <c r="BP1162" s="432"/>
      <c r="BQ1162" s="432"/>
      <c r="BR1162" s="432"/>
      <c r="BS1162" s="432"/>
      <c r="BT1162" s="432"/>
      <c r="BU1162" s="432"/>
      <c r="BV1162" s="432"/>
    </row>
    <row r="1163" s="203" customFormat="true" ht="15" customHeight="true" x14ac:dyDescent="0.2">
      <c r="BA1163" s="432"/>
      <c r="BB1163" s="230"/>
      <c r="BC1163" s="432"/>
      <c r="BD1163" s="432"/>
      <c r="BE1163" s="432"/>
      <c r="BF1163" s="432"/>
      <c r="BG1163" s="432"/>
      <c r="BH1163" s="432"/>
      <c r="BI1163" s="432"/>
      <c r="BJ1163" s="432"/>
      <c r="BK1163" s="432"/>
      <c r="BL1163" s="432"/>
      <c r="BM1163" s="432"/>
      <c r="BN1163" s="432"/>
      <c r="BO1163" s="432"/>
      <c r="BP1163" s="432"/>
      <c r="BQ1163" s="432"/>
      <c r="BR1163" s="432"/>
      <c r="BS1163" s="432"/>
      <c r="BT1163" s="432"/>
      <c r="BU1163" s="432"/>
      <c r="BV1163" s="432"/>
    </row>
    <row r="1164" s="203" customFormat="true" ht="15" customHeight="true" x14ac:dyDescent="0.2">
      <c r="BA1164" s="432"/>
      <c r="BB1164" s="230"/>
      <c r="BC1164" s="432"/>
      <c r="BD1164" s="432"/>
      <c r="BE1164" s="432"/>
      <c r="BF1164" s="432"/>
      <c r="BG1164" s="432"/>
      <c r="BH1164" s="432"/>
      <c r="BI1164" s="432"/>
      <c r="BJ1164" s="432"/>
      <c r="BK1164" s="432"/>
      <c r="BL1164" s="432"/>
      <c r="BM1164" s="432"/>
      <c r="BN1164" s="432"/>
      <c r="BO1164" s="432"/>
      <c r="BP1164" s="432"/>
      <c r="BQ1164" s="432"/>
      <c r="BR1164" s="432"/>
      <c r="BS1164" s="432"/>
      <c r="BT1164" s="432"/>
      <c r="BU1164" s="432"/>
      <c r="BV1164" s="432"/>
    </row>
    <row r="1165" s="203" customFormat="true" ht="15" customHeight="true" x14ac:dyDescent="0.2">
      <c r="BA1165" s="432"/>
      <c r="BB1165" s="230"/>
      <c r="BC1165" s="432"/>
      <c r="BD1165" s="432"/>
      <c r="BE1165" s="432"/>
      <c r="BF1165" s="432"/>
      <c r="BG1165" s="432"/>
      <c r="BH1165" s="432"/>
      <c r="BI1165" s="432"/>
      <c r="BJ1165" s="432"/>
      <c r="BK1165" s="432"/>
      <c r="BL1165" s="432"/>
      <c r="BM1165" s="432"/>
      <c r="BN1165" s="432"/>
      <c r="BO1165" s="432"/>
      <c r="BP1165" s="432"/>
      <c r="BQ1165" s="432"/>
      <c r="BR1165" s="432"/>
      <c r="BS1165" s="432"/>
      <c r="BT1165" s="432"/>
      <c r="BU1165" s="432"/>
      <c r="BV1165" s="432"/>
    </row>
    <row r="1166" s="203" customFormat="true" ht="15" customHeight="true" x14ac:dyDescent="0.2">
      <c r="BA1166" s="432"/>
      <c r="BB1166" s="230"/>
      <c r="BC1166" s="432"/>
      <c r="BD1166" s="432"/>
      <c r="BE1166" s="432"/>
      <c r="BF1166" s="432"/>
      <c r="BG1166" s="432"/>
      <c r="BH1166" s="432"/>
      <c r="BI1166" s="432"/>
      <c r="BJ1166" s="432"/>
      <c r="BK1166" s="432"/>
      <c r="BL1166" s="432"/>
      <c r="BM1166" s="432"/>
      <c r="BN1166" s="432"/>
      <c r="BO1166" s="432"/>
      <c r="BP1166" s="432"/>
      <c r="BQ1166" s="432"/>
      <c r="BR1166" s="432"/>
      <c r="BS1166" s="432"/>
      <c r="BT1166" s="432"/>
      <c r="BU1166" s="432"/>
      <c r="BV1166" s="432"/>
    </row>
    <row r="1167" s="203" customFormat="true" ht="15" customHeight="true" x14ac:dyDescent="0.2">
      <c r="BA1167" s="432"/>
      <c r="BB1167" s="230"/>
      <c r="BC1167" s="432"/>
      <c r="BD1167" s="432"/>
      <c r="BE1167" s="432"/>
      <c r="BF1167" s="432"/>
      <c r="BG1167" s="432"/>
      <c r="BH1167" s="432"/>
      <c r="BI1167" s="432"/>
      <c r="BJ1167" s="432"/>
      <c r="BK1167" s="432"/>
      <c r="BL1167" s="432"/>
      <c r="BM1167" s="432"/>
      <c r="BN1167" s="432"/>
      <c r="BO1167" s="432"/>
      <c r="BP1167" s="432"/>
      <c r="BQ1167" s="432"/>
      <c r="BR1167" s="432"/>
      <c r="BS1167" s="432"/>
      <c r="BT1167" s="432"/>
      <c r="BU1167" s="432"/>
      <c r="BV1167" s="432"/>
    </row>
    <row r="1168" s="203" customFormat="true" ht="15" customHeight="true" x14ac:dyDescent="0.2">
      <c r="BA1168" s="432"/>
      <c r="BB1168" s="230"/>
      <c r="BC1168" s="432"/>
      <c r="BD1168" s="432"/>
      <c r="BE1168" s="432"/>
      <c r="BF1168" s="432"/>
      <c r="BG1168" s="432"/>
      <c r="BH1168" s="432"/>
      <c r="BI1168" s="432"/>
      <c r="BJ1168" s="432"/>
      <c r="BK1168" s="432"/>
      <c r="BL1168" s="432"/>
      <c r="BM1168" s="432"/>
      <c r="BN1168" s="432"/>
      <c r="BO1168" s="432"/>
      <c r="BP1168" s="432"/>
      <c r="BQ1168" s="432"/>
      <c r="BR1168" s="432"/>
      <c r="BS1168" s="432"/>
      <c r="BT1168" s="432"/>
      <c r="BU1168" s="432"/>
      <c r="BV1168" s="432"/>
    </row>
    <row r="1169" s="203" customFormat="true" ht="15" customHeight="true" x14ac:dyDescent="0.2">
      <c r="BA1169" s="432"/>
      <c r="BB1169" s="230"/>
      <c r="BC1169" s="432"/>
      <c r="BD1169" s="432"/>
      <c r="BE1169" s="432"/>
      <c r="BF1169" s="432"/>
      <c r="BG1169" s="432"/>
      <c r="BH1169" s="432"/>
      <c r="BI1169" s="432"/>
      <c r="BJ1169" s="432"/>
      <c r="BK1169" s="432"/>
      <c r="BL1169" s="432"/>
      <c r="BM1169" s="432"/>
      <c r="BN1169" s="432"/>
      <c r="BO1169" s="432"/>
      <c r="BP1169" s="432"/>
      <c r="BQ1169" s="432"/>
      <c r="BR1169" s="432"/>
      <c r="BS1169" s="432"/>
      <c r="BT1169" s="432"/>
      <c r="BU1169" s="432"/>
      <c r="BV1169" s="432"/>
    </row>
    <row r="1170" s="203" customFormat="true" ht="15" customHeight="true" x14ac:dyDescent="0.2">
      <c r="A1170" s="298"/>
      <c r="B1170" s="578"/>
      <c r="C1170" s="579"/>
      <c r="D1170" s="579"/>
      <c r="E1170" s="579"/>
      <c r="F1170" s="579"/>
      <c r="G1170" s="579"/>
      <c r="H1170" s="579"/>
      <c r="I1170" s="579"/>
      <c r="J1170" s="579"/>
      <c r="K1170" s="579"/>
      <c r="L1170" s="579"/>
      <c r="M1170" s="579"/>
      <c r="N1170" s="579"/>
      <c r="O1170" s="579"/>
      <c r="P1170" s="579"/>
      <c r="Q1170" s="579"/>
      <c r="R1170" s="579"/>
      <c r="S1170" s="579"/>
      <c r="T1170" s="579"/>
      <c r="U1170" s="579"/>
      <c r="V1170" s="579"/>
      <c r="BA1170" s="432"/>
      <c r="BB1170" s="230"/>
      <c r="BC1170" s="432"/>
      <c r="BD1170" s="432"/>
      <c r="BE1170" s="432"/>
      <c r="BF1170" s="432"/>
      <c r="BG1170" s="432"/>
      <c r="BH1170" s="432"/>
      <c r="BI1170" s="432"/>
      <c r="BJ1170" s="432"/>
      <c r="BK1170" s="432"/>
      <c r="BL1170" s="432"/>
      <c r="BM1170" s="432"/>
      <c r="BN1170" s="432"/>
      <c r="BO1170" s="432"/>
      <c r="BP1170" s="432"/>
      <c r="BQ1170" s="432"/>
      <c r="BR1170" s="432"/>
      <c r="BS1170" s="432"/>
      <c r="BT1170" s="432"/>
      <c r="BU1170" s="432"/>
      <c r="BV1170" s="432"/>
    </row>
    <row r="1171" s="203" customFormat="true" ht="15" customHeight="true" x14ac:dyDescent="0.2">
      <c r="A1171" s="298"/>
      <c r="B1171" s="578"/>
      <c r="C1171" s="579"/>
      <c r="D1171" s="579"/>
      <c r="E1171" s="579"/>
      <c r="F1171" s="579"/>
      <c r="G1171" s="579"/>
      <c r="H1171" s="579"/>
      <c r="I1171" s="579"/>
      <c r="J1171" s="579"/>
      <c r="K1171" s="579"/>
      <c r="L1171" s="579"/>
      <c r="M1171" s="579"/>
      <c r="N1171" s="579"/>
      <c r="O1171" s="579"/>
      <c r="P1171" s="579"/>
      <c r="Q1171" s="579"/>
      <c r="R1171" s="579"/>
      <c r="S1171" s="579"/>
      <c r="T1171" s="579"/>
      <c r="U1171" s="579"/>
      <c r="V1171" s="579"/>
      <c r="BA1171" s="432"/>
      <c r="BB1171" s="230"/>
      <c r="BC1171" s="432"/>
      <c r="BD1171" s="432"/>
      <c r="BE1171" s="432"/>
      <c r="BF1171" s="432"/>
      <c r="BG1171" s="432"/>
      <c r="BH1171" s="432"/>
      <c r="BI1171" s="432"/>
      <c r="BJ1171" s="432"/>
      <c r="BK1171" s="432"/>
      <c r="BL1171" s="432"/>
      <c r="BM1171" s="432"/>
      <c r="BN1171" s="432"/>
      <c r="BO1171" s="432"/>
      <c r="BP1171" s="432"/>
      <c r="BQ1171" s="432"/>
      <c r="BR1171" s="432"/>
      <c r="BS1171" s="432"/>
      <c r="BT1171" s="432"/>
      <c r="BU1171" s="432"/>
      <c r="BV1171" s="432"/>
    </row>
    <row r="1172" s="203" customFormat="true" ht="15" customHeight="true" x14ac:dyDescent="0.2">
      <c r="A1172" s="298"/>
      <c r="B1172" s="578"/>
      <c r="C1172" s="579"/>
      <c r="D1172" s="579"/>
      <c r="E1172" s="579"/>
      <c r="F1172" s="579"/>
      <c r="G1172" s="579"/>
      <c r="H1172" s="579"/>
      <c r="I1172" s="579"/>
      <c r="J1172" s="579"/>
      <c r="K1172" s="579"/>
      <c r="L1172" s="579"/>
      <c r="M1172" s="579"/>
      <c r="N1172" s="579"/>
      <c r="O1172" s="579"/>
      <c r="P1172" s="579"/>
      <c r="Q1172" s="579"/>
      <c r="R1172" s="579"/>
      <c r="S1172" s="579"/>
      <c r="T1172" s="579"/>
      <c r="U1172" s="579"/>
      <c r="V1172" s="579"/>
      <c r="BA1172" s="432"/>
      <c r="BB1172" s="230"/>
      <c r="BC1172" s="432"/>
      <c r="BD1172" s="432"/>
      <c r="BE1172" s="432"/>
      <c r="BF1172" s="432"/>
      <c r="BG1172" s="432"/>
      <c r="BH1172" s="432"/>
      <c r="BI1172" s="432"/>
      <c r="BJ1172" s="432"/>
      <c r="BK1172" s="432"/>
      <c r="BL1172" s="432"/>
      <c r="BM1172" s="432"/>
      <c r="BN1172" s="432"/>
      <c r="BO1172" s="432"/>
      <c r="BP1172" s="432"/>
      <c r="BQ1172" s="432"/>
      <c r="BR1172" s="432"/>
      <c r="BS1172" s="432"/>
      <c r="BT1172" s="432"/>
      <c r="BU1172" s="432"/>
      <c r="BV1172" s="432"/>
    </row>
    <row r="1173" s="203" customFormat="true" ht="15" customHeight="true" x14ac:dyDescent="0.2">
      <c r="A1173" s="298"/>
      <c r="B1173" s="578"/>
      <c r="C1173" s="579"/>
      <c r="D1173" s="579"/>
      <c r="E1173" s="579"/>
      <c r="F1173" s="579"/>
      <c r="G1173" s="579"/>
      <c r="H1173" s="579"/>
      <c r="I1173" s="579"/>
      <c r="J1173" s="579"/>
      <c r="K1173" s="579"/>
      <c r="L1173" s="579"/>
      <c r="M1173" s="579"/>
      <c r="N1173" s="579"/>
      <c r="O1173" s="579"/>
      <c r="P1173" s="579"/>
      <c r="Q1173" s="579"/>
      <c r="R1173" s="579"/>
      <c r="S1173" s="579"/>
      <c r="T1173" s="579"/>
      <c r="U1173" s="579"/>
      <c r="V1173" s="579"/>
      <c r="BA1173" s="432"/>
      <c r="BB1173" s="230"/>
      <c r="BC1173" s="432"/>
      <c r="BD1173" s="432"/>
      <c r="BE1173" s="432"/>
      <c r="BF1173" s="432"/>
      <c r="BG1173" s="432"/>
      <c r="BH1173" s="432"/>
      <c r="BI1173" s="432"/>
      <c r="BJ1173" s="432"/>
      <c r="BK1173" s="432"/>
      <c r="BL1173" s="432"/>
      <c r="BM1173" s="432"/>
      <c r="BN1173" s="432"/>
      <c r="BO1173" s="432"/>
      <c r="BP1173" s="432"/>
      <c r="BQ1173" s="432"/>
      <c r="BR1173" s="432"/>
      <c r="BS1173" s="432"/>
      <c r="BT1173" s="432"/>
      <c r="BU1173" s="432"/>
      <c r="BV1173" s="432"/>
    </row>
    <row r="1174" s="203" customFormat="true" ht="15" customHeight="true" x14ac:dyDescent="0.2">
      <c r="A1174" s="298"/>
      <c r="B1174" s="578"/>
      <c r="C1174" s="579"/>
      <c r="D1174" s="579"/>
      <c r="E1174" s="579"/>
      <c r="F1174" s="579"/>
      <c r="G1174" s="579"/>
      <c r="H1174" s="579"/>
      <c r="I1174" s="579"/>
      <c r="J1174" s="579"/>
      <c r="K1174" s="579"/>
      <c r="L1174" s="579"/>
      <c r="M1174" s="579"/>
      <c r="N1174" s="579"/>
      <c r="O1174" s="579"/>
      <c r="P1174" s="579"/>
      <c r="Q1174" s="579"/>
      <c r="R1174" s="579"/>
      <c r="S1174" s="579"/>
      <c r="T1174" s="579"/>
      <c r="U1174" s="579"/>
      <c r="V1174" s="579"/>
      <c r="BA1174" s="432"/>
      <c r="BB1174" s="230"/>
      <c r="BC1174" s="432"/>
      <c r="BD1174" s="432"/>
      <c r="BE1174" s="432"/>
      <c r="BF1174" s="432"/>
      <c r="BG1174" s="432"/>
      <c r="BH1174" s="432"/>
      <c r="BI1174" s="432"/>
      <c r="BJ1174" s="432"/>
      <c r="BK1174" s="432"/>
      <c r="BL1174" s="432"/>
      <c r="BM1174" s="432"/>
      <c r="BN1174" s="432"/>
      <c r="BO1174" s="432"/>
      <c r="BP1174" s="432"/>
      <c r="BQ1174" s="432"/>
      <c r="BR1174" s="432"/>
      <c r="BS1174" s="432"/>
      <c r="BT1174" s="432"/>
      <c r="BU1174" s="432"/>
      <c r="BV1174" s="432"/>
    </row>
    <row r="1175" s="203" customFormat="true" ht="15" customHeight="true" x14ac:dyDescent="0.2">
      <c r="A1175" s="298"/>
      <c r="B1175" s="578"/>
      <c r="C1175" s="579"/>
      <c r="D1175" s="579"/>
      <c r="E1175" s="579"/>
      <c r="F1175" s="579"/>
      <c r="G1175" s="579"/>
      <c r="H1175" s="579"/>
      <c r="I1175" s="579"/>
      <c r="J1175" s="579"/>
      <c r="K1175" s="579"/>
      <c r="L1175" s="579"/>
      <c r="M1175" s="579"/>
      <c r="N1175" s="579"/>
      <c r="O1175" s="579"/>
      <c r="P1175" s="579"/>
      <c r="Q1175" s="579"/>
      <c r="R1175" s="579"/>
      <c r="S1175" s="579"/>
      <c r="T1175" s="579"/>
      <c r="U1175" s="579"/>
      <c r="V1175" s="579"/>
      <c r="BA1175" s="432"/>
      <c r="BB1175" s="230"/>
      <c r="BC1175" s="432"/>
      <c r="BD1175" s="432"/>
      <c r="BE1175" s="432"/>
      <c r="BF1175" s="432"/>
      <c r="BG1175" s="432"/>
      <c r="BH1175" s="432"/>
      <c r="BI1175" s="432"/>
      <c r="BJ1175" s="432"/>
      <c r="BK1175" s="432"/>
      <c r="BL1175" s="432"/>
      <c r="BM1175" s="432"/>
      <c r="BN1175" s="432"/>
      <c r="BO1175" s="432"/>
      <c r="BP1175" s="432"/>
      <c r="BQ1175" s="432"/>
      <c r="BR1175" s="432"/>
      <c r="BS1175" s="432"/>
      <c r="BT1175" s="432"/>
      <c r="BU1175" s="432"/>
      <c r="BV1175" s="432"/>
    </row>
    <row r="1176" s="203" customFormat="true" ht="15" customHeight="true" x14ac:dyDescent="0.2">
      <c r="A1176" s="580"/>
      <c r="B1176" s="298"/>
      <c r="C1176" s="581"/>
      <c r="D1176" s="582"/>
      <c r="E1176" s="582"/>
      <c r="F1176" s="582"/>
      <c r="G1176" s="582"/>
      <c r="H1176" s="581"/>
      <c r="I1176" s="582"/>
      <c r="J1176" s="582"/>
      <c r="K1176" s="582"/>
      <c r="L1176" s="582"/>
      <c r="M1176" s="581"/>
      <c r="N1176" s="582"/>
      <c r="O1176" s="582"/>
      <c r="P1176" s="582"/>
      <c r="Q1176" s="582"/>
      <c r="R1176" s="581"/>
      <c r="S1176" s="582"/>
      <c r="T1176" s="582"/>
      <c r="U1176" s="582"/>
      <c r="BA1176" s="432"/>
      <c r="BB1176" s="230"/>
      <c r="BC1176" s="432"/>
      <c r="BD1176" s="432"/>
      <c r="BE1176" s="432"/>
      <c r="BF1176" s="432"/>
      <c r="BG1176" s="432"/>
      <c r="BH1176" s="432"/>
      <c r="BI1176" s="432"/>
      <c r="BJ1176" s="432"/>
      <c r="BK1176" s="432"/>
      <c r="BL1176" s="432"/>
      <c r="BM1176" s="432"/>
      <c r="BN1176" s="432"/>
      <c r="BO1176" s="432"/>
      <c r="BP1176" s="432"/>
      <c r="BQ1176" s="432"/>
      <c r="BR1176" s="432"/>
      <c r="BS1176" s="432"/>
      <c r="BT1176" s="432"/>
      <c r="BU1176" s="432"/>
      <c r="BV1176" s="432"/>
    </row>
    <row r="1177" s="203" customFormat="true" ht="15" customHeight="true" x14ac:dyDescent="0.2">
      <c r="A1177" s="582"/>
      <c r="B1177" s="582"/>
      <c r="C1177" s="581"/>
      <c r="D1177" s="581"/>
      <c r="E1177" s="581"/>
      <c r="F1177" s="581"/>
      <c r="G1177" s="581"/>
      <c r="H1177" s="581"/>
      <c r="I1177" s="581"/>
      <c r="J1177" s="581"/>
      <c r="K1177" s="581"/>
      <c r="L1177" s="581"/>
      <c r="M1177" s="581"/>
      <c r="N1177" s="581"/>
      <c r="O1177" s="581"/>
      <c r="P1177" s="581"/>
      <c r="Q1177" s="581"/>
      <c r="R1177" s="581"/>
      <c r="S1177" s="581"/>
      <c r="T1177" s="581"/>
      <c r="U1177" s="581"/>
      <c r="BA1177" s="432"/>
      <c r="BB1177" s="230"/>
      <c r="BC1177" s="432"/>
      <c r="BD1177" s="432"/>
      <c r="BE1177" s="432"/>
      <c r="BF1177" s="432"/>
      <c r="BG1177" s="432"/>
      <c r="BH1177" s="432"/>
      <c r="BI1177" s="432"/>
      <c r="BJ1177" s="432"/>
      <c r="BK1177" s="432"/>
      <c r="BL1177" s="432"/>
      <c r="BM1177" s="432"/>
      <c r="BN1177" s="432"/>
      <c r="BO1177" s="432"/>
      <c r="BP1177" s="432"/>
      <c r="BQ1177" s="432"/>
      <c r="BR1177" s="432"/>
      <c r="BS1177" s="432"/>
      <c r="BT1177" s="432"/>
      <c r="BU1177" s="432"/>
      <c r="BV1177" s="432"/>
    </row>
    <row r="1178" s="203" customFormat="true" ht="15" customHeight="true" x14ac:dyDescent="0.2">
      <c r="BA1178" s="432"/>
      <c r="BB1178" s="230"/>
      <c r="BC1178" s="432"/>
      <c r="BD1178" s="432"/>
      <c r="BE1178" s="432"/>
      <c r="BF1178" s="432"/>
      <c r="BG1178" s="432"/>
      <c r="BH1178" s="432"/>
      <c r="BI1178" s="432"/>
      <c r="BJ1178" s="432"/>
      <c r="BK1178" s="432"/>
      <c r="BL1178" s="432"/>
      <c r="BM1178" s="432"/>
      <c r="BN1178" s="432"/>
      <c r="BO1178" s="432"/>
      <c r="BP1178" s="432"/>
      <c r="BQ1178" s="432"/>
      <c r="BR1178" s="432"/>
      <c r="BS1178" s="432"/>
      <c r="BT1178" s="432"/>
      <c r="BU1178" s="432"/>
      <c r="BV1178" s="432"/>
    </row>
    <row r="1179" s="203" customFormat="true" ht="15" customHeight="true" x14ac:dyDescent="0.2">
      <c r="BA1179" s="432"/>
      <c r="BB1179" s="230"/>
      <c r="BC1179" s="432"/>
      <c r="BD1179" s="432"/>
      <c r="BE1179" s="432"/>
      <c r="BF1179" s="432"/>
      <c r="BG1179" s="432"/>
      <c r="BH1179" s="432"/>
      <c r="BI1179" s="432"/>
      <c r="BJ1179" s="432"/>
      <c r="BK1179" s="432"/>
      <c r="BL1179" s="432"/>
      <c r="BM1179" s="432"/>
      <c r="BN1179" s="432"/>
      <c r="BO1179" s="432"/>
      <c r="BP1179" s="432"/>
      <c r="BQ1179" s="432"/>
      <c r="BR1179" s="432"/>
      <c r="BS1179" s="432"/>
      <c r="BT1179" s="432"/>
      <c r="BU1179" s="432"/>
      <c r="BV1179" s="432"/>
    </row>
    <row r="1180" s="203" customFormat="true" ht="15" customHeight="true" x14ac:dyDescent="0.2">
      <c r="BA1180" s="432"/>
      <c r="BB1180" s="230"/>
      <c r="BC1180" s="432"/>
      <c r="BD1180" s="432"/>
      <c r="BE1180" s="432"/>
      <c r="BF1180" s="432"/>
      <c r="BG1180" s="432"/>
      <c r="BH1180" s="432"/>
      <c r="BI1180" s="432"/>
      <c r="BJ1180" s="432"/>
      <c r="BK1180" s="432"/>
      <c r="BL1180" s="432"/>
      <c r="BM1180" s="432"/>
      <c r="BN1180" s="432"/>
      <c r="BO1180" s="432"/>
      <c r="BP1180" s="432"/>
      <c r="BQ1180" s="432"/>
      <c r="BR1180" s="432"/>
      <c r="BS1180" s="432"/>
      <c r="BT1180" s="432"/>
      <c r="BU1180" s="432"/>
      <c r="BV1180" s="432"/>
    </row>
    <row r="1181" s="203" customFormat="true" ht="15" customHeight="true" x14ac:dyDescent="0.2">
      <c r="BA1181" s="432"/>
      <c r="BB1181" s="230"/>
      <c r="BC1181" s="432"/>
      <c r="BD1181" s="432"/>
      <c r="BE1181" s="432"/>
      <c r="BF1181" s="432"/>
      <c r="BG1181" s="432"/>
      <c r="BH1181" s="432"/>
      <c r="BI1181" s="432"/>
      <c r="BJ1181" s="432"/>
      <c r="BK1181" s="432"/>
      <c r="BL1181" s="432"/>
      <c r="BM1181" s="432"/>
      <c r="BN1181" s="432"/>
      <c r="BO1181" s="432"/>
      <c r="BP1181" s="432"/>
      <c r="BQ1181" s="432"/>
      <c r="BR1181" s="432"/>
      <c r="BS1181" s="432"/>
      <c r="BT1181" s="432"/>
      <c r="BU1181" s="432"/>
      <c r="BV1181" s="432"/>
    </row>
    <row r="1182" s="203" customFormat="true" ht="15" customHeight="true" x14ac:dyDescent="0.2">
      <c r="BA1182" s="432"/>
      <c r="BB1182" s="230"/>
      <c r="BC1182" s="432"/>
      <c r="BD1182" s="432"/>
      <c r="BE1182" s="432"/>
      <c r="BF1182" s="432"/>
      <c r="BG1182" s="432"/>
      <c r="BH1182" s="432"/>
      <c r="BI1182" s="432"/>
      <c r="BJ1182" s="432"/>
      <c r="BK1182" s="432"/>
      <c r="BL1182" s="432"/>
      <c r="BM1182" s="432"/>
      <c r="BN1182" s="432"/>
      <c r="BO1182" s="432"/>
      <c r="BP1182" s="432"/>
      <c r="BQ1182" s="432"/>
      <c r="BR1182" s="432"/>
      <c r="BS1182" s="432"/>
      <c r="BT1182" s="432"/>
      <c r="BU1182" s="432"/>
      <c r="BV1182" s="432"/>
    </row>
    <row r="1183" s="203" customFormat="true" ht="15" customHeight="true" x14ac:dyDescent="0.2">
      <c r="BA1183" s="432"/>
      <c r="BB1183" s="230"/>
      <c r="BC1183" s="432"/>
      <c r="BD1183" s="432"/>
      <c r="BE1183" s="432"/>
      <c r="BF1183" s="432"/>
      <c r="BG1183" s="432"/>
      <c r="BH1183" s="432"/>
      <c r="BI1183" s="432"/>
      <c r="BJ1183" s="432"/>
      <c r="BK1183" s="432"/>
      <c r="BL1183" s="432"/>
      <c r="BM1183" s="432"/>
      <c r="BN1183" s="432"/>
      <c r="BO1183" s="432"/>
      <c r="BP1183" s="432"/>
      <c r="BQ1183" s="432"/>
      <c r="BR1183" s="432"/>
      <c r="BS1183" s="432"/>
      <c r="BT1183" s="432"/>
      <c r="BU1183" s="432"/>
      <c r="BV1183" s="432"/>
    </row>
    <row r="1184" s="203" customFormat="true" ht="15" customHeight="true" x14ac:dyDescent="0.2">
      <c r="BA1184" s="432"/>
      <c r="BB1184" s="230"/>
      <c r="BC1184" s="432"/>
      <c r="BD1184" s="432"/>
      <c r="BE1184" s="432"/>
      <c r="BF1184" s="432"/>
      <c r="BG1184" s="432"/>
      <c r="BH1184" s="432"/>
      <c r="BI1184" s="432"/>
      <c r="BJ1184" s="432"/>
      <c r="BK1184" s="432"/>
      <c r="BL1184" s="432"/>
      <c r="BM1184" s="432"/>
      <c r="BN1184" s="432"/>
      <c r="BO1184" s="432"/>
      <c r="BP1184" s="432"/>
      <c r="BQ1184" s="432"/>
      <c r="BR1184" s="432"/>
      <c r="BS1184" s="432"/>
      <c r="BT1184" s="432"/>
      <c r="BU1184" s="432"/>
      <c r="BV1184" s="432"/>
    </row>
    <row r="1185" s="203" customFormat="true" ht="15" customHeight="true" x14ac:dyDescent="0.2">
      <c r="BA1185" s="432"/>
      <c r="BB1185" s="230"/>
      <c r="BC1185" s="432"/>
      <c r="BD1185" s="432"/>
      <c r="BE1185" s="432"/>
      <c r="BF1185" s="432"/>
      <c r="BG1185" s="432"/>
      <c r="BH1185" s="432"/>
      <c r="BI1185" s="432"/>
      <c r="BJ1185" s="432"/>
      <c r="BK1185" s="432"/>
      <c r="BL1185" s="432"/>
      <c r="BM1185" s="432"/>
      <c r="BN1185" s="432"/>
      <c r="BO1185" s="432"/>
      <c r="BP1185" s="432"/>
      <c r="BQ1185" s="432"/>
      <c r="BR1185" s="432"/>
      <c r="BS1185" s="432"/>
      <c r="BT1185" s="432"/>
      <c r="BU1185" s="432"/>
      <c r="BV1185" s="432"/>
    </row>
    <row r="1186" s="203" customFormat="true" ht="15" customHeight="true" x14ac:dyDescent="0.2">
      <c r="BA1186" s="432"/>
      <c r="BB1186" s="230"/>
      <c r="BC1186" s="432"/>
      <c r="BD1186" s="432"/>
      <c r="BE1186" s="432"/>
      <c r="BF1186" s="432"/>
      <c r="BG1186" s="432"/>
      <c r="BH1186" s="432"/>
      <c r="BI1186" s="432"/>
      <c r="BJ1186" s="432"/>
      <c r="BK1186" s="432"/>
      <c r="BL1186" s="432"/>
      <c r="BM1186" s="432"/>
      <c r="BN1186" s="432"/>
      <c r="BO1186" s="432"/>
      <c r="BP1186" s="432"/>
      <c r="BQ1186" s="432"/>
      <c r="BR1186" s="432"/>
      <c r="BS1186" s="432"/>
      <c r="BT1186" s="432"/>
      <c r="BU1186" s="432"/>
      <c r="BV1186" s="432"/>
    </row>
    <row r="1187" s="203" customFormat="true" ht="15" customHeight="true" x14ac:dyDescent="0.2">
      <c r="BA1187" s="432"/>
      <c r="BB1187" s="230"/>
      <c r="BC1187" s="432"/>
      <c r="BD1187" s="432"/>
      <c r="BE1187" s="432"/>
      <c r="BF1187" s="432"/>
      <c r="BG1187" s="432"/>
      <c r="BH1187" s="432"/>
      <c r="BI1187" s="432"/>
      <c r="BJ1187" s="432"/>
      <c r="BK1187" s="432"/>
      <c r="BL1187" s="432"/>
      <c r="BM1187" s="432"/>
      <c r="BN1187" s="432"/>
      <c r="BO1187" s="432"/>
      <c r="BP1187" s="432"/>
      <c r="BQ1187" s="432"/>
      <c r="BR1187" s="432"/>
      <c r="BS1187" s="432"/>
      <c r="BT1187" s="432"/>
      <c r="BU1187" s="432"/>
      <c r="BV1187" s="432"/>
    </row>
    <row r="1188" s="203" customFormat="true" ht="15" customHeight="true" x14ac:dyDescent="0.2">
      <c r="BA1188" s="432"/>
      <c r="BB1188" s="230"/>
      <c r="BC1188" s="432"/>
      <c r="BD1188" s="432"/>
      <c r="BE1188" s="432"/>
      <c r="BF1188" s="432"/>
      <c r="BG1188" s="432"/>
      <c r="BH1188" s="432"/>
      <c r="BI1188" s="432"/>
      <c r="BJ1188" s="432"/>
      <c r="BK1188" s="432"/>
      <c r="BL1188" s="432"/>
      <c r="BM1188" s="432"/>
      <c r="BN1188" s="432"/>
      <c r="BO1188" s="432"/>
      <c r="BP1188" s="432"/>
      <c r="BQ1188" s="432"/>
      <c r="BR1188" s="432"/>
      <c r="BS1188" s="432"/>
      <c r="BT1188" s="432"/>
      <c r="BU1188" s="432"/>
      <c r="BV1188" s="432"/>
    </row>
    <row r="1189" s="203" customFormat="true" ht="15" customHeight="true" x14ac:dyDescent="0.2">
      <c r="BA1189" s="432"/>
      <c r="BB1189" s="230"/>
      <c r="BC1189" s="432"/>
      <c r="BD1189" s="432"/>
      <c r="BE1189" s="432"/>
      <c r="BF1189" s="432"/>
      <c r="BG1189" s="432"/>
      <c r="BH1189" s="432"/>
      <c r="BI1189" s="432"/>
      <c r="BJ1189" s="432"/>
      <c r="BK1189" s="432"/>
      <c r="BL1189" s="432"/>
      <c r="BM1189" s="432"/>
      <c r="BN1189" s="432"/>
      <c r="BO1189" s="432"/>
      <c r="BP1189" s="432"/>
      <c r="BQ1189" s="432"/>
      <c r="BR1189" s="432"/>
      <c r="BS1189" s="432"/>
      <c r="BT1189" s="432"/>
      <c r="BU1189" s="432"/>
      <c r="BV1189" s="432"/>
    </row>
    <row r="1190" s="203" customFormat="true" ht="15" customHeight="true" x14ac:dyDescent="0.2">
      <c r="BA1190" s="432"/>
      <c r="BB1190" s="230"/>
      <c r="BC1190" s="432"/>
      <c r="BD1190" s="432"/>
      <c r="BE1190" s="432"/>
      <c r="BF1190" s="432"/>
      <c r="BG1190" s="432"/>
      <c r="BH1190" s="432"/>
      <c r="BI1190" s="432"/>
      <c r="BJ1190" s="432"/>
      <c r="BK1190" s="432"/>
      <c r="BL1190" s="432"/>
      <c r="BM1190" s="432"/>
      <c r="BN1190" s="432"/>
      <c r="BO1190" s="432"/>
      <c r="BP1190" s="432"/>
      <c r="BQ1190" s="432"/>
      <c r="BR1190" s="432"/>
      <c r="BS1190" s="432"/>
      <c r="BT1190" s="432"/>
      <c r="BU1190" s="432"/>
      <c r="BV1190" s="432"/>
    </row>
    <row r="1191" s="203" customFormat="true" ht="15" customHeight="true" x14ac:dyDescent="0.2">
      <c r="BA1191" s="432"/>
      <c r="BB1191" s="230"/>
      <c r="BC1191" s="432"/>
      <c r="BD1191" s="432"/>
      <c r="BE1191" s="432"/>
      <c r="BF1191" s="432"/>
      <c r="BG1191" s="432"/>
      <c r="BH1191" s="432"/>
      <c r="BI1191" s="432"/>
      <c r="BJ1191" s="432"/>
      <c r="BK1191" s="432"/>
      <c r="BL1191" s="432"/>
      <c r="BM1191" s="432"/>
      <c r="BN1191" s="432"/>
      <c r="BO1191" s="432"/>
      <c r="BP1191" s="432"/>
      <c r="BQ1191" s="432"/>
      <c r="BR1191" s="432"/>
      <c r="BS1191" s="432"/>
      <c r="BT1191" s="432"/>
      <c r="BU1191" s="432"/>
      <c r="BV1191" s="432"/>
    </row>
    <row r="1192" s="203" customFormat="true" ht="15" customHeight="true" x14ac:dyDescent="0.2">
      <c r="BA1192" s="432"/>
      <c r="BB1192" s="230"/>
      <c r="BC1192" s="432"/>
      <c r="BD1192" s="432"/>
      <c r="BE1192" s="432"/>
      <c r="BF1192" s="432"/>
      <c r="BG1192" s="432"/>
      <c r="BH1192" s="432"/>
      <c r="BI1192" s="432"/>
      <c r="BJ1192" s="432"/>
      <c r="BK1192" s="432"/>
      <c r="BL1192" s="432"/>
      <c r="BM1192" s="432"/>
      <c r="BN1192" s="432"/>
      <c r="BO1192" s="432"/>
      <c r="BP1192" s="432"/>
      <c r="BQ1192" s="432"/>
      <c r="BR1192" s="432"/>
      <c r="BS1192" s="432"/>
      <c r="BT1192" s="432"/>
      <c r="BU1192" s="432"/>
      <c r="BV1192" s="432"/>
    </row>
    <row r="1193" s="203" customFormat="true" ht="15" customHeight="true" x14ac:dyDescent="0.2">
      <c r="BA1193" s="432"/>
      <c r="BB1193" s="230"/>
      <c r="BC1193" s="432"/>
      <c r="BD1193" s="432"/>
      <c r="BE1193" s="432"/>
      <c r="BF1193" s="432"/>
      <c r="BG1193" s="432"/>
      <c r="BH1193" s="432"/>
      <c r="BI1193" s="432"/>
      <c r="BJ1193" s="432"/>
      <c r="BK1193" s="432"/>
      <c r="BL1193" s="432"/>
      <c r="BM1193" s="432"/>
      <c r="BN1193" s="432"/>
      <c r="BO1193" s="432"/>
      <c r="BP1193" s="432"/>
      <c r="BQ1193" s="432"/>
      <c r="BR1193" s="432"/>
      <c r="BS1193" s="432"/>
      <c r="BT1193" s="432"/>
      <c r="BU1193" s="432"/>
      <c r="BV1193" s="432"/>
    </row>
    <row r="1194" s="203" customFormat="true" ht="15" customHeight="true" x14ac:dyDescent="0.2">
      <c r="BA1194" s="432"/>
      <c r="BB1194" s="230"/>
      <c r="BC1194" s="432"/>
      <c r="BD1194" s="432"/>
      <c r="BE1194" s="432"/>
      <c r="BF1194" s="432"/>
      <c r="BG1194" s="432"/>
      <c r="BH1194" s="432"/>
      <c r="BI1194" s="432"/>
      <c r="BJ1194" s="432"/>
      <c r="BK1194" s="432"/>
      <c r="BL1194" s="432"/>
      <c r="BM1194" s="432"/>
      <c r="BN1194" s="432"/>
      <c r="BO1194" s="432"/>
      <c r="BP1194" s="432"/>
      <c r="BQ1194" s="432"/>
      <c r="BR1194" s="432"/>
      <c r="BS1194" s="432"/>
      <c r="BT1194" s="432"/>
      <c r="BU1194" s="432"/>
      <c r="BV1194" s="432"/>
    </row>
    <row r="1195" s="203" customFormat="true" ht="15" customHeight="true" x14ac:dyDescent="0.2">
      <c r="BA1195" s="432"/>
      <c r="BB1195" s="230"/>
      <c r="BC1195" s="432"/>
      <c r="BD1195" s="432"/>
      <c r="BE1195" s="432"/>
      <c r="BF1195" s="432"/>
      <c r="BG1195" s="432"/>
      <c r="BH1195" s="432"/>
      <c r="BI1195" s="432"/>
      <c r="BJ1195" s="432"/>
      <c r="BK1195" s="432"/>
      <c r="BL1195" s="432"/>
      <c r="BM1195" s="432"/>
      <c r="BN1195" s="432"/>
      <c r="BO1195" s="432"/>
      <c r="BP1195" s="432"/>
      <c r="BQ1195" s="432"/>
      <c r="BR1195" s="432"/>
      <c r="BS1195" s="432"/>
      <c r="BT1195" s="432"/>
      <c r="BU1195" s="432"/>
      <c r="BV1195" s="432"/>
    </row>
    <row r="1196" s="203" customFormat="true" ht="15" customHeight="true" x14ac:dyDescent="0.2">
      <c r="BA1196" s="432"/>
      <c r="BB1196" s="230"/>
      <c r="BC1196" s="432"/>
      <c r="BD1196" s="432"/>
      <c r="BE1196" s="432"/>
      <c r="BF1196" s="432"/>
      <c r="BG1196" s="432"/>
      <c r="BH1196" s="432"/>
      <c r="BI1196" s="432"/>
      <c r="BJ1196" s="432"/>
      <c r="BK1196" s="432"/>
      <c r="BL1196" s="432"/>
      <c r="BM1196" s="432"/>
      <c r="BN1196" s="432"/>
      <c r="BO1196" s="432"/>
      <c r="BP1196" s="432"/>
      <c r="BQ1196" s="432"/>
      <c r="BR1196" s="432"/>
      <c r="BS1196" s="432"/>
      <c r="BT1196" s="432"/>
      <c r="BU1196" s="432"/>
      <c r="BV1196" s="432"/>
    </row>
    <row r="1197" s="203" customFormat="true" ht="15" customHeight="true" x14ac:dyDescent="0.2">
      <c r="BA1197" s="432"/>
      <c r="BB1197" s="230"/>
      <c r="BC1197" s="432"/>
      <c r="BD1197" s="432"/>
      <c r="BE1197" s="432"/>
      <c r="BF1197" s="432"/>
      <c r="BG1197" s="432"/>
      <c r="BH1197" s="432"/>
      <c r="BI1197" s="432"/>
      <c r="BJ1197" s="432"/>
      <c r="BK1197" s="432"/>
      <c r="BL1197" s="432"/>
      <c r="BM1197" s="432"/>
      <c r="BN1197" s="432"/>
      <c r="BO1197" s="432"/>
      <c r="BP1197" s="432"/>
      <c r="BQ1197" s="432"/>
      <c r="BR1197" s="432"/>
      <c r="BS1197" s="432"/>
      <c r="BT1197" s="432"/>
      <c r="BU1197" s="432"/>
      <c r="BV1197" s="432"/>
    </row>
    <row r="1198" s="203" customFormat="true" ht="15" customHeight="true" x14ac:dyDescent="0.2">
      <c r="BA1198" s="432"/>
      <c r="BB1198" s="230"/>
      <c r="BC1198" s="432"/>
      <c r="BD1198" s="432"/>
      <c r="BE1198" s="432"/>
      <c r="BF1198" s="432"/>
      <c r="BG1198" s="432"/>
      <c r="BH1198" s="432"/>
      <c r="BI1198" s="432"/>
      <c r="BJ1198" s="432"/>
      <c r="BK1198" s="432"/>
      <c r="BL1198" s="432"/>
      <c r="BM1198" s="432"/>
      <c r="BN1198" s="432"/>
      <c r="BO1198" s="432"/>
      <c r="BP1198" s="432"/>
      <c r="BQ1198" s="432"/>
      <c r="BR1198" s="432"/>
      <c r="BS1198" s="432"/>
      <c r="BT1198" s="432"/>
      <c r="BU1198" s="432"/>
      <c r="BV1198" s="432"/>
    </row>
    <row r="1199" s="203" customFormat="true" ht="15" customHeight="true" x14ac:dyDescent="0.2">
      <c r="BA1199" s="432"/>
      <c r="BB1199" s="230"/>
      <c r="BC1199" s="432"/>
      <c r="BD1199" s="432"/>
      <c r="BE1199" s="432"/>
      <c r="BF1199" s="432"/>
      <c r="BG1199" s="432"/>
      <c r="BH1199" s="432"/>
      <c r="BI1199" s="432"/>
      <c r="BJ1199" s="432"/>
      <c r="BK1199" s="432"/>
      <c r="BL1199" s="432"/>
      <c r="BM1199" s="432"/>
      <c r="BN1199" s="432"/>
      <c r="BO1199" s="432"/>
      <c r="BP1199" s="432"/>
      <c r="BQ1199" s="432"/>
      <c r="BR1199" s="432"/>
      <c r="BS1199" s="432"/>
      <c r="BT1199" s="432"/>
      <c r="BU1199" s="432"/>
      <c r="BV1199" s="432"/>
    </row>
    <row r="1200" s="203" customFormat="true" ht="15" customHeight="true" x14ac:dyDescent="0.2">
      <c r="BA1200" s="432"/>
      <c r="BB1200" s="230"/>
      <c r="BC1200" s="432"/>
      <c r="BD1200" s="432"/>
      <c r="BE1200" s="432"/>
      <c r="BF1200" s="432"/>
      <c r="BG1200" s="432"/>
      <c r="BH1200" s="432"/>
      <c r="BI1200" s="432"/>
      <c r="BJ1200" s="432"/>
      <c r="BK1200" s="432"/>
      <c r="BL1200" s="432"/>
      <c r="BM1200" s="432"/>
      <c r="BN1200" s="432"/>
      <c r="BO1200" s="432"/>
      <c r="BP1200" s="432"/>
      <c r="BQ1200" s="432"/>
      <c r="BR1200" s="432"/>
      <c r="BS1200" s="432"/>
      <c r="BT1200" s="432"/>
      <c r="BU1200" s="432"/>
      <c r="BV1200" s="432"/>
    </row>
  </sheetData>
  <mergeCells count="1016">
    <mergeCell ref="BA341:BA342"/>
    <mergeCell ref="BA343:BA344"/>
    <mergeCell ref="BA345:BA346"/>
    <mergeCell ref="BA347:BA348"/>
    <mergeCell ref="BA349:BA350"/>
    <mergeCell ref="BA351:BA352"/>
    <mergeCell ref="BA353:BA354"/>
    <mergeCell ref="BA153:BA165"/>
    <mergeCell ref="BA231:BA235"/>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108:B108"/>
    <mergeCell ref="A58:A73"/>
    <mergeCell ref="C56:G56"/>
    <mergeCell ref="H56:L56"/>
    <mergeCell ref="M56:Q56"/>
    <mergeCell ref="A29:A30"/>
    <mergeCell ref="A35:A36"/>
    <mergeCell ref="A37:A38"/>
    <mergeCell ref="A41:A42"/>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J616"/>
    <mergeCell ref="M616:O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E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7:D547"/>
    <mergeCell ref="H547:I548"/>
    <mergeCell ref="M547:N548"/>
    <mergeCell ref="C548:D548"/>
    <mergeCell ref="C549:D549"/>
    <mergeCell ref="H549:I549"/>
    <mergeCell ref="M549:N549"/>
    <mergeCell ref="C545:D545"/>
    <mergeCell ref="H545:I545"/>
    <mergeCell ref="M545:N545"/>
    <mergeCell ref="C546:D546"/>
    <mergeCell ref="H546:J546"/>
    <mergeCell ref="M546:O546"/>
    <mergeCell ref="C543:D543"/>
    <mergeCell ref="H543:I543"/>
    <mergeCell ref="M543:N543"/>
    <mergeCell ref="C544:D544"/>
    <mergeCell ref="H544:I544"/>
    <mergeCell ref="M544:N544"/>
    <mergeCell ref="C540:D540"/>
    <mergeCell ref="H540:L540"/>
    <mergeCell ref="M540:Q540"/>
    <mergeCell ref="C541:D541"/>
    <mergeCell ref="H541:I542"/>
    <mergeCell ref="J541:L541"/>
    <mergeCell ref="M541:N542"/>
    <mergeCell ref="O541:Q541"/>
    <mergeCell ref="C542:D542"/>
    <mergeCell ref="C538:D538"/>
    <mergeCell ref="H538:I538"/>
    <mergeCell ref="M538:N538"/>
    <mergeCell ref="C539:D539"/>
    <mergeCell ref="H539:I539"/>
    <mergeCell ref="M539:N539"/>
    <mergeCell ref="C535:D536"/>
    <mergeCell ref="H535:I535"/>
    <mergeCell ref="M535:N535"/>
    <mergeCell ref="H536:I536"/>
    <mergeCell ref="M536:N536"/>
    <mergeCell ref="C537:D537"/>
    <mergeCell ref="H537:I537"/>
    <mergeCell ref="M537:N537"/>
    <mergeCell ref="C533:D533"/>
    <mergeCell ref="H533:I533"/>
    <mergeCell ref="M533:N533"/>
    <mergeCell ref="C534:E534"/>
    <mergeCell ref="H534:I534"/>
    <mergeCell ref="M534:N534"/>
    <mergeCell ref="C531:D531"/>
    <mergeCell ref="H531:I531"/>
    <mergeCell ref="M531:N531"/>
    <mergeCell ref="C532:D532"/>
    <mergeCell ref="H532:I532"/>
    <mergeCell ref="M532:N532"/>
    <mergeCell ref="C529:D530"/>
    <mergeCell ref="E529:G529"/>
    <mergeCell ref="H529:I529"/>
    <mergeCell ref="M529:N529"/>
    <mergeCell ref="H530:I530"/>
    <mergeCell ref="M530:N530"/>
    <mergeCell ref="C527:D527"/>
    <mergeCell ref="H527:I527"/>
    <mergeCell ref="M527:N527"/>
    <mergeCell ref="C528:G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H473:I473"/>
    <mergeCell ref="M473:N473"/>
    <mergeCell ref="C474:D474"/>
    <mergeCell ref="H474:I474"/>
    <mergeCell ref="M474:N474"/>
    <mergeCell ref="C471:D471"/>
    <mergeCell ref="H471:J471"/>
    <mergeCell ref="M471:O471"/>
    <mergeCell ref="C472:D472"/>
    <mergeCell ref="H472:I472"/>
    <mergeCell ref="M472:N472"/>
    <mergeCell ref="C469:D469"/>
    <mergeCell ref="H469:I469"/>
    <mergeCell ref="M469:N469"/>
    <mergeCell ref="C470:D470"/>
    <mergeCell ref="H470:I470"/>
    <mergeCell ref="M470:N470"/>
    <mergeCell ref="H467:I467"/>
    <mergeCell ref="M467:N467"/>
    <mergeCell ref="C468:D468"/>
    <mergeCell ref="H468:I468"/>
    <mergeCell ref="M468:N468"/>
    <mergeCell ref="C465:E465"/>
    <mergeCell ref="H465:I465"/>
    <mergeCell ref="M465:N465"/>
    <mergeCell ref="C466:D466"/>
    <mergeCell ref="H466:I466"/>
    <mergeCell ref="M466:N466"/>
    <mergeCell ref="C463:D463"/>
    <mergeCell ref="H463:I463"/>
    <mergeCell ref="M463:N463"/>
    <mergeCell ref="C464:D464"/>
    <mergeCell ref="H464:I464"/>
    <mergeCell ref="M464:N464"/>
    <mergeCell ref="H461:I461"/>
    <mergeCell ref="M461:N461"/>
    <mergeCell ref="C462:D462"/>
    <mergeCell ref="H462:I462"/>
    <mergeCell ref="M462:N462"/>
    <mergeCell ref="C459:D459"/>
    <mergeCell ref="H459:I459"/>
    <mergeCell ref="M459:N459"/>
    <mergeCell ref="C460:D460"/>
    <mergeCell ref="H460:I460"/>
    <mergeCell ref="M460:N460"/>
    <mergeCell ref="C458:D458"/>
    <mergeCell ref="H458:I458"/>
    <mergeCell ref="M458:N458"/>
    <mergeCell ref="C455:D455"/>
    <mergeCell ref="H455:I455"/>
    <mergeCell ref="M455:N455"/>
    <mergeCell ref="C456:D456"/>
    <mergeCell ref="H456:I456"/>
    <mergeCell ref="M456:N456"/>
    <mergeCell ref="H454:I454"/>
    <mergeCell ref="M454:N454"/>
    <mergeCell ref="C451:D451"/>
    <mergeCell ref="H451:I451"/>
    <mergeCell ref="M451:N451"/>
    <mergeCell ref="C452:D452"/>
    <mergeCell ref="H452:I452"/>
    <mergeCell ref="M452:N452"/>
    <mergeCell ref="C457:D457"/>
    <mergeCell ref="H457:I457"/>
    <mergeCell ref="M457:N457"/>
    <mergeCell ref="H450:I450"/>
    <mergeCell ref="M450:N450"/>
    <mergeCell ref="C447:D447"/>
    <mergeCell ref="H447:I447"/>
    <mergeCell ref="M447:N447"/>
    <mergeCell ref="C448:D448"/>
    <mergeCell ref="H448:I448"/>
    <mergeCell ref="M448:N448"/>
    <mergeCell ref="C453:D453"/>
    <mergeCell ref="H453:I453"/>
    <mergeCell ref="M453:N453"/>
    <mergeCell ref="H446:I446"/>
    <mergeCell ref="M446:N446"/>
    <mergeCell ref="C443:D443"/>
    <mergeCell ref="H443:I443"/>
    <mergeCell ref="M443:N443"/>
    <mergeCell ref="C444:D444"/>
    <mergeCell ref="H444:I444"/>
    <mergeCell ref="M444:N444"/>
    <mergeCell ref="C449:D449"/>
    <mergeCell ref="H449:I449"/>
    <mergeCell ref="M449:N449"/>
    <mergeCell ref="H442:I442"/>
    <mergeCell ref="M442:N442"/>
    <mergeCell ref="C439:D439"/>
    <mergeCell ref="H439:I439"/>
    <mergeCell ref="M439:N439"/>
    <mergeCell ref="C440:D440"/>
    <mergeCell ref="H440:I440"/>
    <mergeCell ref="M440:N440"/>
    <mergeCell ref="C445:D445"/>
    <mergeCell ref="H445:I445"/>
    <mergeCell ref="M445:N445"/>
    <mergeCell ref="H438:I438"/>
    <mergeCell ref="M438:N438"/>
    <mergeCell ref="C435:D435"/>
    <mergeCell ref="H435:I435"/>
    <mergeCell ref="M435:N435"/>
    <mergeCell ref="C436:D436"/>
    <mergeCell ref="H436:I436"/>
    <mergeCell ref="M436:N436"/>
    <mergeCell ref="C441:D441"/>
    <mergeCell ref="H441:I441"/>
    <mergeCell ref="M441:N441"/>
    <mergeCell ref="H434:I434"/>
    <mergeCell ref="M434:N434"/>
    <mergeCell ref="C431:D431"/>
    <mergeCell ref="H431:I431"/>
    <mergeCell ref="M431:N431"/>
    <mergeCell ref="C432:D432"/>
    <mergeCell ref="H432:I432"/>
    <mergeCell ref="M432:N432"/>
    <mergeCell ref="C437:D437"/>
    <mergeCell ref="H437:I437"/>
    <mergeCell ref="M437:N437"/>
    <mergeCell ref="H430:I430"/>
    <mergeCell ref="M430:N430"/>
    <mergeCell ref="C427:D427"/>
    <mergeCell ref="H427:I427"/>
    <mergeCell ref="M427:N427"/>
    <mergeCell ref="C428:D428"/>
    <mergeCell ref="H428:I428"/>
    <mergeCell ref="M428:N428"/>
    <mergeCell ref="C433:D433"/>
    <mergeCell ref="H433:I433"/>
    <mergeCell ref="M433:N433"/>
    <mergeCell ref="H426:I426"/>
    <mergeCell ref="M426:N426"/>
    <mergeCell ref="C423:D423"/>
    <mergeCell ref="H423:I423"/>
    <mergeCell ref="M423:N423"/>
    <mergeCell ref="C424:D424"/>
    <mergeCell ref="H424:I424"/>
    <mergeCell ref="M424:N424"/>
    <mergeCell ref="C429:D429"/>
    <mergeCell ref="H429:I429"/>
    <mergeCell ref="M429:N429"/>
    <mergeCell ref="H422:I422"/>
    <mergeCell ref="M422:N422"/>
    <mergeCell ref="C419:D419"/>
    <mergeCell ref="H419:I419"/>
    <mergeCell ref="M419:N419"/>
    <mergeCell ref="C420:D420"/>
    <mergeCell ref="H420:I420"/>
    <mergeCell ref="M420:N420"/>
    <mergeCell ref="C425:D425"/>
    <mergeCell ref="H425:I425"/>
    <mergeCell ref="M425:N425"/>
    <mergeCell ref="H418:I418"/>
    <mergeCell ref="M418:N418"/>
    <mergeCell ref="C415:D415"/>
    <mergeCell ref="H415:I415"/>
    <mergeCell ref="M415:N415"/>
    <mergeCell ref="C416:D416"/>
    <mergeCell ref="H416:I416"/>
    <mergeCell ref="M416:N416"/>
    <mergeCell ref="C421:D421"/>
    <mergeCell ref="H421:I421"/>
    <mergeCell ref="M421:N421"/>
    <mergeCell ref="M400:O400"/>
    <mergeCell ref="H414:I414"/>
    <mergeCell ref="M414:N414"/>
    <mergeCell ref="C411:D411"/>
    <mergeCell ref="H411:I411"/>
    <mergeCell ref="M411:N411"/>
    <mergeCell ref="C412:D412"/>
    <mergeCell ref="H412:I412"/>
    <mergeCell ref="M412:N412"/>
    <mergeCell ref="C417:D417"/>
    <mergeCell ref="H417:I417"/>
    <mergeCell ref="M417:N417"/>
    <mergeCell ref="H410:I410"/>
    <mergeCell ref="M410:N410"/>
    <mergeCell ref="C407:D407"/>
    <mergeCell ref="H407:I407"/>
    <mergeCell ref="M407:N407"/>
    <mergeCell ref="C408:D408"/>
    <mergeCell ref="H408:I408"/>
    <mergeCell ref="M408:N408"/>
    <mergeCell ref="C413:D413"/>
    <mergeCell ref="H413:I413"/>
    <mergeCell ref="M413:N413"/>
    <mergeCell ref="A1031:A1033"/>
    <mergeCell ref="A1034:C1034"/>
    <mergeCell ref="A225:A228"/>
    <mergeCell ref="B402:B445"/>
    <mergeCell ref="C403:D403"/>
    <mergeCell ref="C405:D405"/>
    <mergeCell ref="C410:D410"/>
    <mergeCell ref="C414:D414"/>
    <mergeCell ref="C418:D418"/>
    <mergeCell ref="C422:D422"/>
    <mergeCell ref="C426:D426"/>
    <mergeCell ref="C430:D430"/>
    <mergeCell ref="C434:D434"/>
    <mergeCell ref="C438:D438"/>
    <mergeCell ref="C442:D442"/>
    <mergeCell ref="C446:D446"/>
    <mergeCell ref="C450:D450"/>
    <mergeCell ref="C454:D454"/>
    <mergeCell ref="C406:D406"/>
    <mergeCell ref="C401:D402"/>
    <mergeCell ref="C409:D409"/>
    <mergeCell ref="C404:D404"/>
    <mergeCell ref="C399:F399"/>
    <mergeCell ref="C400:E400"/>
    <mergeCell ref="C461:D461"/>
    <mergeCell ref="C467:D467"/>
    <mergeCell ref="C473:D473"/>
    <mergeCell ref="C479:D479"/>
    <mergeCell ref="C485:D485"/>
    <mergeCell ref="C491:D491"/>
    <mergeCell ref="C497:D497"/>
    <mergeCell ref="C503:D503"/>
    <mergeCell ref="A222:A224"/>
    <mergeCell ref="A208:B208"/>
    <mergeCell ref="A135:A139"/>
    <mergeCell ref="A153:A164"/>
    <mergeCell ref="A151:A152"/>
    <mergeCell ref="A128:A129"/>
    <mergeCell ref="A130:A132"/>
    <mergeCell ref="C133:G133"/>
    <mergeCell ref="H133:L133"/>
    <mergeCell ref="M133:Q133"/>
    <mergeCell ref="C120:G120"/>
    <mergeCell ref="H120:L120"/>
    <mergeCell ref="M120:Q120"/>
    <mergeCell ref="A122:A123"/>
    <mergeCell ref="A124:A127"/>
    <mergeCell ref="A1025:C1025"/>
    <mergeCell ref="A1026:B1026"/>
    <mergeCell ref="H405:I405"/>
    <mergeCell ref="M405:N405"/>
    <mergeCell ref="H406:I406"/>
    <mergeCell ref="M406:N406"/>
    <mergeCell ref="H401:I402"/>
    <mergeCell ref="M401:N402"/>
    <mergeCell ref="H409:I409"/>
    <mergeCell ref="M409:N409"/>
    <mergeCell ref="H403:I403"/>
    <mergeCell ref="M403:N403"/>
    <mergeCell ref="H404:I404"/>
    <mergeCell ref="M404:N404"/>
    <mergeCell ref="H399:K399"/>
    <mergeCell ref="M399:P399"/>
    <mergeCell ref="H400:J400"/>
    <mergeCell ref="A43:A44"/>
    <mergeCell ref="A45:A46"/>
    <mergeCell ref="C27:G27"/>
    <mergeCell ref="H27:L27"/>
    <mergeCell ref="A39:A40"/>
    <mergeCell ref="A50:A52"/>
    <mergeCell ref="C14:G14"/>
    <mergeCell ref="H14:L14"/>
    <mergeCell ref="M27:Q27"/>
    <mergeCell ref="M14:Q14"/>
    <mergeCell ref="A16:A17"/>
    <mergeCell ref="A18:A21"/>
    <mergeCell ref="A22:A23"/>
    <mergeCell ref="A24:A26"/>
    <mergeCell ref="C220:G220"/>
    <mergeCell ref="H220:L220"/>
    <mergeCell ref="M220:Q220"/>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Z155"/>
  <sheetViews>
    <sheetView workbookViewId="0"/>
  </sheetViews>
  <sheetFormatPr defaultRowHeight="12.75" x14ac:dyDescent="0.2"/>
  <sheetData>
    <row r="1">
      <c r="A1" t="s">
        <v>414</v>
      </c>
      <c r="B1" t="s">
        <v>416</v>
      </c>
      <c r="C1" t="s">
        <v>417</v>
      </c>
      <c r="D1" t="s">
        <v>421</v>
      </c>
      <c r="E1" t="s">
        <v>422</v>
      </c>
      <c r="F1" t="s">
        <v>423</v>
      </c>
      <c r="G1" t="s">
        <v>424</v>
      </c>
      <c r="H1" t="s">
        <v>447</v>
      </c>
      <c r="I1" t="s">
        <v>448</v>
      </c>
      <c r="J1" t="s">
        <v>449</v>
      </c>
      <c r="K1" t="s">
        <v>450</v>
      </c>
      <c r="L1" t="s">
        <v>451</v>
      </c>
      <c r="M1" t="s">
        <v>452</v>
      </c>
      <c r="N1" t="s">
        <v>453</v>
      </c>
      <c r="O1" t="s">
        <v>454</v>
      </c>
      <c r="P1" t="s">
        <v>455</v>
      </c>
      <c r="Q1" t="s">
        <v>456</v>
      </c>
      <c r="R1" t="s">
        <v>457</v>
      </c>
      <c r="S1" t="s">
        <v>458</v>
      </c>
      <c r="T1" t="s">
        <v>459</v>
      </c>
      <c r="U1" t="s">
        <v>460</v>
      </c>
      <c r="V1" t="s">
        <v>461</v>
      </c>
      <c r="W1" t="s">
        <v>462</v>
      </c>
      <c r="X1" t="s">
        <v>463</v>
      </c>
      <c r="Y1" t="s">
        <v>464</v>
      </c>
      <c r="Z1" t="s">
        <v>465</v>
      </c>
      <c r="AA1" t="s">
        <v>466</v>
      </c>
      <c r="AB1" t="s">
        <v>467</v>
      </c>
      <c r="AC1" t="s">
        <v>468</v>
      </c>
      <c r="AD1" t="s">
        <v>469</v>
      </c>
      <c r="AE1" t="s">
        <v>470</v>
      </c>
      <c r="AF1" t="s">
        <v>471</v>
      </c>
      <c r="AG1" t="s">
        <v>472</v>
      </c>
      <c r="AH1" t="s">
        <v>473</v>
      </c>
      <c r="AI1" t="s">
        <v>474</v>
      </c>
      <c r="AJ1" t="s">
        <v>475</v>
      </c>
      <c r="AK1" t="s">
        <v>476</v>
      </c>
      <c r="AL1" t="s">
        <v>477</v>
      </c>
      <c r="AM1" t="s">
        <v>478</v>
      </c>
      <c r="AN1" t="s">
        <v>479</v>
      </c>
      <c r="AO1" t="s">
        <v>480</v>
      </c>
      <c r="AP1" t="s">
        <v>481</v>
      </c>
      <c r="AQ1" t="s">
        <v>482</v>
      </c>
      <c r="AR1" t="s">
        <v>483</v>
      </c>
      <c r="AS1" t="s">
        <v>484</v>
      </c>
      <c r="AT1" t="s">
        <v>485</v>
      </c>
      <c r="AU1" t="s">
        <v>486</v>
      </c>
      <c r="AV1" t="s">
        <v>487</v>
      </c>
      <c r="AW1" t="s">
        <v>488</v>
      </c>
      <c r="AX1" t="s">
        <v>489</v>
      </c>
      <c r="AY1" t="s">
        <v>490</v>
      </c>
      <c r="AZ1" t="s">
        <v>491</v>
      </c>
    </row>
    <row r="2">
      <c r="A2" t="s">
        <v>415</v>
      </c>
      <c r="B2">
        <v>2003</v>
      </c>
      <c r="C2" t="s">
        <v>418</v>
      </c>
      <c r="D2">
        <v>16</v>
      </c>
      <c r="E2" t="s">
        <v>13</v>
      </c>
      <c r="F2" t="s">
        <v>14</v>
      </c>
      <c r="G2" t="s">
        <v>425</v>
      </c>
      <c r="H2">
        <v>86.439525759120116</v>
      </c>
      <c r="I2">
        <v>98.739291273705007</v>
      </c>
      <c r="J2">
        <v>99.657983369799126</v>
      </c>
      <c r="K2">
        <v>99.781970795279847</v>
      </c>
      <c r="L2">
        <v>99.943987348567191</v>
      </c>
      <c r="M2">
        <v>98.489609499682558</v>
      </c>
      <c r="N2">
        <v>99.629342731992466</v>
      </c>
      <c r="O2">
        <v>99.710941761132446</v>
      </c>
      <c r="P2">
        <v>99.867074049347266</v>
      </c>
      <c r="Q2">
        <v>99.991512150349877</v>
      </c>
      <c r="R2">
        <v>72.976187936748261</v>
      </c>
      <c r="S2">
        <v>80.918839439497731</v>
      </c>
      <c r="T2">
        <v>89.740596563832028</v>
      </c>
      <c r="U2">
        <v>97.008243005519276</v>
      </c>
      <c r="V2">
        <v>99.350197996793355</v>
      </c>
      <c r="W2" t="s">
        <v>174</v>
      </c>
      <c r="X2" t="s">
        <v>174</v>
      </c>
      <c r="Y2" t="s">
        <v>174</v>
      </c>
      <c r="Z2" t="s">
        <v>174</v>
      </c>
      <c r="AA2" t="s">
        <v>174</v>
      </c>
      <c r="AB2"/>
      <c r="AC2"/>
      <c r="AD2"/>
      <c r="AE2"/>
      <c r="AF2"/>
      <c r="AG2"/>
      <c r="AH2"/>
      <c r="AI2"/>
      <c r="AJ2"/>
      <c r="AK2"/>
      <c r="AL2"/>
      <c r="AM2"/>
      <c r="AN2"/>
      <c r="AO2"/>
      <c r="AP2"/>
      <c r="AQ2"/>
      <c r="AR2"/>
      <c r="AS2"/>
      <c r="AT2"/>
      <c r="AU2"/>
      <c r="AV2"/>
      <c r="AW2"/>
      <c r="AX2"/>
      <c r="AY2"/>
      <c r="AZ2"/>
    </row>
    <row r="3">
      <c r="A3" t="s">
        <v>415</v>
      </c>
      <c r="B3">
        <v>2003</v>
      </c>
      <c r="C3" t="s">
        <v>418</v>
      </c>
      <c r="D3">
        <v>17</v>
      </c>
      <c r="E3" t="s">
        <v>13</v>
      </c>
      <c r="F3" t="s">
        <v>51</v>
      </c>
      <c r="G3" t="s">
        <v>174</v>
      </c>
      <c r="H3">
        <v>13.560474240879881</v>
      </c>
      <c r="I3">
        <v>1.260708726294993</v>
      </c>
      <c r="J3">
        <v>0.34201663020087381</v>
      </c>
      <c r="K3">
        <v>0.2180292047201533</v>
      </c>
      <c r="L3">
        <v>0.056012651432809001</v>
      </c>
      <c r="M3">
        <v>1.510390500317442</v>
      </c>
      <c r="N3">
        <v>0.37065726800753401</v>
      </c>
      <c r="O3">
        <v>0.289058238867554</v>
      </c>
      <c r="P3">
        <v>0.1329259506527336</v>
      </c>
      <c r="Q3">
        <v>0.0084878496501232994</v>
      </c>
      <c r="R3">
        <v>27.023812063251739</v>
      </c>
      <c r="S3">
        <v>19.081160560502269</v>
      </c>
      <c r="T3">
        <v>10.25940343616797</v>
      </c>
      <c r="U3">
        <v>2.9917569944807241</v>
      </c>
      <c r="V3">
        <v>0.64980200320664494</v>
      </c>
      <c r="W3" t="s">
        <v>174</v>
      </c>
      <c r="X3" t="s">
        <v>174</v>
      </c>
      <c r="Y3" t="s">
        <v>174</v>
      </c>
      <c r="Z3" t="s">
        <v>174</v>
      </c>
      <c r="AA3" t="s">
        <v>174</v>
      </c>
      <c r="AB3"/>
      <c r="AC3"/>
      <c r="AD3"/>
      <c r="AE3"/>
      <c r="AF3"/>
      <c r="AG3"/>
      <c r="AH3"/>
      <c r="AI3"/>
      <c r="AJ3"/>
      <c r="AK3"/>
      <c r="AL3"/>
      <c r="AM3"/>
      <c r="AN3"/>
      <c r="AO3"/>
      <c r="AP3"/>
      <c r="AQ3"/>
      <c r="AR3"/>
      <c r="AS3"/>
      <c r="AT3"/>
      <c r="AU3"/>
      <c r="AV3"/>
      <c r="AW3"/>
      <c r="AX3"/>
      <c r="AY3"/>
      <c r="AZ3"/>
    </row>
    <row r="4">
      <c r="A4" t="s">
        <v>415</v>
      </c>
      <c r="B4">
        <v>2003</v>
      </c>
      <c r="C4" t="s">
        <v>418</v>
      </c>
      <c r="D4">
        <v>18</v>
      </c>
      <c r="E4" t="s">
        <v>60</v>
      </c>
      <c r="F4" t="s">
        <v>15</v>
      </c>
      <c r="G4" t="s">
        <v>426</v>
      </c>
      <c r="H4">
        <v>84.983337947491151</v>
      </c>
      <c r="I4">
        <v>98.6195109796558</v>
      </c>
      <c r="J4">
        <v>99.543150050491747</v>
      </c>
      <c r="K4">
        <v>99.781970795279847</v>
      </c>
      <c r="L4">
        <v>99.943987348567191</v>
      </c>
      <c r="M4">
        <v>98.364375597189849</v>
      </c>
      <c r="N4">
        <v>99.560559348777758</v>
      </c>
      <c r="O4">
        <v>99.644080257768621</v>
      </c>
      <c r="P4">
        <v>99.867074049347266</v>
      </c>
      <c r="Q4">
        <v>99.991512150349877</v>
      </c>
      <c r="R4">
        <v>69.306777965593795</v>
      </c>
      <c r="S4">
        <v>80.300203621068334</v>
      </c>
      <c r="T4">
        <v>88.460534005575369</v>
      </c>
      <c r="U4">
        <v>96.511770193906045</v>
      </c>
      <c r="V4">
        <v>99.30340948687801</v>
      </c>
      <c r="W4" t="s">
        <v>174</v>
      </c>
      <c r="X4" t="s">
        <v>174</v>
      </c>
      <c r="Y4" t="s">
        <v>174</v>
      </c>
      <c r="Z4" t="s">
        <v>174</v>
      </c>
      <c r="AA4" t="s">
        <v>174</v>
      </c>
      <c r="AB4"/>
      <c r="AC4"/>
      <c r="AD4"/>
      <c r="AE4"/>
      <c r="AF4"/>
      <c r="AG4"/>
      <c r="AH4"/>
      <c r="AI4"/>
      <c r="AJ4"/>
      <c r="AK4"/>
      <c r="AL4"/>
      <c r="AM4"/>
      <c r="AN4"/>
      <c r="AO4"/>
      <c r="AP4"/>
      <c r="AQ4"/>
      <c r="AR4"/>
      <c r="AS4"/>
      <c r="AT4"/>
      <c r="AU4"/>
      <c r="AV4"/>
      <c r="AW4"/>
      <c r="AX4"/>
      <c r="AY4"/>
      <c r="AZ4"/>
    </row>
    <row r="5">
      <c r="A5" t="s">
        <v>415</v>
      </c>
      <c r="B5">
        <v>2003</v>
      </c>
      <c r="C5" t="s">
        <v>418</v>
      </c>
      <c r="D5">
        <v>19</v>
      </c>
      <c r="E5" t="s">
        <v>60</v>
      </c>
      <c r="F5" t="s">
        <v>16</v>
      </c>
      <c r="G5" t="s">
        <v>427</v>
      </c>
      <c r="H5">
        <v>1.456187811628944</v>
      </c>
      <c r="I5">
        <v>0.1197802940492092</v>
      </c>
      <c r="J5">
        <v>0.11483331930735249</v>
      </c>
      <c r="K5">
        <v>0</v>
      </c>
      <c r="L5">
        <v>0</v>
      </c>
      <c r="M5">
        <v>0.12523390249269961</v>
      </c>
      <c r="N5">
        <v>0.068783383214742005</v>
      </c>
      <c r="O5">
        <v>0.066861503363844998</v>
      </c>
      <c r="P5">
        <v>0</v>
      </c>
      <c r="Q5">
        <v>0</v>
      </c>
      <c r="R5">
        <v>3.6694099711544839</v>
      </c>
      <c r="S5">
        <v>0.61863581842941762</v>
      </c>
      <c r="T5">
        <v>1.2800625582566489</v>
      </c>
      <c r="U5">
        <v>0.49647281161322598</v>
      </c>
      <c r="V5">
        <v>0.046788509915334502</v>
      </c>
      <c r="W5" t="s">
        <v>174</v>
      </c>
      <c r="X5" t="s">
        <v>174</v>
      </c>
      <c r="Y5" t="s">
        <v>174</v>
      </c>
      <c r="Z5" t="s">
        <v>174</v>
      </c>
      <c r="AA5" t="s">
        <v>174</v>
      </c>
      <c r="AB5"/>
      <c r="AC5"/>
      <c r="AD5"/>
      <c r="AE5"/>
      <c r="AF5"/>
      <c r="AG5"/>
      <c r="AH5"/>
      <c r="AI5"/>
      <c r="AJ5"/>
      <c r="AK5"/>
      <c r="AL5"/>
      <c r="AM5"/>
      <c r="AN5"/>
      <c r="AO5"/>
      <c r="AP5"/>
      <c r="AQ5"/>
      <c r="AR5"/>
      <c r="AS5"/>
      <c r="AT5"/>
      <c r="AU5"/>
      <c r="AV5"/>
      <c r="AW5"/>
      <c r="AX5"/>
      <c r="AY5"/>
      <c r="AZ5"/>
    </row>
    <row r="6">
      <c r="A6" t="s">
        <v>415</v>
      </c>
      <c r="B6">
        <v>2003</v>
      </c>
      <c r="C6" t="s">
        <v>418</v>
      </c>
      <c r="D6">
        <v>20</v>
      </c>
      <c r="E6" t="s">
        <v>60</v>
      </c>
      <c r="F6" t="s">
        <v>22</v>
      </c>
      <c r="G6" t="s">
        <v>428</v>
      </c>
      <c r="H6">
        <v>3.708487744307575</v>
      </c>
      <c r="I6">
        <v>0.59735119331206477</v>
      </c>
      <c r="J6">
        <v>0.27042485415492479</v>
      </c>
      <c r="K6">
        <v>0.21385911567702459</v>
      </c>
      <c r="L6">
        <v>0.0348291576608801</v>
      </c>
      <c r="M6">
        <v>1.065870728923215</v>
      </c>
      <c r="N6">
        <v>0.26779418979754149</v>
      </c>
      <c r="O6">
        <v>0.28374027909832478</v>
      </c>
      <c r="P6">
        <v>0.1329259506527336</v>
      </c>
      <c r="Q6">
        <v>0</v>
      </c>
      <c r="R6">
        <v>8.4848501234844065</v>
      </c>
      <c r="S6">
        <v>3.7672130737019529</v>
      </c>
      <c r="T6">
        <v>1.882303908289146</v>
      </c>
      <c r="U6">
        <v>0.77311589487271704</v>
      </c>
      <c r="V6">
        <v>0.36641380646491939</v>
      </c>
      <c r="W6" t="s">
        <v>174</v>
      </c>
      <c r="X6" t="s">
        <v>174</v>
      </c>
      <c r="Y6" t="s">
        <v>174</v>
      </c>
      <c r="Z6" t="s">
        <v>174</v>
      </c>
      <c r="AA6" t="s">
        <v>174</v>
      </c>
      <c r="AB6"/>
      <c r="AC6"/>
      <c r="AD6"/>
      <c r="AE6"/>
      <c r="AF6"/>
      <c r="AG6"/>
      <c r="AH6"/>
      <c r="AI6"/>
      <c r="AJ6"/>
      <c r="AK6"/>
      <c r="AL6"/>
      <c r="AM6"/>
      <c r="AN6"/>
      <c r="AO6"/>
      <c r="AP6"/>
      <c r="AQ6"/>
      <c r="AR6"/>
      <c r="AS6"/>
      <c r="AT6"/>
      <c r="AU6"/>
      <c r="AV6"/>
      <c r="AW6"/>
      <c r="AX6"/>
      <c r="AY6"/>
      <c r="AZ6"/>
    </row>
    <row r="7">
      <c r="A7" t="s">
        <v>415</v>
      </c>
      <c r="B7">
        <v>2003</v>
      </c>
      <c r="C7" t="s">
        <v>418</v>
      </c>
      <c r="D7">
        <v>21</v>
      </c>
      <c r="E7" t="s">
        <v>60</v>
      </c>
      <c r="F7" t="s">
        <v>17</v>
      </c>
      <c r="G7" t="s">
        <v>429</v>
      </c>
      <c r="H7">
        <v>9.8519864965723176</v>
      </c>
      <c r="I7">
        <v>0.66335753298293354</v>
      </c>
      <c r="J7">
        <v>0.071591776045981603</v>
      </c>
      <c r="K7">
        <v>0.004170089043122</v>
      </c>
      <c r="L7">
        <v>0.021183493771925799</v>
      </c>
      <c r="M7">
        <v>0.44451977139423998</v>
      </c>
      <c r="N7">
        <v>0.1028630782099704</v>
      </c>
      <c r="O7">
        <v>0.0053179597692195003</v>
      </c>
      <c r="P7">
        <v>0</v>
      </c>
      <c r="Q7">
        <v>0.0084878496501238996</v>
      </c>
      <c r="R7">
        <v>18.538961939767319</v>
      </c>
      <c r="S7">
        <v>15.3139474868003</v>
      </c>
      <c r="T7">
        <v>8.3770995278788405</v>
      </c>
      <c r="U7">
        <v>2.218641099608011</v>
      </c>
      <c r="V7">
        <v>0.2833881967417336</v>
      </c>
      <c r="W7" t="s">
        <v>174</v>
      </c>
      <c r="X7" t="s">
        <v>174</v>
      </c>
      <c r="Y7" t="s">
        <v>174</v>
      </c>
      <c r="Z7" t="s">
        <v>174</v>
      </c>
      <c r="AA7" t="s">
        <v>174</v>
      </c>
      <c r="AB7"/>
      <c r="AC7"/>
      <c r="AD7"/>
      <c r="AE7"/>
      <c r="AF7"/>
      <c r="AG7"/>
      <c r="AH7"/>
      <c r="AI7"/>
      <c r="AJ7"/>
      <c r="AK7"/>
      <c r="AL7"/>
      <c r="AM7"/>
      <c r="AN7"/>
      <c r="AO7"/>
      <c r="AP7"/>
      <c r="AQ7"/>
      <c r="AR7"/>
      <c r="AS7"/>
      <c r="AT7"/>
      <c r="AU7"/>
      <c r="AV7"/>
      <c r="AW7"/>
      <c r="AX7"/>
      <c r="AY7"/>
      <c r="AZ7"/>
    </row>
    <row r="8">
      <c r="A8" t="s">
        <v>415</v>
      </c>
      <c r="B8">
        <v>2003</v>
      </c>
      <c r="C8" t="s">
        <v>418</v>
      </c>
      <c r="D8">
        <v>29</v>
      </c>
      <c r="E8" t="s">
        <v>57</v>
      </c>
      <c r="F8" t="s">
        <v>49</v>
      </c>
      <c r="G8" t="s">
        <v>430</v>
      </c>
      <c r="H8">
        <v>70.37203308699668</v>
      </c>
      <c r="I8">
        <v>93.077011582739416</v>
      </c>
      <c r="J8">
        <v>96.35917989146391</v>
      </c>
      <c r="K8">
        <v>97.926445207677233</v>
      </c>
      <c r="L8">
        <v>98.945612353245721</v>
      </c>
      <c r="M8">
        <v>90.580150101922953</v>
      </c>
      <c r="N8">
        <v>96.230046389043338</v>
      </c>
      <c r="O8">
        <v>97.593886016788232</v>
      </c>
      <c r="P8">
        <v>98.723260440345626</v>
      </c>
      <c r="Q8">
        <v>99.638538314753816</v>
      </c>
      <c r="R8">
        <v>51.562706776788673</v>
      </c>
      <c r="S8">
        <v>62.16769687669035</v>
      </c>
      <c r="T8">
        <v>75.617067593941442</v>
      </c>
      <c r="U8">
        <v>87.404178507715557</v>
      </c>
      <c r="V8">
        <v>91.330530811586698</v>
      </c>
      <c r="W8" t="s">
        <v>174</v>
      </c>
      <c r="X8" t="s">
        <v>174</v>
      </c>
      <c r="Y8" t="s">
        <v>174</v>
      </c>
      <c r="Z8" t="s">
        <v>174</v>
      </c>
      <c r="AA8" t="s">
        <v>174</v>
      </c>
      <c r="AB8"/>
      <c r="AC8"/>
      <c r="AD8"/>
      <c r="AE8"/>
      <c r="AF8"/>
      <c r="AG8"/>
      <c r="AH8"/>
      <c r="AI8"/>
      <c r="AJ8"/>
      <c r="AK8"/>
      <c r="AL8"/>
      <c r="AM8"/>
      <c r="AN8"/>
      <c r="AO8"/>
      <c r="AP8"/>
      <c r="AQ8"/>
      <c r="AR8"/>
      <c r="AS8"/>
      <c r="AT8"/>
      <c r="AU8"/>
      <c r="AV8"/>
      <c r="AW8"/>
      <c r="AX8"/>
      <c r="AY8"/>
      <c r="AZ8"/>
    </row>
    <row r="9">
      <c r="A9" t="s">
        <v>415</v>
      </c>
      <c r="B9">
        <v>2003</v>
      </c>
      <c r="C9" t="s">
        <v>418</v>
      </c>
      <c r="D9">
        <v>30</v>
      </c>
      <c r="E9" t="s">
        <v>57</v>
      </c>
      <c r="F9" t="s">
        <v>48</v>
      </c>
      <c r="G9" t="s">
        <v>174</v>
      </c>
      <c r="H9">
        <v>29.627966913003331</v>
      </c>
      <c r="I9">
        <v>6.9229884172605889</v>
      </c>
      <c r="J9">
        <v>3.6408201085360892</v>
      </c>
      <c r="K9">
        <v>2.0735547923227768</v>
      </c>
      <c r="L9">
        <v>1.054387646754273</v>
      </c>
      <c r="M9">
        <v>9.4198498980770502</v>
      </c>
      <c r="N9">
        <v>3.769953610956664</v>
      </c>
      <c r="O9">
        <v>2.4061139832117631</v>
      </c>
      <c r="P9">
        <v>1.2767395596543669</v>
      </c>
      <c r="Q9">
        <v>0.36146168524618738</v>
      </c>
      <c r="R9">
        <v>48.437293223211327</v>
      </c>
      <c r="S9">
        <v>37.83230312330965</v>
      </c>
      <c r="T9">
        <v>24.382932406058561</v>
      </c>
      <c r="U9">
        <v>12.59582149228444</v>
      </c>
      <c r="V9">
        <v>8.6694691884133093</v>
      </c>
      <c r="W9" t="s">
        <v>174</v>
      </c>
      <c r="X9" t="s">
        <v>174</v>
      </c>
      <c r="Y9" t="s">
        <v>174</v>
      </c>
      <c r="Z9" t="s">
        <v>174</v>
      </c>
      <c r="AA9" t="s">
        <v>174</v>
      </c>
      <c r="AB9"/>
      <c r="AC9"/>
      <c r="AD9"/>
      <c r="AE9"/>
      <c r="AF9"/>
      <c r="AG9"/>
      <c r="AH9"/>
      <c r="AI9"/>
      <c r="AJ9"/>
      <c r="AK9"/>
      <c r="AL9"/>
      <c r="AM9"/>
      <c r="AN9"/>
      <c r="AO9"/>
      <c r="AP9"/>
      <c r="AQ9"/>
      <c r="AR9"/>
      <c r="AS9"/>
      <c r="AT9"/>
      <c r="AU9"/>
      <c r="AV9"/>
      <c r="AW9"/>
      <c r="AX9"/>
      <c r="AY9"/>
      <c r="AZ9"/>
    </row>
    <row r="10">
      <c r="A10" t="s">
        <v>415</v>
      </c>
      <c r="B10">
        <v>2003</v>
      </c>
      <c r="C10" t="s">
        <v>418</v>
      </c>
      <c r="D10">
        <v>31</v>
      </c>
      <c r="E10" t="s">
        <v>102</v>
      </c>
      <c r="F10" t="s">
        <v>49</v>
      </c>
      <c r="G10" t="s">
        <v>431</v>
      </c>
      <c r="H10">
        <v>68.638089240103682</v>
      </c>
      <c r="I10">
        <v>92.222225384774973</v>
      </c>
      <c r="J10">
        <v>95.502102285303707</v>
      </c>
      <c r="K10">
        <v>96.625415265692666</v>
      </c>
      <c r="L10">
        <v>97.318045740706566</v>
      </c>
      <c r="M10">
        <v>89.212521828955275</v>
      </c>
      <c r="N10">
        <v>95.510113079147629</v>
      </c>
      <c r="O10">
        <v>96.794033112926442</v>
      </c>
      <c r="P10">
        <v>97.104868733614254</v>
      </c>
      <c r="Q10">
        <v>97.844725832790118</v>
      </c>
      <c r="R10">
        <v>49.112687364971258</v>
      </c>
      <c r="S10">
        <v>60.062488455499299</v>
      </c>
      <c r="T10">
        <v>74.656644198339222</v>
      </c>
      <c r="U10">
        <v>86.762533058801594</v>
      </c>
      <c r="V10">
        <v>90.829870245678009</v>
      </c>
      <c r="W10" t="s">
        <v>174</v>
      </c>
      <c r="X10" t="s">
        <v>174</v>
      </c>
      <c r="Y10" t="s">
        <v>174</v>
      </c>
      <c r="Z10" t="s">
        <v>174</v>
      </c>
      <c r="AA10" t="s">
        <v>174</v>
      </c>
      <c r="AB10"/>
      <c r="AC10"/>
      <c r="AD10"/>
      <c r="AE10"/>
      <c r="AF10"/>
      <c r="AG10"/>
      <c r="AH10"/>
      <c r="AI10"/>
      <c r="AJ10"/>
      <c r="AK10"/>
      <c r="AL10"/>
      <c r="AM10"/>
      <c r="AN10"/>
      <c r="AO10"/>
      <c r="AP10"/>
      <c r="AQ10"/>
      <c r="AR10"/>
      <c r="AS10"/>
      <c r="AT10"/>
      <c r="AU10"/>
      <c r="AV10"/>
      <c r="AW10"/>
      <c r="AX10"/>
      <c r="AY10"/>
      <c r="AZ10"/>
    </row>
    <row r="11">
      <c r="A11" t="s">
        <v>415</v>
      </c>
      <c r="B11">
        <v>2003</v>
      </c>
      <c r="C11" t="s">
        <v>418</v>
      </c>
      <c r="D11">
        <v>32</v>
      </c>
      <c r="E11" t="s">
        <v>102</v>
      </c>
      <c r="F11" t="s">
        <v>48</v>
      </c>
      <c r="G11" t="s">
        <v>174</v>
      </c>
      <c r="H11">
        <v>31.361910759896311</v>
      </c>
      <c r="I11">
        <v>7.7777746152250256</v>
      </c>
      <c r="J11">
        <v>4.4978977146963013</v>
      </c>
      <c r="K11">
        <v>3.3745847343073452</v>
      </c>
      <c r="L11">
        <v>2.6819542592934429</v>
      </c>
      <c r="M11">
        <v>10.78747817104472</v>
      </c>
      <c r="N11">
        <v>4.4898869208523733</v>
      </c>
      <c r="O11">
        <v>3.205966887073548</v>
      </c>
      <c r="P11">
        <v>2.895131266385738</v>
      </c>
      <c r="Q11">
        <v>2.1552741672098841</v>
      </c>
      <c r="R11">
        <v>50.887312635028742</v>
      </c>
      <c r="S11">
        <v>39.937511544500701</v>
      </c>
      <c r="T11">
        <v>25.343355801660771</v>
      </c>
      <c r="U11">
        <v>13.237466941198409</v>
      </c>
      <c r="V11">
        <v>9.1701297543219926</v>
      </c>
      <c r="W11" t="s">
        <v>174</v>
      </c>
      <c r="X11" t="s">
        <v>174</v>
      </c>
      <c r="Y11" t="s">
        <v>174</v>
      </c>
      <c r="Z11" t="s">
        <v>174</v>
      </c>
      <c r="AA11" t="s">
        <v>174</v>
      </c>
      <c r="AB11"/>
      <c r="AC11"/>
      <c r="AD11"/>
      <c r="AE11"/>
      <c r="AF11"/>
      <c r="AG11"/>
      <c r="AH11"/>
      <c r="AI11"/>
      <c r="AJ11"/>
      <c r="AK11"/>
      <c r="AL11"/>
      <c r="AM11"/>
      <c r="AN11"/>
      <c r="AO11"/>
      <c r="AP11"/>
      <c r="AQ11"/>
      <c r="AR11"/>
      <c r="AS11"/>
      <c r="AT11"/>
      <c r="AU11"/>
      <c r="AV11"/>
      <c r="AW11"/>
      <c r="AX11"/>
      <c r="AY11"/>
      <c r="AZ11"/>
    </row>
    <row r="12">
      <c r="A12" t="s">
        <v>415</v>
      </c>
      <c r="B12">
        <v>2003</v>
      </c>
      <c r="C12" t="s">
        <v>418</v>
      </c>
      <c r="D12">
        <v>58</v>
      </c>
      <c r="E12" t="s">
        <v>149</v>
      </c>
      <c r="F12" t="s">
        <v>150</v>
      </c>
      <c r="G12" t="s">
        <v>174</v>
      </c>
      <c r="H12">
        <v>68.638089240103682</v>
      </c>
      <c r="I12">
        <v>92.222225384774973</v>
      </c>
      <c r="J12">
        <v>95.502102285303707</v>
      </c>
      <c r="K12">
        <v>96.625415265692666</v>
      </c>
      <c r="L12">
        <v>97.318045740706566</v>
      </c>
      <c r="M12">
        <v>89.212521828955275</v>
      </c>
      <c r="N12">
        <v>95.510113079147629</v>
      </c>
      <c r="O12">
        <v>96.794033112926442</v>
      </c>
      <c r="P12">
        <v>97.104868733614254</v>
      </c>
      <c r="Q12">
        <v>97.844725832790118</v>
      </c>
      <c r="R12">
        <v>49.112687364971258</v>
      </c>
      <c r="S12">
        <v>60.062488455499299</v>
      </c>
      <c r="T12">
        <v>74.656644198339222</v>
      </c>
      <c r="U12">
        <v>86.762533058801594</v>
      </c>
      <c r="V12">
        <v>90.829870245678009</v>
      </c>
      <c r="W12" t="s">
        <v>174</v>
      </c>
      <c r="X12" t="s">
        <v>174</v>
      </c>
      <c r="Y12" t="s">
        <v>174</v>
      </c>
      <c r="Z12" t="s">
        <v>174</v>
      </c>
      <c r="AA12" t="s">
        <v>174</v>
      </c>
      <c r="AB12"/>
      <c r="AC12"/>
      <c r="AD12"/>
      <c r="AE12"/>
      <c r="AF12"/>
      <c r="AG12"/>
      <c r="AH12"/>
      <c r="AI12"/>
      <c r="AJ12"/>
      <c r="AK12"/>
      <c r="AL12"/>
      <c r="AM12"/>
      <c r="AN12"/>
      <c r="AO12"/>
      <c r="AP12"/>
      <c r="AQ12"/>
      <c r="AR12"/>
      <c r="AS12"/>
      <c r="AT12"/>
      <c r="AU12"/>
      <c r="AV12"/>
      <c r="AW12"/>
      <c r="AX12"/>
      <c r="AY12"/>
      <c r="AZ12"/>
    </row>
    <row r="13">
      <c r="A13" t="s">
        <v>415</v>
      </c>
      <c r="B13">
        <v>2003</v>
      </c>
      <c r="C13" t="s">
        <v>418</v>
      </c>
      <c r="D13">
        <v>59</v>
      </c>
      <c r="E13" t="s">
        <v>149</v>
      </c>
      <c r="F13" t="s">
        <v>151</v>
      </c>
      <c r="G13" t="s">
        <v>174</v>
      </c>
      <c r="H13">
        <v>1.7339438468929851</v>
      </c>
      <c r="I13">
        <v>0.85478619796443711</v>
      </c>
      <c r="J13">
        <v>0.85707760616021278</v>
      </c>
      <c r="K13">
        <v>1.3010299419845679</v>
      </c>
      <c r="L13">
        <v>1.6275666125391699</v>
      </c>
      <c r="M13">
        <v>1.3676282729676741</v>
      </c>
      <c r="N13">
        <v>0.71993330989570847</v>
      </c>
      <c r="O13">
        <v>0.79985290386178476</v>
      </c>
      <c r="P13">
        <v>1.618391706731372</v>
      </c>
      <c r="Q13">
        <v>1.793812481963696</v>
      </c>
      <c r="R13">
        <v>2.4500194118174048</v>
      </c>
      <c r="S13">
        <v>2.105208421191048</v>
      </c>
      <c r="T13">
        <v>0.96042339560221024</v>
      </c>
      <c r="U13">
        <v>0.64164544891397113</v>
      </c>
      <c r="V13">
        <v>0.50066056590868357</v>
      </c>
      <c r="W13" t="s">
        <v>174</v>
      </c>
      <c r="X13" t="s">
        <v>174</v>
      </c>
      <c r="Y13" t="s">
        <v>174</v>
      </c>
      <c r="Z13" t="s">
        <v>174</v>
      </c>
      <c r="AA13" t="s">
        <v>174</v>
      </c>
      <c r="AB13"/>
      <c r="AC13"/>
      <c r="AD13"/>
      <c r="AE13"/>
      <c r="AF13"/>
      <c r="AG13"/>
      <c r="AH13"/>
      <c r="AI13"/>
      <c r="AJ13"/>
      <c r="AK13"/>
      <c r="AL13"/>
      <c r="AM13"/>
      <c r="AN13"/>
      <c r="AO13"/>
      <c r="AP13"/>
      <c r="AQ13"/>
      <c r="AR13"/>
      <c r="AS13"/>
      <c r="AT13"/>
      <c r="AU13"/>
      <c r="AV13"/>
      <c r="AW13"/>
      <c r="AX13"/>
      <c r="AY13"/>
      <c r="AZ13"/>
    </row>
    <row r="14">
      <c r="A14" t="s">
        <v>415</v>
      </c>
      <c r="B14">
        <v>2003</v>
      </c>
      <c r="C14" t="s">
        <v>418</v>
      </c>
      <c r="D14">
        <v>60</v>
      </c>
      <c r="E14" t="s">
        <v>149</v>
      </c>
      <c r="F14" t="s">
        <v>152</v>
      </c>
      <c r="G14" t="s">
        <v>174</v>
      </c>
      <c r="H14">
        <v>8.7178932296903842</v>
      </c>
      <c r="I14">
        <v>2.9612997371013678</v>
      </c>
      <c r="J14">
        <v>1.702114626851732</v>
      </c>
      <c r="K14">
        <v>0.84870805439126917</v>
      </c>
      <c r="L14">
        <v>0.50499906528805694</v>
      </c>
      <c r="M14">
        <v>4.1487854680838856</v>
      </c>
      <c r="N14">
        <v>1.7634013356280061</v>
      </c>
      <c r="O14">
        <v>0.67983795932462643</v>
      </c>
      <c r="P14">
        <v>0.61293320591084755</v>
      </c>
      <c r="Q14">
        <v>0.13383610381746319</v>
      </c>
      <c r="R14">
        <v>11.550825372833129</v>
      </c>
      <c r="S14">
        <v>10.929567776764049</v>
      </c>
      <c r="T14">
        <v>7.4536273953639069</v>
      </c>
      <c r="U14">
        <v>5.2812500552718253</v>
      </c>
      <c r="V14">
        <v>4.6744119730824432</v>
      </c>
      <c r="W14" t="s">
        <v>174</v>
      </c>
      <c r="X14" t="s">
        <v>174</v>
      </c>
      <c r="Y14" t="s">
        <v>174</v>
      </c>
      <c r="Z14" t="s">
        <v>174</v>
      </c>
      <c r="AA14" t="s">
        <v>174</v>
      </c>
      <c r="AB14"/>
      <c r="AC14"/>
      <c r="AD14"/>
      <c r="AE14"/>
      <c r="AF14"/>
      <c r="AG14"/>
      <c r="AH14"/>
      <c r="AI14"/>
      <c r="AJ14"/>
      <c r="AK14"/>
      <c r="AL14"/>
      <c r="AM14"/>
      <c r="AN14"/>
      <c r="AO14"/>
      <c r="AP14"/>
      <c r="AQ14"/>
      <c r="AR14"/>
      <c r="AS14"/>
      <c r="AT14"/>
      <c r="AU14"/>
      <c r="AV14"/>
      <c r="AW14"/>
      <c r="AX14"/>
      <c r="AY14"/>
      <c r="AZ14"/>
    </row>
    <row r="15">
      <c r="A15" t="s">
        <v>415</v>
      </c>
      <c r="B15">
        <v>2003</v>
      </c>
      <c r="C15" t="s">
        <v>418</v>
      </c>
      <c r="D15">
        <v>61</v>
      </c>
      <c r="E15" t="s">
        <v>149</v>
      </c>
      <c r="F15" t="s">
        <v>153</v>
      </c>
      <c r="G15" t="s">
        <v>174</v>
      </c>
      <c r="H15">
        <v>4.4197747528924278</v>
      </c>
      <c r="I15">
        <v>1.461132134572025</v>
      </c>
      <c r="J15">
        <v>0.68406323183380924</v>
      </c>
      <c r="K15">
        <v>0.32234249773126111</v>
      </c>
      <c r="L15">
        <v>0.25946536981414542</v>
      </c>
      <c r="M15">
        <v>1.7523515848305999</v>
      </c>
      <c r="N15">
        <v>0.85316828773034437</v>
      </c>
      <c r="O15">
        <v>0.49841667692436781</v>
      </c>
      <c r="P15">
        <v>0.12091962710944509</v>
      </c>
      <c r="Q15">
        <v>0.1380976525162336</v>
      </c>
      <c r="R15">
        <v>6.804406893066389</v>
      </c>
      <c r="S15">
        <v>4.8003901815948087</v>
      </c>
      <c r="T15">
        <v>3.8991051437007851</v>
      </c>
      <c r="U15">
        <v>2.757485914146363</v>
      </c>
      <c r="V15">
        <v>1.709494548593385</v>
      </c>
      <c r="W15" t="s">
        <v>174</v>
      </c>
      <c r="X15" t="s">
        <v>174</v>
      </c>
      <c r="Y15" t="s">
        <v>174</v>
      </c>
      <c r="Z15" t="s">
        <v>174</v>
      </c>
      <c r="AA15" t="s">
        <v>174</v>
      </c>
      <c r="AB15"/>
      <c r="AC15"/>
      <c r="AD15"/>
      <c r="AE15"/>
      <c r="AF15"/>
      <c r="AG15"/>
      <c r="AH15"/>
      <c r="AI15"/>
      <c r="AJ15"/>
      <c r="AK15"/>
      <c r="AL15"/>
      <c r="AM15"/>
      <c r="AN15"/>
      <c r="AO15"/>
      <c r="AP15"/>
      <c r="AQ15"/>
      <c r="AR15"/>
      <c r="AS15"/>
      <c r="AT15"/>
      <c r="AU15"/>
      <c r="AV15"/>
      <c r="AW15"/>
      <c r="AX15"/>
      <c r="AY15"/>
      <c r="AZ15"/>
    </row>
    <row r="16">
      <c r="A16" t="s">
        <v>415</v>
      </c>
      <c r="B16">
        <v>2003</v>
      </c>
      <c r="C16" t="s">
        <v>418</v>
      </c>
      <c r="D16">
        <v>62</v>
      </c>
      <c r="E16" t="s">
        <v>149</v>
      </c>
      <c r="F16" t="s">
        <v>154</v>
      </c>
      <c r="G16" t="s">
        <v>174</v>
      </c>
      <c r="H16">
        <v>3.7084877443075608</v>
      </c>
      <c r="I16">
        <v>0.59735119331207043</v>
      </c>
      <c r="J16">
        <v>0.27042485415490453</v>
      </c>
      <c r="K16">
        <v>0.21385911567703081</v>
      </c>
      <c r="L16">
        <v>0.034829157660900799</v>
      </c>
      <c r="M16">
        <v>1.065870728923215</v>
      </c>
      <c r="N16">
        <v>0.26779418979755421</v>
      </c>
      <c r="O16">
        <v>0.28374027909834121</v>
      </c>
      <c r="P16">
        <v>0.132925950652729</v>
      </c>
      <c r="Q16">
        <v>0</v>
      </c>
      <c r="R16">
        <v>8.4848501234844367</v>
      </c>
      <c r="S16">
        <v>3.7672130737019529</v>
      </c>
      <c r="T16">
        <v>1.882303908289112</v>
      </c>
      <c r="U16">
        <v>0.77311589487272292</v>
      </c>
      <c r="V16">
        <v>0.36641380646491462</v>
      </c>
      <c r="W16" t="s">
        <v>174</v>
      </c>
      <c r="X16" t="s">
        <v>174</v>
      </c>
      <c r="Y16" t="s">
        <v>174</v>
      </c>
      <c r="Z16" t="s">
        <v>174</v>
      </c>
      <c r="AA16" t="s">
        <v>174</v>
      </c>
      <c r="AB16"/>
      <c r="AC16"/>
      <c r="AD16"/>
      <c r="AE16"/>
      <c r="AF16"/>
      <c r="AG16"/>
      <c r="AH16"/>
      <c r="AI16"/>
      <c r="AJ16"/>
      <c r="AK16"/>
      <c r="AL16"/>
      <c r="AM16"/>
      <c r="AN16"/>
      <c r="AO16"/>
      <c r="AP16"/>
      <c r="AQ16"/>
      <c r="AR16"/>
      <c r="AS16"/>
      <c r="AT16"/>
      <c r="AU16"/>
      <c r="AV16"/>
      <c r="AW16"/>
      <c r="AX16"/>
      <c r="AY16"/>
      <c r="AZ16"/>
    </row>
    <row r="17">
      <c r="A17" t="s">
        <v>415</v>
      </c>
      <c r="B17">
        <v>2003</v>
      </c>
      <c r="C17" t="s">
        <v>418</v>
      </c>
      <c r="D17">
        <v>63</v>
      </c>
      <c r="E17" t="s">
        <v>149</v>
      </c>
      <c r="F17" t="s">
        <v>155</v>
      </c>
      <c r="G17" t="s">
        <v>174</v>
      </c>
      <c r="H17">
        <v>0.6791667674692119</v>
      </c>
      <c r="I17">
        <v>0.082415117097678306</v>
      </c>
      <c r="J17">
        <v>0.030072236518946201</v>
      </c>
      <c r="K17">
        <v>0.0096455602554331998</v>
      </c>
      <c r="L17">
        <v>0.019294526819137299</v>
      </c>
      <c r="M17">
        <v>0.18694417667184571</v>
      </c>
      <c r="N17">
        <v>0.040991697214961799</v>
      </c>
      <c r="O17">
        <v>0.019576315150566601</v>
      </c>
      <c r="P17">
        <v>0.012557244871246299</v>
      </c>
      <c r="Q17">
        <v>0.024933439722961099</v>
      </c>
      <c r="R17">
        <v>1.1829538627266341</v>
      </c>
      <c r="S17">
        <v>0.89692123947597902</v>
      </c>
      <c r="T17">
        <v>0.36997398877720938</v>
      </c>
      <c r="U17">
        <v>0.1912746478084083</v>
      </c>
      <c r="V17">
        <v>0</v>
      </c>
      <c r="W17" t="s">
        <v>174</v>
      </c>
      <c r="X17" t="s">
        <v>174</v>
      </c>
      <c r="Y17" t="s">
        <v>174</v>
      </c>
      <c r="Z17" t="s">
        <v>174</v>
      </c>
      <c r="AA17" t="s">
        <v>174</v>
      </c>
      <c r="AB17"/>
      <c r="AC17"/>
      <c r="AD17"/>
      <c r="AE17"/>
      <c r="AF17"/>
      <c r="AG17"/>
      <c r="AH17"/>
      <c r="AI17"/>
      <c r="AJ17"/>
      <c r="AK17"/>
      <c r="AL17"/>
      <c r="AM17"/>
      <c r="AN17"/>
      <c r="AO17"/>
      <c r="AP17"/>
      <c r="AQ17"/>
      <c r="AR17"/>
      <c r="AS17"/>
      <c r="AT17"/>
      <c r="AU17"/>
      <c r="AV17"/>
      <c r="AW17"/>
      <c r="AX17"/>
      <c r="AY17"/>
      <c r="AZ17"/>
    </row>
    <row r="18">
      <c r="A18" t="s">
        <v>415</v>
      </c>
      <c r="B18">
        <v>2003</v>
      </c>
      <c r="C18" t="s">
        <v>418</v>
      </c>
      <c r="D18">
        <v>64</v>
      </c>
      <c r="E18" t="s">
        <v>149</v>
      </c>
      <c r="F18" t="s">
        <v>156</v>
      </c>
      <c r="G18" t="s">
        <v>174</v>
      </c>
      <c r="H18">
        <v>9.8519864965723176</v>
      </c>
      <c r="I18">
        <v>0.66335753298293354</v>
      </c>
      <c r="J18">
        <v>0.071591776045981603</v>
      </c>
      <c r="K18">
        <v>0.004170089043122</v>
      </c>
      <c r="L18">
        <v>0.021183493771925799</v>
      </c>
      <c r="M18">
        <v>0.44451977139423998</v>
      </c>
      <c r="N18">
        <v>0.1028630782099704</v>
      </c>
      <c r="O18">
        <v>0.0053179597692195003</v>
      </c>
      <c r="P18">
        <v>0</v>
      </c>
      <c r="Q18">
        <v>0.0084878496501238996</v>
      </c>
      <c r="R18">
        <v>18.538961939767319</v>
      </c>
      <c r="S18">
        <v>15.3139474868003</v>
      </c>
      <c r="T18">
        <v>8.3770995278788405</v>
      </c>
      <c r="U18">
        <v>2.218641099608011</v>
      </c>
      <c r="V18">
        <v>0.2833881967417336</v>
      </c>
      <c r="W18" t="s">
        <v>174</v>
      </c>
      <c r="X18" t="s">
        <v>174</v>
      </c>
      <c r="Y18" t="s">
        <v>174</v>
      </c>
      <c r="Z18" t="s">
        <v>174</v>
      </c>
      <c r="AA18" t="s">
        <v>174</v>
      </c>
      <c r="AB18"/>
      <c r="AC18"/>
      <c r="AD18"/>
      <c r="AE18"/>
      <c r="AF18"/>
      <c r="AG18"/>
      <c r="AH18"/>
      <c r="AI18"/>
      <c r="AJ18"/>
      <c r="AK18"/>
      <c r="AL18"/>
      <c r="AM18"/>
      <c r="AN18"/>
      <c r="AO18"/>
      <c r="AP18"/>
      <c r="AQ18"/>
      <c r="AR18"/>
      <c r="AS18"/>
      <c r="AT18"/>
      <c r="AU18"/>
      <c r="AV18"/>
      <c r="AW18"/>
      <c r="AX18"/>
      <c r="AY18"/>
      <c r="AZ18"/>
    </row>
    <row r="19">
      <c r="A19" t="s">
        <v>415</v>
      </c>
      <c r="B19">
        <v>2003</v>
      </c>
      <c r="C19" t="s">
        <v>418</v>
      </c>
      <c r="D19">
        <v>65</v>
      </c>
      <c r="E19" t="s">
        <v>149</v>
      </c>
      <c r="F19" t="s">
        <v>157</v>
      </c>
      <c r="G19" t="s">
        <v>174</v>
      </c>
      <c r="H19">
        <v>2.2506579220714218</v>
      </c>
      <c r="I19">
        <v>1.157432702194513</v>
      </c>
      <c r="J19">
        <v>0.88255338313071496</v>
      </c>
      <c r="K19">
        <v>0.67482947522466052</v>
      </c>
      <c r="L19">
        <v>0.21461603340010721</v>
      </c>
      <c r="M19">
        <v>1.8213781681732619</v>
      </c>
      <c r="N19">
        <v>0.74173502237582745</v>
      </c>
      <c r="O19">
        <v>0.91922479294464177</v>
      </c>
      <c r="P19">
        <v>0.39740353111009857</v>
      </c>
      <c r="Q19">
        <v>0.056106639539405603</v>
      </c>
      <c r="R19">
        <v>1.875295031333432</v>
      </c>
      <c r="S19">
        <v>2.1242633649725562</v>
      </c>
      <c r="T19">
        <v>2.400822442048705</v>
      </c>
      <c r="U19">
        <v>1.374053880577109</v>
      </c>
      <c r="V19">
        <v>1.6357606635308319</v>
      </c>
      <c r="W19" t="s">
        <v>174</v>
      </c>
      <c r="X19" t="s">
        <v>174</v>
      </c>
      <c r="Y19" t="s">
        <v>174</v>
      </c>
      <c r="Z19" t="s">
        <v>174</v>
      </c>
      <c r="AA19" t="s">
        <v>174</v>
      </c>
      <c r="AB19"/>
      <c r="AC19"/>
      <c r="AD19"/>
      <c r="AE19"/>
      <c r="AF19"/>
      <c r="AG19"/>
      <c r="AH19"/>
      <c r="AI19"/>
      <c r="AJ19"/>
      <c r="AK19"/>
      <c r="AL19"/>
      <c r="AM19"/>
      <c r="AN19"/>
      <c r="AO19"/>
      <c r="AP19"/>
      <c r="AQ19"/>
      <c r="AR19"/>
      <c r="AS19"/>
      <c r="AT19"/>
      <c r="AU19"/>
      <c r="AV19"/>
      <c r="AW19"/>
      <c r="AX19"/>
      <c r="AY19"/>
      <c r="AZ19"/>
    </row>
    <row r="20">
      <c r="A20" t="s">
        <v>415</v>
      </c>
      <c r="B20">
        <v>2003</v>
      </c>
      <c r="C20" t="s">
        <v>418</v>
      </c>
      <c r="D20">
        <v>122</v>
      </c>
      <c r="E20" t="s">
        <v>18</v>
      </c>
      <c r="F20" t="s">
        <v>14</v>
      </c>
      <c r="G20" t="s">
        <v>432</v>
      </c>
      <c r="H20">
        <v>78.687664968942755</v>
      </c>
      <c r="I20">
        <v>96.457227049284882</v>
      </c>
      <c r="J20">
        <v>99.301775477890146</v>
      </c>
      <c r="K20">
        <v>99.712290388904592</v>
      </c>
      <c r="L20">
        <v>99.87845050967654</v>
      </c>
      <c r="M20">
        <v>94.659190432019727</v>
      </c>
      <c r="N20">
        <v>99.193604930384538</v>
      </c>
      <c r="O20">
        <v>99.864222238435914</v>
      </c>
      <c r="P20">
        <v>99.910021899766946</v>
      </c>
      <c r="Q20">
        <v>99.962204093806122</v>
      </c>
      <c r="R20">
        <v>64.322379991590026</v>
      </c>
      <c r="S20">
        <v>74.407180077212047</v>
      </c>
      <c r="T20">
        <v>81.677595160277633</v>
      </c>
      <c r="U20">
        <v>90.767471946542116</v>
      </c>
      <c r="V20">
        <v>97.369455765606517</v>
      </c>
      <c r="W20" t="s">
        <v>174</v>
      </c>
      <c r="X20" t="s">
        <v>174</v>
      </c>
      <c r="Y20" t="s">
        <v>174</v>
      </c>
      <c r="Z20" t="s">
        <v>174</v>
      </c>
      <c r="AA20" t="s">
        <v>174</v>
      </c>
      <c r="AB20"/>
      <c r="AC20"/>
      <c r="AD20"/>
      <c r="AE20"/>
      <c r="AF20"/>
      <c r="AG20">
        <v>3596328.1209068298</v>
      </c>
      <c r="AH20">
        <v>4174056.5438499451</v>
      </c>
      <c r="AI20">
        <v>4462077.1428909302</v>
      </c>
      <c r="AJ20">
        <v>4388568.6731834412</v>
      </c>
      <c r="AK20">
        <v>4393063.9540481567</v>
      </c>
      <c r="AL20">
        <v>3190614.9550666809</v>
      </c>
      <c r="AM20">
        <v>3368393.5376243591</v>
      </c>
      <c r="AN20">
        <v>3445419.5166244511</v>
      </c>
      <c r="AO20">
        <v>3378577.0531272888</v>
      </c>
      <c r="AP20">
        <v>3402052.3517990112</v>
      </c>
      <c r="AQ20">
        <v>721329.13069915771</v>
      </c>
      <c r="AR20">
        <v>763511.91365814209</v>
      </c>
      <c r="AS20">
        <v>854368.98345184326</v>
      </c>
      <c r="AT20">
        <v>928914.72562408447</v>
      </c>
      <c r="AU20">
        <v>960912.26720428467</v>
      </c>
      <c r="AV20"/>
      <c r="AW20"/>
      <c r="AX20"/>
      <c r="AY20"/>
      <c r="AZ20"/>
    </row>
    <row r="21">
      <c r="A21" t="s">
        <v>415</v>
      </c>
      <c r="B21">
        <v>2003</v>
      </c>
      <c r="C21" t="s">
        <v>418</v>
      </c>
      <c r="D21">
        <v>123</v>
      </c>
      <c r="E21" t="s">
        <v>18</v>
      </c>
      <c r="F21" t="s">
        <v>51</v>
      </c>
      <c r="G21" t="s">
        <v>174</v>
      </c>
      <c r="H21">
        <v>21.312335031057241</v>
      </c>
      <c r="I21">
        <v>3.542772950715118</v>
      </c>
      <c r="J21">
        <v>0.69822452210985375</v>
      </c>
      <c r="K21">
        <v>0.28770961109540849</v>
      </c>
      <c r="L21">
        <v>0.12154949032346</v>
      </c>
      <c r="M21">
        <v>5.3408095679802727</v>
      </c>
      <c r="N21">
        <v>0.80639506961546203</v>
      </c>
      <c r="O21">
        <v>0.13577776156408561</v>
      </c>
      <c r="P21">
        <v>0.089978100233054206</v>
      </c>
      <c r="Q21">
        <v>0.037795906193878202</v>
      </c>
      <c r="R21">
        <v>35.677620008409967</v>
      </c>
      <c r="S21">
        <v>25.59281992278795</v>
      </c>
      <c r="T21">
        <v>18.32240483972237</v>
      </c>
      <c r="U21">
        <v>9.2325280534578837</v>
      </c>
      <c r="V21">
        <v>2.6305442343934828</v>
      </c>
      <c r="W21" t="s">
        <v>174</v>
      </c>
      <c r="X21" t="s">
        <v>174</v>
      </c>
      <c r="Y21" t="s">
        <v>174</v>
      </c>
      <c r="Z21" t="s">
        <v>174</v>
      </c>
      <c r="AA21" t="s">
        <v>174</v>
      </c>
      <c r="AB21"/>
      <c r="AC21"/>
      <c r="AD21"/>
      <c r="AE21"/>
      <c r="AF21"/>
      <c r="AG21">
        <v>803806.65816497803</v>
      </c>
      <c r="AH21">
        <v>130915.4943161011</v>
      </c>
      <c r="AI21">
        <v>33373.967231750488</v>
      </c>
      <c r="AJ21">
        <v>14726.334022521971</v>
      </c>
      <c r="AK21">
        <v>4915.8716659545898</v>
      </c>
      <c r="AL21">
        <v>176605.96884155271</v>
      </c>
      <c r="AM21">
        <v>31062.85897064209</v>
      </c>
      <c r="AN21">
        <v>7433.2803192138672</v>
      </c>
      <c r="AO21">
        <v>3713.2302856445308</v>
      </c>
      <c r="AP21">
        <v>1286.322692871094</v>
      </c>
      <c r="AQ21">
        <v>277813.52476501459</v>
      </c>
      <c r="AR21">
        <v>235950.68737030029</v>
      </c>
      <c r="AS21">
        <v>148906.90765380859</v>
      </c>
      <c r="AT21">
        <v>77060.25951385498</v>
      </c>
      <c r="AU21">
        <v>27905.28498840332</v>
      </c>
      <c r="AV21"/>
      <c r="AW21"/>
      <c r="AX21"/>
      <c r="AY21"/>
      <c r="AZ21"/>
    </row>
    <row r="22">
      <c r="A22" t="s">
        <v>415</v>
      </c>
      <c r="B22">
        <v>2003</v>
      </c>
      <c r="C22" t="s">
        <v>418</v>
      </c>
      <c r="D22">
        <v>124</v>
      </c>
      <c r="E22" t="s">
        <v>50</v>
      </c>
      <c r="F22" t="s">
        <v>15</v>
      </c>
      <c r="G22" t="s">
        <v>433</v>
      </c>
      <c r="H22">
        <v>69.188659727898113</v>
      </c>
      <c r="I22">
        <v>90.036965133394872</v>
      </c>
      <c r="J22">
        <v>96.55446444876867</v>
      </c>
      <c r="K22">
        <v>98.127293420451991</v>
      </c>
      <c r="L22">
        <v>99.557796683979049</v>
      </c>
      <c r="M22">
        <v>82.51064332579034</v>
      </c>
      <c r="N22">
        <v>95.303176847751217</v>
      </c>
      <c r="O22">
        <v>97.261291720089432</v>
      </c>
      <c r="P22">
        <v>98.498711803704325</v>
      </c>
      <c r="Q22">
        <v>99.767801696030986</v>
      </c>
      <c r="R22">
        <v>58.071086078979469</v>
      </c>
      <c r="S22">
        <v>67.687461432695358</v>
      </c>
      <c r="T22">
        <v>75.703499098003959</v>
      </c>
      <c r="U22">
        <v>87.530284477726411</v>
      </c>
      <c r="V22">
        <v>96.304520413476894</v>
      </c>
      <c r="W22" t="s">
        <v>174</v>
      </c>
      <c r="X22" t="s">
        <v>174</v>
      </c>
      <c r="Y22" t="s">
        <v>174</v>
      </c>
      <c r="Z22" t="s">
        <v>174</v>
      </c>
      <c r="AA22" t="s">
        <v>174</v>
      </c>
      <c r="AB22"/>
      <c r="AC22"/>
      <c r="AD22"/>
      <c r="AE22"/>
      <c r="AF22"/>
      <c r="AG22">
        <v>112367.46813964839</v>
      </c>
      <c r="AH22">
        <v>31205.449668884281</v>
      </c>
      <c r="AI22">
        <v>12050.307975769039</v>
      </c>
      <c r="AJ22">
        <v>4574.2519149780273</v>
      </c>
      <c r="AK22">
        <v>2600.811637878418</v>
      </c>
      <c r="AL22">
        <v>41946.376670837402</v>
      </c>
      <c r="AM22">
        <v>12505.27541351318</v>
      </c>
      <c r="AN22">
        <v>3940.797470092773</v>
      </c>
      <c r="AO22">
        <v>2183.1036834716801</v>
      </c>
      <c r="AP22">
        <v>1286.322692871094</v>
      </c>
      <c r="AQ22">
        <v>39083.527435302727</v>
      </c>
      <c r="AR22">
        <v>24761.080284118649</v>
      </c>
      <c r="AS22">
        <v>19817.841659545898</v>
      </c>
      <c r="AT22">
        <v>12374.25988006592</v>
      </c>
      <c r="AU22">
        <v>4899.7041473388672</v>
      </c>
      <c r="AV22"/>
      <c r="AW22"/>
      <c r="AX22"/>
      <c r="AY22"/>
      <c r="AZ22"/>
    </row>
    <row r="23">
      <c r="A23" t="s">
        <v>415</v>
      </c>
      <c r="B23">
        <v>2003</v>
      </c>
      <c r="C23" t="s">
        <v>418</v>
      </c>
      <c r="D23">
        <v>125</v>
      </c>
      <c r="E23" t="s">
        <v>50</v>
      </c>
      <c r="F23" t="s">
        <v>16</v>
      </c>
      <c r="G23" t="s">
        <v>434</v>
      </c>
      <c r="H23">
        <v>9.4990052410446495</v>
      </c>
      <c r="I23">
        <v>6.4202619158900633</v>
      </c>
      <c r="J23">
        <v>2.7473110291214971</v>
      </c>
      <c r="K23">
        <v>1.5849969684525529</v>
      </c>
      <c r="L23">
        <v>0.32065382569750078</v>
      </c>
      <c r="M23">
        <v>12.14854710622947</v>
      </c>
      <c r="N23">
        <v>3.8904280826333779</v>
      </c>
      <c r="O23">
        <v>2.6029305183464819</v>
      </c>
      <c r="P23">
        <v>1.4113100960626499</v>
      </c>
      <c r="Q23">
        <v>0.1944023977751459</v>
      </c>
      <c r="R23">
        <v>6.2512939126105778</v>
      </c>
      <c r="S23">
        <v>6.7197186445166963</v>
      </c>
      <c r="T23">
        <v>5.9740960622736976</v>
      </c>
      <c r="U23">
        <v>3.2371874688157152</v>
      </c>
      <c r="V23">
        <v>1.0649353521296221</v>
      </c>
      <c r="W23" t="s">
        <v>174</v>
      </c>
      <c r="X23" t="s">
        <v>174</v>
      </c>
      <c r="Y23" t="s">
        <v>174</v>
      </c>
      <c r="Z23" t="s">
        <v>174</v>
      </c>
      <c r="AA23" t="s">
        <v>174</v>
      </c>
      <c r="AB23"/>
      <c r="AC23"/>
      <c r="AD23"/>
      <c r="AE23"/>
      <c r="AF23"/>
      <c r="AG23">
        <v>691439.19002532959</v>
      </c>
      <c r="AH23">
        <v>99710.044647216797</v>
      </c>
      <c r="AI23">
        <v>21323.659255981449</v>
      </c>
      <c r="AJ23">
        <v>10152.082107543951</v>
      </c>
      <c r="AK23">
        <v>2315.0600280761719</v>
      </c>
      <c r="AL23">
        <v>134659.5921707153</v>
      </c>
      <c r="AM23">
        <v>18557.58355712891</v>
      </c>
      <c r="AN23">
        <v>3492.4828491210942</v>
      </c>
      <c r="AO23">
        <v>1530.126602172852</v>
      </c>
      <c r="AP23">
        <v>0</v>
      </c>
      <c r="AQ23">
        <v>238729.99732971191</v>
      </c>
      <c r="AR23">
        <v>211189.60708618161</v>
      </c>
      <c r="AS23">
        <v>129089.0659942627</v>
      </c>
      <c r="AT23">
        <v>64685.999633789063</v>
      </c>
      <c r="AU23">
        <v>23005.580841064449</v>
      </c>
      <c r="AV23"/>
      <c r="AW23"/>
      <c r="AX23"/>
      <c r="AY23"/>
      <c r="AZ23"/>
    </row>
    <row r="24">
      <c r="A24" t="s">
        <v>415</v>
      </c>
      <c r="B24">
        <v>2003</v>
      </c>
      <c r="C24" t="s">
        <v>418</v>
      </c>
      <c r="D24">
        <v>126</v>
      </c>
      <c r="E24" t="s">
        <v>50</v>
      </c>
      <c r="F24" t="s">
        <v>22</v>
      </c>
      <c r="G24" t="s">
        <v>435</v>
      </c>
      <c r="H24">
        <v>5.5982893315028832</v>
      </c>
      <c r="I24">
        <v>1.2266128511085981</v>
      </c>
      <c r="J24">
        <v>0.22388593553360181</v>
      </c>
      <c r="K24">
        <v>0.0571531280315156</v>
      </c>
      <c r="L24">
        <v>0.0689103214363911</v>
      </c>
      <c r="M24">
        <v>1.341678081994417</v>
      </c>
      <c r="N24">
        <v>0.26049650843025057</v>
      </c>
      <c r="O24">
        <v>0.034630013469737299</v>
      </c>
      <c r="P24">
        <v>0.044738736548694598</v>
      </c>
      <c r="Q24">
        <v>0.037795906193863998</v>
      </c>
      <c r="R24">
        <v>11.78413532690519</v>
      </c>
      <c r="S24">
        <v>4.4625038040188798</v>
      </c>
      <c r="T24">
        <v>5.4556483334934143</v>
      </c>
      <c r="U24">
        <v>2.8023483184300351</v>
      </c>
      <c r="V24">
        <v>0.30396934805069981</v>
      </c>
      <c r="W24" t="s">
        <v>174</v>
      </c>
      <c r="X24" t="s">
        <v>174</v>
      </c>
      <c r="Y24" t="s">
        <v>174</v>
      </c>
      <c r="Z24" t="s">
        <v>174</v>
      </c>
      <c r="AA24" t="s">
        <v>174</v>
      </c>
      <c r="AB24"/>
      <c r="AC24"/>
      <c r="AD24"/>
      <c r="AE24"/>
      <c r="AF24"/>
      <c r="AG24">
        <v>1053155.869110107</v>
      </c>
      <c r="AH24">
        <v>3024090.3763122559</v>
      </c>
      <c r="AI24">
        <v>3846491.609085083</v>
      </c>
      <c r="AJ24">
        <v>3986892.2779006958</v>
      </c>
      <c r="AK24">
        <v>4126116.355361938</v>
      </c>
      <c r="AL24">
        <v>2189689.0083084111</v>
      </c>
      <c r="AM24">
        <v>2911642.8559951782</v>
      </c>
      <c r="AN24">
        <v>3145701.951141357</v>
      </c>
      <c r="AO24">
        <v>3169813.9714126592</v>
      </c>
      <c r="AP24">
        <v>3287370.7541656489</v>
      </c>
      <c r="AQ24">
        <v>40416.609359741211</v>
      </c>
      <c r="AR24">
        <v>83373.654373168945</v>
      </c>
      <c r="AS24">
        <v>240648.7602767944</v>
      </c>
      <c r="AT24">
        <v>413174.69986724848</v>
      </c>
      <c r="AU24">
        <v>554914.22286987305</v>
      </c>
      <c r="AV24"/>
      <c r="AW24"/>
      <c r="AX24"/>
      <c r="AY24"/>
      <c r="AZ24"/>
    </row>
    <row r="25">
      <c r="A25" t="s">
        <v>415</v>
      </c>
      <c r="B25">
        <v>2003</v>
      </c>
      <c r="C25" t="s">
        <v>418</v>
      </c>
      <c r="D25">
        <v>127</v>
      </c>
      <c r="E25" t="s">
        <v>50</v>
      </c>
      <c r="F25" t="s">
        <v>19</v>
      </c>
      <c r="G25" t="s">
        <v>436</v>
      </c>
      <c r="H25">
        <v>15.71404569955437</v>
      </c>
      <c r="I25">
        <v>2.316160099606456</v>
      </c>
      <c r="J25">
        <v>0.47433858657623179</v>
      </c>
      <c r="K25">
        <v>0.23055648306393581</v>
      </c>
      <c r="L25">
        <v>0.052639168887053001</v>
      </c>
      <c r="M25">
        <v>3.9991314859857758</v>
      </c>
      <c r="N25">
        <v>0.54589856118515734</v>
      </c>
      <c r="O25">
        <v>0.1011477480943441</v>
      </c>
      <c r="P25">
        <v>0.045239363684327599</v>
      </c>
      <c r="Q25">
        <v>0</v>
      </c>
      <c r="R25">
        <v>23.893484681504759</v>
      </c>
      <c r="S25">
        <v>21.13031611876908</v>
      </c>
      <c r="T25">
        <v>12.86675650622893</v>
      </c>
      <c r="U25">
        <v>6.4301797350278358</v>
      </c>
      <c r="V25">
        <v>2.326574886342776</v>
      </c>
      <c r="W25" t="s">
        <v>174</v>
      </c>
      <c r="X25" t="s">
        <v>174</v>
      </c>
      <c r="Y25" t="s">
        <v>174</v>
      </c>
      <c r="Z25" t="s">
        <v>174</v>
      </c>
      <c r="AA25" t="s">
        <v>174</v>
      </c>
      <c r="AB25"/>
      <c r="AC25"/>
      <c r="AD25"/>
      <c r="AE25"/>
      <c r="AF25"/>
      <c r="AG25">
        <v>1256989.451896667</v>
      </c>
      <c r="AH25">
        <v>781412.68655014038</v>
      </c>
      <c r="AI25">
        <v>481407.64762878418</v>
      </c>
      <c r="AJ25">
        <v>332903.38096237183</v>
      </c>
      <c r="AK25">
        <v>227576.45625305179</v>
      </c>
      <c r="AL25">
        <v>667321.5763053894</v>
      </c>
      <c r="AM25">
        <v>359563.2074508667</v>
      </c>
      <c r="AN25">
        <v>251754.22999572751</v>
      </c>
      <c r="AO25">
        <v>173233.73444747919</v>
      </c>
      <c r="AP25">
        <v>104026.5867385864</v>
      </c>
      <c r="AQ25">
        <v>255963.7540435791</v>
      </c>
      <c r="AR25">
        <v>317412.52191162109</v>
      </c>
      <c r="AS25">
        <v>327361.05155181879</v>
      </c>
      <c r="AT25">
        <v>312082.47891998291</v>
      </c>
      <c r="AU25">
        <v>311570.48192596441</v>
      </c>
      <c r="AV25"/>
      <c r="AW25"/>
      <c r="AX25"/>
      <c r="AY25"/>
      <c r="AZ25"/>
    </row>
    <row r="26">
      <c r="A26" t="s">
        <v>415</v>
      </c>
      <c r="B26">
        <v>2003</v>
      </c>
      <c r="C26" t="s">
        <v>418</v>
      </c>
      <c r="D26">
        <v>135</v>
      </c>
      <c r="E26" t="s">
        <v>45</v>
      </c>
      <c r="F26" t="s">
        <v>44</v>
      </c>
      <c r="G26" t="s">
        <v>437</v>
      </c>
      <c r="H26">
        <v>23.934627505484428</v>
      </c>
      <c r="I26">
        <v>70.246458037403272</v>
      </c>
      <c r="J26">
        <v>85.56408500191904</v>
      </c>
      <c r="K26">
        <v>90.543383338526567</v>
      </c>
      <c r="L26">
        <v>93.818446624910806</v>
      </c>
      <c r="M26">
        <v>65.029561700599785</v>
      </c>
      <c r="N26">
        <v>85.650248637151762</v>
      </c>
      <c r="O26">
        <v>91.104432657129621</v>
      </c>
      <c r="P26">
        <v>93.717975271304226</v>
      </c>
      <c r="Q26">
        <v>96.592524828768418</v>
      </c>
      <c r="R26">
        <v>4.0451290052234672</v>
      </c>
      <c r="S26">
        <v>8.3418483380346444</v>
      </c>
      <c r="T26">
        <v>23.986299522416459</v>
      </c>
      <c r="U26">
        <v>41.072065008713309</v>
      </c>
      <c r="V26">
        <v>56.118969737072227</v>
      </c>
      <c r="W26" t="s">
        <v>174</v>
      </c>
      <c r="X26" t="s">
        <v>174</v>
      </c>
      <c r="Y26" t="s">
        <v>174</v>
      </c>
      <c r="Z26" t="s">
        <v>174</v>
      </c>
      <c r="AA26" t="s">
        <v>174</v>
      </c>
      <c r="AB26"/>
      <c r="AC26"/>
      <c r="AD26"/>
      <c r="AE26"/>
      <c r="AF26"/>
      <c r="AG26"/>
      <c r="AH26"/>
      <c r="AI26"/>
      <c r="AJ26"/>
      <c r="AK26"/>
      <c r="AL26"/>
      <c r="AM26"/>
      <c r="AN26"/>
      <c r="AO26"/>
      <c r="AP26"/>
      <c r="AQ26"/>
      <c r="AR26"/>
      <c r="AS26"/>
      <c r="AT26"/>
      <c r="AU26"/>
      <c r="AV26"/>
      <c r="AW26"/>
      <c r="AX26"/>
      <c r="AY26"/>
      <c r="AZ26"/>
    </row>
    <row r="27">
      <c r="A27" t="s">
        <v>415</v>
      </c>
      <c r="B27">
        <v>2003</v>
      </c>
      <c r="C27" t="s">
        <v>418</v>
      </c>
      <c r="D27">
        <v>136</v>
      </c>
      <c r="E27" t="s">
        <v>45</v>
      </c>
      <c r="F27" t="s">
        <v>43</v>
      </c>
      <c r="G27" t="s">
        <v>438</v>
      </c>
      <c r="H27">
        <v>28.567067033383569</v>
      </c>
      <c r="I27">
        <v>18.151399814504462</v>
      </c>
      <c r="J27">
        <v>10.70877284250226</v>
      </c>
      <c r="K27">
        <v>7.5603242666588928</v>
      </c>
      <c r="L27">
        <v>5.1745679896587422</v>
      </c>
      <c r="M27">
        <v>19.81817027707374</v>
      </c>
      <c r="N27">
        <v>10.57707955339613</v>
      </c>
      <c r="O27">
        <v>7.2911949857396454</v>
      </c>
      <c r="P27">
        <v>5.121787899076363</v>
      </c>
      <c r="Q27">
        <v>3.0566040199956759</v>
      </c>
      <c r="R27">
        <v>25.618339147442949</v>
      </c>
      <c r="S27">
        <v>31.75831907917366</v>
      </c>
      <c r="T27">
        <v>32.629215398672983</v>
      </c>
      <c r="U27">
        <v>31.022886605593889</v>
      </c>
      <c r="V27">
        <v>31.509400418212799</v>
      </c>
      <c r="W27" t="s">
        <v>174</v>
      </c>
      <c r="X27" t="s">
        <v>174</v>
      </c>
      <c r="Y27" t="s">
        <v>174</v>
      </c>
      <c r="Z27" t="s">
        <v>174</v>
      </c>
      <c r="AA27" t="s">
        <v>174</v>
      </c>
      <c r="AB27"/>
      <c r="AC27"/>
      <c r="AD27"/>
      <c r="AE27"/>
      <c r="AF27"/>
      <c r="AG27"/>
      <c r="AH27"/>
      <c r="AI27"/>
      <c r="AJ27"/>
      <c r="AK27"/>
      <c r="AL27"/>
      <c r="AM27"/>
      <c r="AN27"/>
      <c r="AO27"/>
      <c r="AP27"/>
      <c r="AQ27"/>
      <c r="AR27"/>
      <c r="AS27"/>
      <c r="AT27"/>
      <c r="AU27"/>
      <c r="AV27"/>
      <c r="AW27"/>
      <c r="AX27"/>
      <c r="AY27"/>
      <c r="AZ27"/>
    </row>
    <row r="28">
      <c r="A28" t="s">
        <v>415</v>
      </c>
      <c r="B28">
        <v>2003</v>
      </c>
      <c r="C28" t="s">
        <v>418</v>
      </c>
      <c r="D28">
        <v>137</v>
      </c>
      <c r="E28" t="s">
        <v>45</v>
      </c>
      <c r="F28" t="s">
        <v>42</v>
      </c>
      <c r="G28" t="s">
        <v>439</v>
      </c>
      <c r="H28">
        <v>29.230531892283771</v>
      </c>
      <c r="I28">
        <v>8.56111207506369</v>
      </c>
      <c r="J28">
        <v>2.9847479794614271</v>
      </c>
      <c r="K28">
        <v>1.561853434935133</v>
      </c>
      <c r="L28">
        <v>0.89520970976199754</v>
      </c>
      <c r="M28">
        <v>9.907409641113663</v>
      </c>
      <c r="N28">
        <v>2.8589122153665549</v>
      </c>
      <c r="O28">
        <v>1.389092970595823</v>
      </c>
      <c r="P28">
        <v>1.0504523352531301</v>
      </c>
      <c r="Q28">
        <v>0.31307524504202278</v>
      </c>
      <c r="R28">
        <v>42.531340742170457</v>
      </c>
      <c r="S28">
        <v>36.292077062224131</v>
      </c>
      <c r="T28">
        <v>28.542415317849439</v>
      </c>
      <c r="U28">
        <v>20.244792350271759</v>
      </c>
      <c r="V28">
        <v>9.5495435127598185</v>
      </c>
      <c r="W28" t="s">
        <v>174</v>
      </c>
      <c r="X28" t="s">
        <v>174</v>
      </c>
      <c r="Y28" t="s">
        <v>174</v>
      </c>
      <c r="Z28" t="s">
        <v>174</v>
      </c>
      <c r="AA28" t="s">
        <v>174</v>
      </c>
      <c r="AB28"/>
      <c r="AC28"/>
      <c r="AD28"/>
      <c r="AE28"/>
      <c r="AF28"/>
      <c r="AG28"/>
      <c r="AH28"/>
      <c r="AI28"/>
      <c r="AJ28"/>
      <c r="AK28"/>
      <c r="AL28"/>
      <c r="AM28"/>
      <c r="AN28"/>
      <c r="AO28"/>
      <c r="AP28"/>
      <c r="AQ28"/>
      <c r="AR28"/>
      <c r="AS28"/>
      <c r="AT28"/>
      <c r="AU28"/>
      <c r="AV28"/>
      <c r="AW28"/>
      <c r="AX28"/>
      <c r="AY28"/>
      <c r="AZ28"/>
    </row>
    <row r="29">
      <c r="A29" t="s">
        <v>415</v>
      </c>
      <c r="B29">
        <v>2003</v>
      </c>
      <c r="C29" t="s">
        <v>418</v>
      </c>
      <c r="D29">
        <v>138</v>
      </c>
      <c r="E29" t="s">
        <v>45</v>
      </c>
      <c r="F29" t="s">
        <v>41</v>
      </c>
      <c r="G29" t="s">
        <v>174</v>
      </c>
      <c r="H29">
        <v>2.5537278692938572</v>
      </c>
      <c r="I29">
        <v>0.72486997342212833</v>
      </c>
      <c r="J29">
        <v>0.26805558954105041</v>
      </c>
      <c r="K29">
        <v>0.10388247681548241</v>
      </c>
      <c r="L29">
        <v>0.059136506781408797</v>
      </c>
      <c r="M29">
        <v>1.2457268952270431</v>
      </c>
      <c r="N29">
        <v>0.36786103290040278</v>
      </c>
      <c r="O29">
        <v>0.1141316384405677</v>
      </c>
      <c r="P29">
        <v>0.064545130681947199</v>
      </c>
      <c r="Q29">
        <v>0.037795906193882997</v>
      </c>
      <c r="R29">
        <v>3.9117064236583592</v>
      </c>
      <c r="S29">
        <v>2.4774394017984882</v>
      </c>
      <c r="T29">
        <v>1.975313254832209</v>
      </c>
      <c r="U29">
        <v>1.2300763003932109</v>
      </c>
      <c r="V29">
        <v>0.49551144561237281</v>
      </c>
      <c r="W29" t="s">
        <v>174</v>
      </c>
      <c r="X29" t="s">
        <v>174</v>
      </c>
      <c r="Y29" t="s">
        <v>174</v>
      </c>
      <c r="Z29" t="s">
        <v>174</v>
      </c>
      <c r="AA29" t="s">
        <v>174</v>
      </c>
      <c r="AB29"/>
      <c r="AC29"/>
      <c r="AD29"/>
      <c r="AE29"/>
      <c r="AF29"/>
      <c r="AG29"/>
      <c r="AH29"/>
      <c r="AI29"/>
      <c r="AJ29"/>
      <c r="AK29"/>
      <c r="AL29"/>
      <c r="AM29"/>
      <c r="AN29"/>
      <c r="AO29"/>
      <c r="AP29"/>
      <c r="AQ29"/>
      <c r="AR29"/>
      <c r="AS29"/>
      <c r="AT29"/>
      <c r="AU29"/>
      <c r="AV29"/>
      <c r="AW29"/>
      <c r="AX29"/>
      <c r="AY29"/>
      <c r="AZ29"/>
    </row>
    <row r="30">
      <c r="A30" t="s">
        <v>415</v>
      </c>
      <c r="B30">
        <v>2003</v>
      </c>
      <c r="C30" t="s">
        <v>418</v>
      </c>
      <c r="D30">
        <v>139</v>
      </c>
      <c r="E30" t="s">
        <v>45</v>
      </c>
      <c r="F30" t="s">
        <v>19</v>
      </c>
      <c r="G30" t="s">
        <v>174</v>
      </c>
      <c r="H30">
        <v>15.71404569955437</v>
      </c>
      <c r="I30">
        <v>2.316160099606456</v>
      </c>
      <c r="J30">
        <v>0.47433858657623179</v>
      </c>
      <c r="K30">
        <v>0.23055648306393581</v>
      </c>
      <c r="L30">
        <v>0.052639168887053001</v>
      </c>
      <c r="M30">
        <v>3.9991314859857758</v>
      </c>
      <c r="N30">
        <v>0.54589856118515734</v>
      </c>
      <c r="O30">
        <v>0.1011477480943441</v>
      </c>
      <c r="P30">
        <v>0.045239363684327599</v>
      </c>
      <c r="Q30">
        <v>0</v>
      </c>
      <c r="R30">
        <v>23.893484681504759</v>
      </c>
      <c r="S30">
        <v>21.13031611876908</v>
      </c>
      <c r="T30">
        <v>12.86675650622893</v>
      </c>
      <c r="U30">
        <v>6.4301797350278358</v>
      </c>
      <c r="V30">
        <v>2.326574886342776</v>
      </c>
      <c r="W30" t="s">
        <v>174</v>
      </c>
      <c r="X30" t="s">
        <v>174</v>
      </c>
      <c r="Y30" t="s">
        <v>174</v>
      </c>
      <c r="Z30" t="s">
        <v>174</v>
      </c>
      <c r="AA30" t="s">
        <v>174</v>
      </c>
      <c r="AB30"/>
      <c r="AC30"/>
      <c r="AD30"/>
      <c r="AE30"/>
      <c r="AF30"/>
      <c r="AG30"/>
      <c r="AH30"/>
      <c r="AI30"/>
      <c r="AJ30"/>
      <c r="AK30"/>
      <c r="AL30"/>
      <c r="AM30"/>
      <c r="AN30"/>
      <c r="AO30"/>
      <c r="AP30"/>
      <c r="AQ30"/>
      <c r="AR30"/>
      <c r="AS30"/>
      <c r="AT30"/>
      <c r="AU30"/>
      <c r="AV30"/>
      <c r="AW30"/>
      <c r="AX30"/>
      <c r="AY30"/>
      <c r="AZ30"/>
    </row>
    <row r="31">
      <c r="A31" t="s">
        <v>415</v>
      </c>
      <c r="B31">
        <v>2003</v>
      </c>
      <c r="C31" t="s">
        <v>418</v>
      </c>
      <c r="D31">
        <v>153</v>
      </c>
      <c r="E31" t="s">
        <v>161</v>
      </c>
      <c r="F31" t="s">
        <v>162</v>
      </c>
      <c r="G31" t="s">
        <v>174</v>
      </c>
      <c r="H31">
        <v>23.934627505484428</v>
      </c>
      <c r="I31">
        <v>70.246458037403272</v>
      </c>
      <c r="J31">
        <v>85.56408500191904</v>
      </c>
      <c r="K31">
        <v>90.543383338526567</v>
      </c>
      <c r="L31">
        <v>93.818446624910806</v>
      </c>
      <c r="M31">
        <v>65.029561700599785</v>
      </c>
      <c r="N31">
        <v>85.650248637151762</v>
      </c>
      <c r="O31">
        <v>91.104432657129621</v>
      </c>
      <c r="P31">
        <v>93.717975271304226</v>
      </c>
      <c r="Q31">
        <v>96.592524828768418</v>
      </c>
      <c r="R31">
        <v>4.0451290052234672</v>
      </c>
      <c r="S31">
        <v>8.3418483380346444</v>
      </c>
      <c r="T31">
        <v>23.986299522416459</v>
      </c>
      <c r="U31">
        <v>41.072065008713309</v>
      </c>
      <c r="V31">
        <v>56.118969737072227</v>
      </c>
      <c r="W31" t="s">
        <v>174</v>
      </c>
      <c r="X31" t="s">
        <v>174</v>
      </c>
      <c r="Y31" t="s">
        <v>174</v>
      </c>
      <c r="Z31" t="s">
        <v>174</v>
      </c>
      <c r="AA31" t="s">
        <v>174</v>
      </c>
      <c r="AB31"/>
      <c r="AC31"/>
      <c r="AD31"/>
      <c r="AE31"/>
      <c r="AF31"/>
      <c r="AG31">
        <v>1053155.869110107</v>
      </c>
      <c r="AH31">
        <v>3024090.3763122559</v>
      </c>
      <c r="AI31">
        <v>3846491.609085083</v>
      </c>
      <c r="AJ31">
        <v>3986892.2779006958</v>
      </c>
      <c r="AK31">
        <v>4126116.355361938</v>
      </c>
      <c r="AL31">
        <v>2189689.0083084111</v>
      </c>
      <c r="AM31">
        <v>2911642.8559951782</v>
      </c>
      <c r="AN31">
        <v>3145701.951141357</v>
      </c>
      <c r="AO31">
        <v>3169813.9714126592</v>
      </c>
      <c r="AP31">
        <v>3287370.7541656489</v>
      </c>
      <c r="AQ31">
        <v>40416.609359741211</v>
      </c>
      <c r="AR31">
        <v>83373.654373168945</v>
      </c>
      <c r="AS31">
        <v>240648.7602767944</v>
      </c>
      <c r="AT31">
        <v>413174.69986724848</v>
      </c>
      <c r="AU31">
        <v>554914.22286987305</v>
      </c>
      <c r="AV31"/>
      <c r="AW31"/>
      <c r="AX31"/>
      <c r="AY31"/>
      <c r="AZ31"/>
    </row>
    <row r="32">
      <c r="A32" t="s">
        <v>415</v>
      </c>
      <c r="B32">
        <v>2003</v>
      </c>
      <c r="C32" t="s">
        <v>418</v>
      </c>
      <c r="D32">
        <v>154</v>
      </c>
      <c r="E32" t="s">
        <v>161</v>
      </c>
      <c r="F32" t="s">
        <v>163</v>
      </c>
      <c r="G32" t="s">
        <v>174</v>
      </c>
      <c r="H32">
        <v>28.567067033383569</v>
      </c>
      <c r="I32">
        <v>18.151399814504462</v>
      </c>
      <c r="J32">
        <v>10.70877284250226</v>
      </c>
      <c r="K32">
        <v>7.5603242666588928</v>
      </c>
      <c r="L32">
        <v>5.1745679896587422</v>
      </c>
      <c r="M32">
        <v>19.81817027707374</v>
      </c>
      <c r="N32">
        <v>10.57707955339613</v>
      </c>
      <c r="O32">
        <v>7.2911949857396454</v>
      </c>
      <c r="P32">
        <v>5.121787899076363</v>
      </c>
      <c r="Q32">
        <v>3.0566040199956759</v>
      </c>
      <c r="R32">
        <v>25.618339147442949</v>
      </c>
      <c r="S32">
        <v>31.75831907917366</v>
      </c>
      <c r="T32">
        <v>32.629215398672983</v>
      </c>
      <c r="U32">
        <v>31.022886605593889</v>
      </c>
      <c r="V32">
        <v>31.509400418212799</v>
      </c>
      <c r="W32" t="s">
        <v>174</v>
      </c>
      <c r="X32" t="s">
        <v>174</v>
      </c>
      <c r="Y32" t="s">
        <v>174</v>
      </c>
      <c r="Z32" t="s">
        <v>174</v>
      </c>
      <c r="AA32" t="s">
        <v>174</v>
      </c>
      <c r="AB32"/>
      <c r="AC32"/>
      <c r="AD32"/>
      <c r="AE32"/>
      <c r="AF32"/>
      <c r="AG32">
        <v>1256989.451896667</v>
      </c>
      <c r="AH32">
        <v>781412.68655014038</v>
      </c>
      <c r="AI32">
        <v>481407.64762878418</v>
      </c>
      <c r="AJ32">
        <v>332903.38096237183</v>
      </c>
      <c r="AK32">
        <v>227576.45625305179</v>
      </c>
      <c r="AL32">
        <v>667321.5763053894</v>
      </c>
      <c r="AM32">
        <v>359563.2074508667</v>
      </c>
      <c r="AN32">
        <v>251754.22999572751</v>
      </c>
      <c r="AO32">
        <v>173233.73444747919</v>
      </c>
      <c r="AP32">
        <v>104026.5867385864</v>
      </c>
      <c r="AQ32">
        <v>255963.7540435791</v>
      </c>
      <c r="AR32">
        <v>317412.52191162109</v>
      </c>
      <c r="AS32">
        <v>327361.05155181879</v>
      </c>
      <c r="AT32">
        <v>312082.47891998291</v>
      </c>
      <c r="AU32">
        <v>311570.48192596441</v>
      </c>
      <c r="AV32"/>
      <c r="AW32"/>
      <c r="AX32"/>
      <c r="AY32"/>
      <c r="AZ32"/>
    </row>
    <row r="33">
      <c r="A33" t="s">
        <v>415</v>
      </c>
      <c r="B33">
        <v>2003</v>
      </c>
      <c r="C33" t="s">
        <v>418</v>
      </c>
      <c r="D33">
        <v>155</v>
      </c>
      <c r="E33" t="s">
        <v>161</v>
      </c>
      <c r="F33" t="s">
        <v>164</v>
      </c>
      <c r="G33" t="s">
        <v>174</v>
      </c>
      <c r="H33">
        <v>6.6345015738589366</v>
      </c>
      <c r="I33">
        <v>2.5155852093912632</v>
      </c>
      <c r="J33">
        <v>0.95511114352265292</v>
      </c>
      <c r="K33">
        <v>0.43583139116266351</v>
      </c>
      <c r="L33">
        <v>0.35876656858973671</v>
      </c>
      <c r="M33">
        <v>2.5392938687502888</v>
      </c>
      <c r="N33">
        <v>1.1105803648277439</v>
      </c>
      <c r="O33">
        <v>0.41202164210561748</v>
      </c>
      <c r="P33">
        <v>0.29890974840826862</v>
      </c>
      <c r="Q33">
        <v>0.1478007691031509</v>
      </c>
      <c r="R33">
        <v>7.4158492647499514</v>
      </c>
      <c r="S33">
        <v>9.5251142806980056</v>
      </c>
      <c r="T33">
        <v>8.0045007361809155</v>
      </c>
      <c r="U33">
        <v>4.6959865013133868</v>
      </c>
      <c r="V33">
        <v>2.8985830836069182</v>
      </c>
      <c r="W33" t="s">
        <v>174</v>
      </c>
      <c r="X33" t="s">
        <v>174</v>
      </c>
      <c r="Y33" t="s">
        <v>174</v>
      </c>
      <c r="Z33" t="s">
        <v>174</v>
      </c>
      <c r="AA33" t="s">
        <v>174</v>
      </c>
      <c r="AB33"/>
      <c r="AC33"/>
      <c r="AD33"/>
      <c r="AE33"/>
      <c r="AF33"/>
      <c r="AG33">
        <v>291927.01116943359</v>
      </c>
      <c r="AH33">
        <v>108295.2398605347</v>
      </c>
      <c r="AI33">
        <v>42936.554504394531</v>
      </c>
      <c r="AJ33">
        <v>19190.941886901859</v>
      </c>
      <c r="AK33">
        <v>15778.4813079834</v>
      </c>
      <c r="AL33">
        <v>85503.634468078613</v>
      </c>
      <c r="AM33">
        <v>37753.695251464836</v>
      </c>
      <c r="AN33">
        <v>14226.500793457029</v>
      </c>
      <c r="AO33">
        <v>10109.99537658691</v>
      </c>
      <c r="AP33">
        <v>5030.1607360839844</v>
      </c>
      <c r="AQ33">
        <v>74094.913269042969</v>
      </c>
      <c r="AR33">
        <v>95199.954940795898</v>
      </c>
      <c r="AS33">
        <v>80307.226089477539</v>
      </c>
      <c r="AT33">
        <v>47240.449508666992</v>
      </c>
      <c r="AU33">
        <v>28661.698295593262</v>
      </c>
      <c r="AV33"/>
      <c r="AW33"/>
      <c r="AX33"/>
      <c r="AY33"/>
      <c r="AZ33"/>
    </row>
    <row r="34">
      <c r="A34" t="s">
        <v>415</v>
      </c>
      <c r="B34">
        <v>2003</v>
      </c>
      <c r="C34" t="s">
        <v>418</v>
      </c>
      <c r="D34">
        <v>156</v>
      </c>
      <c r="E34" t="s">
        <v>161</v>
      </c>
      <c r="F34" t="s">
        <v>165</v>
      </c>
      <c r="G34" t="s">
        <v>174</v>
      </c>
      <c r="H34">
        <v>22.59603031842483</v>
      </c>
      <c r="I34">
        <v>6.0455268656724268</v>
      </c>
      <c r="J34">
        <v>2.0296368359387742</v>
      </c>
      <c r="K34">
        <v>1.1260220437724691</v>
      </c>
      <c r="L34">
        <v>0.53644314117226088</v>
      </c>
      <c r="M34">
        <v>7.3681157723633737</v>
      </c>
      <c r="N34">
        <v>1.748331850538811</v>
      </c>
      <c r="O34">
        <v>0.97707132849020584</v>
      </c>
      <c r="P34">
        <v>0.75154258684486175</v>
      </c>
      <c r="Q34">
        <v>0.1652744759388719</v>
      </c>
      <c r="R34">
        <v>35.115491477420512</v>
      </c>
      <c r="S34">
        <v>26.766962781526129</v>
      </c>
      <c r="T34">
        <v>20.53791458166852</v>
      </c>
      <c r="U34">
        <v>15.54880584895837</v>
      </c>
      <c r="V34">
        <v>6.6509604291528994</v>
      </c>
      <c r="W34" t="s">
        <v>174</v>
      </c>
      <c r="X34" t="s">
        <v>174</v>
      </c>
      <c r="Y34" t="s">
        <v>174</v>
      </c>
      <c r="Z34" t="s">
        <v>174</v>
      </c>
      <c r="AA34" t="s">
        <v>174</v>
      </c>
      <c r="AB34"/>
      <c r="AC34"/>
      <c r="AD34"/>
      <c r="AE34"/>
      <c r="AF34"/>
      <c r="AG34">
        <v>994255.78873062134</v>
      </c>
      <c r="AH34">
        <v>260258.24112701419</v>
      </c>
      <c r="AI34">
        <v>91241.331672668457</v>
      </c>
      <c r="AJ34">
        <v>49582.07243347168</v>
      </c>
      <c r="AK34">
        <v>23592.661125183109</v>
      </c>
      <c r="AL34">
        <v>248100.73598480219</v>
      </c>
      <c r="AM34">
        <v>59433.778926849373</v>
      </c>
      <c r="AN34">
        <v>33736.834693908691</v>
      </c>
      <c r="AO34">
        <v>25419.351890563961</v>
      </c>
      <c r="AP34">
        <v>5624.8501586914063</v>
      </c>
      <c r="AQ34">
        <v>350853.85402679438</v>
      </c>
      <c r="AR34">
        <v>267525.78243255621</v>
      </c>
      <c r="AS34">
        <v>206051.94553375241</v>
      </c>
      <c r="AT34">
        <v>156417.09732818601</v>
      </c>
      <c r="AU34">
        <v>65765.864112854004</v>
      </c>
      <c r="AV34"/>
      <c r="AW34"/>
      <c r="AX34"/>
      <c r="AY34"/>
      <c r="AZ34"/>
    </row>
    <row r="35">
      <c r="A35" t="s">
        <v>415</v>
      </c>
      <c r="B35">
        <v>2003</v>
      </c>
      <c r="C35" t="s">
        <v>418</v>
      </c>
      <c r="D35">
        <v>157</v>
      </c>
      <c r="E35" t="s">
        <v>161</v>
      </c>
      <c r="F35" t="s">
        <v>166</v>
      </c>
      <c r="G35" t="s">
        <v>174</v>
      </c>
      <c r="H35">
        <v>1.686474166259621</v>
      </c>
      <c r="I35">
        <v>0.45174336032759183</v>
      </c>
      <c r="J35">
        <v>0.13290159165155421</v>
      </c>
      <c r="K35">
        <v>0.050857202407610498</v>
      </c>
      <c r="L35">
        <v>0.0156194687797116</v>
      </c>
      <c r="M35">
        <v>0.55425913193524767</v>
      </c>
      <c r="N35">
        <v>0.20436498248667301</v>
      </c>
      <c r="O35">
        <v>0.079501624970827994</v>
      </c>
      <c r="P35">
        <v>0.019806394133229599</v>
      </c>
      <c r="Q35">
        <v>0</v>
      </c>
      <c r="R35">
        <v>3.3209487429738851</v>
      </c>
      <c r="S35">
        <v>1.5543700260208839</v>
      </c>
      <c r="T35">
        <v>1.158774911580537</v>
      </c>
      <c r="U35">
        <v>0.99017905845875331</v>
      </c>
      <c r="V35">
        <v>0.32634779013435949</v>
      </c>
      <c r="W35" t="s">
        <v>174</v>
      </c>
      <c r="X35" t="s">
        <v>174</v>
      </c>
      <c r="Y35" t="s">
        <v>174</v>
      </c>
      <c r="Z35" t="s">
        <v>174</v>
      </c>
      <c r="AA35" t="s">
        <v>174</v>
      </c>
      <c r="AB35"/>
      <c r="AC35"/>
      <c r="AD35"/>
      <c r="AE35"/>
      <c r="AF35"/>
      <c r="AG35">
        <v>74207.136329650879</v>
      </c>
      <c r="AH35">
        <v>19447.425346374512</v>
      </c>
      <c r="AI35">
        <v>5974.5260772705078</v>
      </c>
      <c r="AJ35">
        <v>2239.3926544189449</v>
      </c>
      <c r="AK35">
        <v>686.94108581542969</v>
      </c>
      <c r="AL35">
        <v>18663.129463195801</v>
      </c>
      <c r="AM35">
        <v>6947.298469543457</v>
      </c>
      <c r="AN35">
        <v>2745.074081420898</v>
      </c>
      <c r="AO35">
        <v>669.90974426269531</v>
      </c>
      <c r="AP35">
        <v>0</v>
      </c>
      <c r="AQ35">
        <v>33181.01545715332</v>
      </c>
      <c r="AR35">
        <v>15535.347091674799</v>
      </c>
      <c r="AS35">
        <v>11625.709320068359</v>
      </c>
      <c r="AT35">
        <v>9960.9536361694336</v>
      </c>
      <c r="AU35">
        <v>3226.9842300415039</v>
      </c>
      <c r="AV35"/>
      <c r="AW35"/>
      <c r="AX35"/>
      <c r="AY35"/>
      <c r="AZ35"/>
    </row>
    <row r="36">
      <c r="A36" t="s">
        <v>415</v>
      </c>
      <c r="B36">
        <v>2003</v>
      </c>
      <c r="C36" t="s">
        <v>418</v>
      </c>
      <c r="D36">
        <v>158</v>
      </c>
      <c r="E36" t="s">
        <v>161</v>
      </c>
      <c r="F36" t="s">
        <v>167</v>
      </c>
      <c r="G36" t="s">
        <v>174</v>
      </c>
      <c r="H36">
        <v>0.30233130712844147</v>
      </c>
      <c r="I36">
        <v>0.17367693437549109</v>
      </c>
      <c r="J36">
        <v>0.0155284716681236</v>
      </c>
      <c r="K36">
        <v>0.0117748921517119</v>
      </c>
      <c r="L36">
        <v>0</v>
      </c>
      <c r="M36">
        <v>0.34881211181207877</v>
      </c>
      <c r="N36">
        <v>0.0063017394265675996</v>
      </c>
      <c r="O36">
        <v>0.0122528606653023</v>
      </c>
      <c r="P36">
        <v>0</v>
      </c>
      <c r="Q36">
        <v>0</v>
      </c>
      <c r="R36">
        <v>0.21505771382194611</v>
      </c>
      <c r="S36">
        <v>0.32004692116997829</v>
      </c>
      <c r="T36">
        <v>0.29612654947803468</v>
      </c>
      <c r="U36">
        <v>0.071175241684061002</v>
      </c>
      <c r="V36">
        <v>0.058581076226322797</v>
      </c>
      <c r="W36" t="s">
        <v>174</v>
      </c>
      <c r="X36" t="s">
        <v>174</v>
      </c>
      <c r="Y36" t="s">
        <v>174</v>
      </c>
      <c r="Z36" t="s">
        <v>174</v>
      </c>
      <c r="AA36" t="s">
        <v>174</v>
      </c>
      <c r="AB36"/>
      <c r="AC36"/>
      <c r="AD36"/>
      <c r="AE36"/>
      <c r="AF36"/>
      <c r="AG36">
        <v>13302.984992980961</v>
      </c>
      <c r="AH36">
        <v>7476.7434616088867</v>
      </c>
      <c r="AI36">
        <v>698.07485198974609</v>
      </c>
      <c r="AJ36">
        <v>518.48323822021484</v>
      </c>
      <c r="AK36">
        <v>0</v>
      </c>
      <c r="AL36">
        <v>11745.2744140625</v>
      </c>
      <c r="AM36">
        <v>214.2248840332031</v>
      </c>
      <c r="AN36">
        <v>423.0732421875</v>
      </c>
      <c r="AO36">
        <v>0</v>
      </c>
      <c r="AP36">
        <v>0</v>
      </c>
      <c r="AQ36">
        <v>2148.7333526611328</v>
      </c>
      <c r="AR36">
        <v>3198.7492828369141</v>
      </c>
      <c r="AS36">
        <v>2970.9662780761719</v>
      </c>
      <c r="AT36">
        <v>716.005126953125</v>
      </c>
      <c r="AU36">
        <v>579.25996398925781</v>
      </c>
      <c r="AV36"/>
      <c r="AW36"/>
      <c r="AX36"/>
      <c r="AY36"/>
      <c r="AZ36"/>
    </row>
    <row r="37">
      <c r="A37" t="s">
        <v>415</v>
      </c>
      <c r="B37">
        <v>2003</v>
      </c>
      <c r="C37" t="s">
        <v>418</v>
      </c>
      <c r="D37">
        <v>159</v>
      </c>
      <c r="E37" t="s">
        <v>161</v>
      </c>
      <c r="F37" t="s">
        <v>168</v>
      </c>
      <c r="G37" t="s">
        <v>174</v>
      </c>
      <c r="H37">
        <v>15.71404569955437</v>
      </c>
      <c r="I37">
        <v>2.316160099606456</v>
      </c>
      <c r="J37">
        <v>0.47433858657623179</v>
      </c>
      <c r="K37">
        <v>0.23055648306393581</v>
      </c>
      <c r="L37">
        <v>0.052639168887053001</v>
      </c>
      <c r="M37">
        <v>3.9991314859857758</v>
      </c>
      <c r="N37">
        <v>0.54589856118515734</v>
      </c>
      <c r="O37">
        <v>0.1011477480943441</v>
      </c>
      <c r="P37">
        <v>0.045239363684327599</v>
      </c>
      <c r="Q37">
        <v>0</v>
      </c>
      <c r="R37">
        <v>23.893484681504759</v>
      </c>
      <c r="S37">
        <v>21.13031611876908</v>
      </c>
      <c r="T37">
        <v>12.86675650622893</v>
      </c>
      <c r="U37">
        <v>6.4301797350278358</v>
      </c>
      <c r="V37">
        <v>2.326574886342776</v>
      </c>
      <c r="W37" t="s">
        <v>174</v>
      </c>
      <c r="X37" t="s">
        <v>174</v>
      </c>
      <c r="Y37" t="s">
        <v>174</v>
      </c>
      <c r="Z37" t="s">
        <v>174</v>
      </c>
      <c r="AA37" t="s">
        <v>174</v>
      </c>
      <c r="AB37"/>
      <c r="AC37"/>
      <c r="AD37"/>
      <c r="AE37"/>
      <c r="AF37"/>
      <c r="AG37">
        <v>691439.19002532959</v>
      </c>
      <c r="AH37">
        <v>99710.044647216797</v>
      </c>
      <c r="AI37">
        <v>21323.659255981449</v>
      </c>
      <c r="AJ37">
        <v>10152.082107543951</v>
      </c>
      <c r="AK37">
        <v>2315.0600280761719</v>
      </c>
      <c r="AL37">
        <v>134659.5921707153</v>
      </c>
      <c r="AM37">
        <v>18557.58355712891</v>
      </c>
      <c r="AN37">
        <v>3492.4828491210942</v>
      </c>
      <c r="AO37">
        <v>1530.126602172852</v>
      </c>
      <c r="AP37">
        <v>0</v>
      </c>
      <c r="AQ37">
        <v>238729.99732971191</v>
      </c>
      <c r="AR37">
        <v>211189.60708618161</v>
      </c>
      <c r="AS37">
        <v>129089.0659942627</v>
      </c>
      <c r="AT37">
        <v>64685.999633789063</v>
      </c>
      <c r="AU37">
        <v>23005.580841064449</v>
      </c>
      <c r="AV37"/>
      <c r="AW37"/>
      <c r="AX37"/>
      <c r="AY37"/>
      <c r="AZ37"/>
    </row>
    <row r="38">
      <c r="A38" t="s">
        <v>415</v>
      </c>
      <c r="B38">
        <v>2003</v>
      </c>
      <c r="C38" t="s">
        <v>418</v>
      </c>
      <c r="D38">
        <v>160</v>
      </c>
      <c r="E38" t="s">
        <v>161</v>
      </c>
      <c r="F38" t="s">
        <v>46</v>
      </c>
      <c r="G38" t="s">
        <v>174</v>
      </c>
      <c r="H38">
        <v>0.56492239590579474</v>
      </c>
      <c r="I38">
        <v>0.099449678719045503</v>
      </c>
      <c r="J38">
        <v>0.1196255262213725</v>
      </c>
      <c r="K38">
        <v>0.041250382256159998</v>
      </c>
      <c r="L38">
        <v>0.043517038001697199</v>
      </c>
      <c r="M38">
        <v>0.34265565147971688</v>
      </c>
      <c r="N38">
        <v>0.15719431098716219</v>
      </c>
      <c r="O38">
        <v>0.022377152804437399</v>
      </c>
      <c r="P38">
        <v>0.0447387365487176</v>
      </c>
      <c r="Q38">
        <v>0.037795906193882997</v>
      </c>
      <c r="R38">
        <v>0.37569996686252832</v>
      </c>
      <c r="S38">
        <v>0.6030224546076256</v>
      </c>
      <c r="T38">
        <v>0.52041179377363733</v>
      </c>
      <c r="U38">
        <v>0.16872200025039641</v>
      </c>
      <c r="V38">
        <v>0.1105825792516905</v>
      </c>
      <c r="W38" t="s">
        <v>174</v>
      </c>
      <c r="X38" t="s">
        <v>174</v>
      </c>
      <c r="Y38" t="s">
        <v>174</v>
      </c>
      <c r="Z38" t="s">
        <v>174</v>
      </c>
      <c r="AA38" t="s">
        <v>174</v>
      </c>
      <c r="AB38"/>
      <c r="AC38"/>
      <c r="AD38"/>
      <c r="AE38"/>
      <c r="AF38"/>
      <c r="AG38">
        <v>24857.346817016602</v>
      </c>
      <c r="AH38">
        <v>4281.2808609008789</v>
      </c>
      <c r="AI38">
        <v>5377.7070465087891</v>
      </c>
      <c r="AJ38">
        <v>1816.376022338867</v>
      </c>
      <c r="AK38">
        <v>1913.8705520629881</v>
      </c>
      <c r="AL38">
        <v>11537.9727935791</v>
      </c>
      <c r="AM38">
        <v>5343.7520599365234</v>
      </c>
      <c r="AN38">
        <v>772.650146484375</v>
      </c>
      <c r="AO38">
        <v>1513.1939392089839</v>
      </c>
      <c r="AP38">
        <v>1286.322692871094</v>
      </c>
      <c r="AQ38">
        <v>3753.7786254882808</v>
      </c>
      <c r="AR38">
        <v>6026.9839096069336</v>
      </c>
      <c r="AS38">
        <v>5221.1660614013672</v>
      </c>
      <c r="AT38">
        <v>1697.3011169433589</v>
      </c>
      <c r="AU38">
        <v>1093.459953308105</v>
      </c>
      <c r="AV38"/>
      <c r="AW38"/>
      <c r="AX38"/>
      <c r="AY38"/>
      <c r="AZ38"/>
    </row>
    <row r="39">
      <c r="A39" t="s">
        <v>415</v>
      </c>
      <c r="B39">
        <v>2012</v>
      </c>
      <c r="C39" t="s">
        <v>419</v>
      </c>
      <c r="D39">
        <v>16</v>
      </c>
      <c r="E39" t="s">
        <v>13</v>
      </c>
      <c r="F39" t="s">
        <v>14</v>
      </c>
      <c r="G39" t="s">
        <v>425</v>
      </c>
      <c r="H39">
        <v>95.259606909602482</v>
      </c>
      <c r="I39">
        <v>98.889920304833836</v>
      </c>
      <c r="J39">
        <v>99.875453673897638</v>
      </c>
      <c r="K39">
        <v>99.974176795730486</v>
      </c>
      <c r="L39">
        <v>99.763929996540782</v>
      </c>
      <c r="M39">
        <v>98.412595403414571</v>
      </c>
      <c r="N39">
        <v>99.426325737514631</v>
      </c>
      <c r="O39">
        <v>100.0000000000005</v>
      </c>
      <c r="P39">
        <v>99.999999999999986</v>
      </c>
      <c r="Q39">
        <v>99.678603486653486</v>
      </c>
      <c r="R39">
        <v>89.600917970742486</v>
      </c>
      <c r="S39">
        <v>94.462651086171661</v>
      </c>
      <c r="T39">
        <v>98.078127437425906</v>
      </c>
      <c r="U39">
        <v>99.307578103459178</v>
      </c>
      <c r="V39">
        <v>99.51525367342623</v>
      </c>
      <c r="W39" t="s">
        <v>174</v>
      </c>
      <c r="X39" t="s">
        <v>174</v>
      </c>
      <c r="Y39" t="s">
        <v>174</v>
      </c>
      <c r="Z39" t="s">
        <v>174</v>
      </c>
      <c r="AA39" t="s">
        <v>174</v>
      </c>
      <c r="AB39"/>
      <c r="AC39"/>
      <c r="AD39"/>
      <c r="AE39"/>
      <c r="AF39"/>
      <c r="AG39"/>
      <c r="AH39"/>
      <c r="AI39"/>
      <c r="AJ39"/>
      <c r="AK39"/>
      <c r="AL39"/>
      <c r="AM39"/>
      <c r="AN39"/>
      <c r="AO39"/>
      <c r="AP39"/>
      <c r="AQ39"/>
      <c r="AR39"/>
      <c r="AS39"/>
      <c r="AT39"/>
      <c r="AU39"/>
      <c r="AV39"/>
      <c r="AW39"/>
      <c r="AX39"/>
      <c r="AY39"/>
      <c r="AZ39"/>
    </row>
    <row r="40">
      <c r="A40" t="s">
        <v>415</v>
      </c>
      <c r="B40">
        <v>2012</v>
      </c>
      <c r="C40" t="s">
        <v>419</v>
      </c>
      <c r="D40">
        <v>17</v>
      </c>
      <c r="E40" t="s">
        <v>13</v>
      </c>
      <c r="F40" t="s">
        <v>51</v>
      </c>
      <c r="G40" t="s">
        <v>174</v>
      </c>
      <c r="H40">
        <v>4.740393090397518</v>
      </c>
      <c r="I40">
        <v>1.110079695166164</v>
      </c>
      <c r="J40">
        <v>0.1245463261023616</v>
      </c>
      <c r="K40">
        <v>0.025823204269514101</v>
      </c>
      <c r="L40">
        <v>0.2360700034592185</v>
      </c>
      <c r="M40">
        <v>1.5874045965854291</v>
      </c>
      <c r="N40">
        <v>0.57367426248536901</v>
      </c>
      <c r="O40">
        <v>-4.5474735088599999e-13</v>
      </c>
      <c r="P40">
        <v>0</v>
      </c>
      <c r="Q40">
        <v>0.32139651334651381</v>
      </c>
      <c r="R40">
        <v>10.39908202925751</v>
      </c>
      <c r="S40">
        <v>5.5373489138283389</v>
      </c>
      <c r="T40">
        <v>1.921872562574094</v>
      </c>
      <c r="U40">
        <v>0.69242189654082154</v>
      </c>
      <c r="V40">
        <v>0.48474632657377009</v>
      </c>
      <c r="W40" t="s">
        <v>174</v>
      </c>
      <c r="X40" t="s">
        <v>174</v>
      </c>
      <c r="Y40" t="s">
        <v>174</v>
      </c>
      <c r="Z40" t="s">
        <v>174</v>
      </c>
      <c r="AA40" t="s">
        <v>174</v>
      </c>
      <c r="AB40"/>
      <c r="AC40"/>
      <c r="AD40"/>
      <c r="AE40"/>
      <c r="AF40"/>
      <c r="AG40"/>
      <c r="AH40"/>
      <c r="AI40"/>
      <c r="AJ40"/>
      <c r="AK40"/>
      <c r="AL40"/>
      <c r="AM40"/>
      <c r="AN40"/>
      <c r="AO40"/>
      <c r="AP40"/>
      <c r="AQ40"/>
      <c r="AR40"/>
      <c r="AS40"/>
      <c r="AT40"/>
      <c r="AU40"/>
      <c r="AV40"/>
      <c r="AW40"/>
      <c r="AX40"/>
      <c r="AY40"/>
      <c r="AZ40"/>
    </row>
    <row r="41">
      <c r="A41" t="s">
        <v>415</v>
      </c>
      <c r="B41">
        <v>2012</v>
      </c>
      <c r="C41" t="s">
        <v>419</v>
      </c>
      <c r="D41">
        <v>18</v>
      </c>
      <c r="E41" t="s">
        <v>60</v>
      </c>
      <c r="F41" t="s">
        <v>15</v>
      </c>
      <c r="G41" t="s">
        <v>426</v>
      </c>
      <c r="H41">
        <v>93.654833198685935</v>
      </c>
      <c r="I41">
        <v>98.769957283225935</v>
      </c>
      <c r="J41">
        <v>99.760369769177771</v>
      </c>
      <c r="K41">
        <v>99.974176795730486</v>
      </c>
      <c r="L41">
        <v>99.763929996540767</v>
      </c>
      <c r="M41">
        <v>98.28745942775771</v>
      </c>
      <c r="N41">
        <v>99.357682515775906</v>
      </c>
      <c r="O41">
        <v>99.932944667673922</v>
      </c>
      <c r="P41">
        <v>99.999999999999986</v>
      </c>
      <c r="Q41">
        <v>99.678603486653486</v>
      </c>
      <c r="R41">
        <v>85.095578474091781</v>
      </c>
      <c r="S41">
        <v>93.740470937883728</v>
      </c>
      <c r="T41">
        <v>96.679138088973389</v>
      </c>
      <c r="U41">
        <v>98.799337659266001</v>
      </c>
      <c r="V41">
        <v>99.4683874313139</v>
      </c>
      <c r="W41" t="s">
        <v>174</v>
      </c>
      <c r="X41" t="s">
        <v>174</v>
      </c>
      <c r="Y41" t="s">
        <v>174</v>
      </c>
      <c r="Z41" t="s">
        <v>174</v>
      </c>
      <c r="AA41" t="s">
        <v>174</v>
      </c>
      <c r="AB41"/>
      <c r="AC41"/>
      <c r="AD41"/>
      <c r="AE41"/>
      <c r="AF41"/>
      <c r="AG41"/>
      <c r="AH41"/>
      <c r="AI41"/>
      <c r="AJ41"/>
      <c r="AK41"/>
      <c r="AL41"/>
      <c r="AM41"/>
      <c r="AN41"/>
      <c r="AO41"/>
      <c r="AP41"/>
      <c r="AQ41"/>
      <c r="AR41"/>
      <c r="AS41"/>
      <c r="AT41"/>
      <c r="AU41"/>
      <c r="AV41"/>
      <c r="AW41"/>
      <c r="AX41"/>
      <c r="AY41"/>
      <c r="AZ41"/>
    </row>
    <row r="42">
      <c r="A42" t="s">
        <v>415</v>
      </c>
      <c r="B42">
        <v>2012</v>
      </c>
      <c r="C42" t="s">
        <v>419</v>
      </c>
      <c r="D42">
        <v>19</v>
      </c>
      <c r="E42" t="s">
        <v>60</v>
      </c>
      <c r="F42" t="s">
        <v>16</v>
      </c>
      <c r="G42" t="s">
        <v>427</v>
      </c>
      <c r="H42">
        <v>1.604773710916521</v>
      </c>
      <c r="I42">
        <v>0.1199630216078965</v>
      </c>
      <c r="J42">
        <v>0.1150839047198402</v>
      </c>
      <c r="K42">
        <v>0</v>
      </c>
      <c r="L42">
        <v>0</v>
      </c>
      <c r="M42">
        <v>0.1251359756568477</v>
      </c>
      <c r="N42">
        <v>0.068643221738741503</v>
      </c>
      <c r="O42">
        <v>0.0670553323265351</v>
      </c>
      <c r="P42">
        <v>0</v>
      </c>
      <c r="Q42">
        <v>0</v>
      </c>
      <c r="R42">
        <v>4.5053394966507163</v>
      </c>
      <c r="S42">
        <v>0.72218014828796284</v>
      </c>
      <c r="T42">
        <v>1.39898934845249</v>
      </c>
      <c r="U42">
        <v>0.50824044419317327</v>
      </c>
      <c r="V42">
        <v>0.046866242112334901</v>
      </c>
      <c r="W42" t="s">
        <v>174</v>
      </c>
      <c r="X42" t="s">
        <v>174</v>
      </c>
      <c r="Y42" t="s">
        <v>174</v>
      </c>
      <c r="Z42" t="s">
        <v>174</v>
      </c>
      <c r="AA42" t="s">
        <v>174</v>
      </c>
      <c r="AB42"/>
      <c r="AC42"/>
      <c r="AD42"/>
      <c r="AE42"/>
      <c r="AF42"/>
      <c r="AG42"/>
      <c r="AH42"/>
      <c r="AI42"/>
      <c r="AJ42"/>
      <c r="AK42"/>
      <c r="AL42"/>
      <c r="AM42"/>
      <c r="AN42"/>
      <c r="AO42"/>
      <c r="AP42"/>
      <c r="AQ42"/>
      <c r="AR42"/>
      <c r="AS42"/>
      <c r="AT42"/>
      <c r="AU42"/>
      <c r="AV42"/>
      <c r="AW42"/>
      <c r="AX42"/>
      <c r="AY42"/>
      <c r="AZ42"/>
    </row>
    <row r="43">
      <c r="A43" t="s">
        <v>415</v>
      </c>
      <c r="B43">
        <v>2012</v>
      </c>
      <c r="C43" t="s">
        <v>419</v>
      </c>
      <c r="D43">
        <v>20</v>
      </c>
      <c r="E43" t="s">
        <v>60</v>
      </c>
      <c r="F43" t="s">
        <v>22</v>
      </c>
      <c r="G43" t="s">
        <v>428</v>
      </c>
      <c r="H43">
        <v>4.4068366715361256</v>
      </c>
      <c r="I43">
        <v>1.048405385456221</v>
      </c>
      <c r="J43">
        <v>0.050070831996023898</v>
      </c>
      <c r="K43">
        <v>-0.1624920911504972</v>
      </c>
      <c r="L43">
        <v>0.23607000345923271</v>
      </c>
      <c r="M43">
        <v>1.4576133184045119</v>
      </c>
      <c r="N43">
        <v>0.52248221947280626</v>
      </c>
      <c r="O43">
        <v>-0.023890588663647301</v>
      </c>
      <c r="P43">
        <v>0</v>
      </c>
      <c r="Q43">
        <v>0.32139651334651381</v>
      </c>
      <c r="R43">
        <v>9.3590036145113658</v>
      </c>
      <c r="S43">
        <v>5.2807489663772031</v>
      </c>
      <c r="T43">
        <v>1.9218725625741231</v>
      </c>
      <c r="U43">
        <v>0.5397976474589683</v>
      </c>
      <c r="V43">
        <v>-0.25043804182529072</v>
      </c>
      <c r="W43" t="s">
        <v>174</v>
      </c>
      <c r="X43" t="s">
        <v>174</v>
      </c>
      <c r="Y43" t="s">
        <v>174</v>
      </c>
      <c r="Z43" t="s">
        <v>174</v>
      </c>
      <c r="AA43" t="s">
        <v>174</v>
      </c>
      <c r="AB43"/>
      <c r="AC43"/>
      <c r="AD43"/>
      <c r="AE43"/>
      <c r="AF43"/>
      <c r="AG43"/>
      <c r="AH43"/>
      <c r="AI43"/>
      <c r="AJ43"/>
      <c r="AK43"/>
      <c r="AL43"/>
      <c r="AM43"/>
      <c r="AN43"/>
      <c r="AO43"/>
      <c r="AP43"/>
      <c r="AQ43"/>
      <c r="AR43"/>
      <c r="AS43"/>
      <c r="AT43"/>
      <c r="AU43"/>
      <c r="AV43"/>
      <c r="AW43"/>
      <c r="AX43"/>
      <c r="AY43"/>
      <c r="AZ43"/>
    </row>
    <row r="44">
      <c r="A44" t="s">
        <v>415</v>
      </c>
      <c r="B44">
        <v>2012</v>
      </c>
      <c r="C44" t="s">
        <v>419</v>
      </c>
      <c r="D44">
        <v>21</v>
      </c>
      <c r="E44" t="s">
        <v>60</v>
      </c>
      <c r="F44" t="s">
        <v>17</v>
      </c>
      <c r="G44" t="s">
        <v>429</v>
      </c>
      <c r="H44">
        <v>0.33355641886141979</v>
      </c>
      <c r="I44">
        <v>0.061674309709942997</v>
      </c>
      <c r="J44">
        <v>0.074475494106362505</v>
      </c>
      <c r="K44">
        <v>0.18831529542001291</v>
      </c>
      <c r="L44">
        <v>0</v>
      </c>
      <c r="M44">
        <v>0.12979127818093361</v>
      </c>
      <c r="N44">
        <v>0.051192043012554402</v>
      </c>
      <c r="O44">
        <v>0.023890588663193098</v>
      </c>
      <c r="P44">
        <v>0</v>
      </c>
      <c r="Q44">
        <v>0</v>
      </c>
      <c r="R44">
        <v>1.0400784147461299</v>
      </c>
      <c r="S44">
        <v>0.25659994745111198</v>
      </c>
      <c r="T44">
        <v>0</v>
      </c>
      <c r="U44">
        <v>0.1526242490818471</v>
      </c>
      <c r="V44">
        <v>0.73518436839905965</v>
      </c>
      <c r="W44" t="s">
        <v>174</v>
      </c>
      <c r="X44" t="s">
        <v>174</v>
      </c>
      <c r="Y44" t="s">
        <v>174</v>
      </c>
      <c r="Z44" t="s">
        <v>174</v>
      </c>
      <c r="AA44" t="s">
        <v>174</v>
      </c>
      <c r="AB44"/>
      <c r="AC44"/>
      <c r="AD44"/>
      <c r="AE44"/>
      <c r="AF44"/>
      <c r="AG44"/>
      <c r="AH44"/>
      <c r="AI44"/>
      <c r="AJ44"/>
      <c r="AK44"/>
      <c r="AL44"/>
      <c r="AM44"/>
      <c r="AN44"/>
      <c r="AO44"/>
      <c r="AP44"/>
      <c r="AQ44"/>
      <c r="AR44"/>
      <c r="AS44"/>
      <c r="AT44"/>
      <c r="AU44"/>
      <c r="AV44"/>
      <c r="AW44"/>
      <c r="AX44"/>
      <c r="AY44"/>
      <c r="AZ44"/>
    </row>
    <row r="45">
      <c r="A45" t="s">
        <v>415</v>
      </c>
      <c r="B45">
        <v>2012</v>
      </c>
      <c r="C45" t="s">
        <v>419</v>
      </c>
      <c r="D45">
        <v>29</v>
      </c>
      <c r="E45" t="s">
        <v>57</v>
      </c>
      <c r="F45" t="s">
        <v>49</v>
      </c>
      <c r="G45" t="s">
        <v>430</v>
      </c>
      <c r="H45">
        <v>78.038679627033375</v>
      </c>
      <c r="I45">
        <v>91.196809491239776</v>
      </c>
      <c r="J45">
        <v>95.905858401431374</v>
      </c>
      <c r="K45">
        <v>97.324773356909105</v>
      </c>
      <c r="L45">
        <v>98.337050716647795</v>
      </c>
      <c r="M45">
        <v>89.323922145256802</v>
      </c>
      <c r="N45">
        <v>95.541945560129435</v>
      </c>
      <c r="O45">
        <v>98.768278368855206</v>
      </c>
      <c r="P45">
        <v>97.718958548295134</v>
      </c>
      <c r="Q45">
        <v>99.07462194248815</v>
      </c>
      <c r="R45">
        <v>65.733590787020304</v>
      </c>
      <c r="S45">
        <v>74.251865945085015</v>
      </c>
      <c r="T45">
        <v>82.640071272650601</v>
      </c>
      <c r="U45">
        <v>85.777849227147016</v>
      </c>
      <c r="V45">
        <v>87.265172131464183</v>
      </c>
      <c r="W45" t="s">
        <v>174</v>
      </c>
      <c r="X45" t="s">
        <v>174</v>
      </c>
      <c r="Y45" t="s">
        <v>174</v>
      </c>
      <c r="Z45" t="s">
        <v>174</v>
      </c>
      <c r="AA45" t="s">
        <v>174</v>
      </c>
      <c r="AB45"/>
      <c r="AC45"/>
      <c r="AD45"/>
      <c r="AE45"/>
      <c r="AF45"/>
      <c r="AG45"/>
      <c r="AH45"/>
      <c r="AI45"/>
      <c r="AJ45"/>
      <c r="AK45"/>
      <c r="AL45"/>
      <c r="AM45"/>
      <c r="AN45"/>
      <c r="AO45"/>
      <c r="AP45"/>
      <c r="AQ45"/>
      <c r="AR45"/>
      <c r="AS45"/>
      <c r="AT45"/>
      <c r="AU45"/>
      <c r="AV45"/>
      <c r="AW45"/>
      <c r="AX45"/>
      <c r="AY45"/>
      <c r="AZ45"/>
    </row>
    <row r="46">
      <c r="A46" t="s">
        <v>415</v>
      </c>
      <c r="B46">
        <v>2012</v>
      </c>
      <c r="C46" t="s">
        <v>419</v>
      </c>
      <c r="D46">
        <v>30</v>
      </c>
      <c r="E46" t="s">
        <v>57</v>
      </c>
      <c r="F46" t="s">
        <v>48</v>
      </c>
      <c r="G46" t="s">
        <v>174</v>
      </c>
      <c r="H46">
        <v>21.96132037296648</v>
      </c>
      <c r="I46">
        <v>8.8031905087602453</v>
      </c>
      <c r="J46">
        <v>4.0941415985687239</v>
      </c>
      <c r="K46">
        <v>2.6752266430909368</v>
      </c>
      <c r="L46">
        <v>1.6629492833521891</v>
      </c>
      <c r="M46">
        <v>10.67607785474298</v>
      </c>
      <c r="N46">
        <v>4.4580544398705504</v>
      </c>
      <c r="O46">
        <v>1.231721631144862</v>
      </c>
      <c r="P46">
        <v>2.281041451704874</v>
      </c>
      <c r="Q46">
        <v>0.92537805751188551</v>
      </c>
      <c r="R46">
        <v>34.266409212979489</v>
      </c>
      <c r="S46">
        <v>25.748134054915081</v>
      </c>
      <c r="T46">
        <v>17.35992872734937</v>
      </c>
      <c r="U46">
        <v>14.22215077285288</v>
      </c>
      <c r="V46">
        <v>12.734827868535801</v>
      </c>
      <c r="W46" t="s">
        <v>174</v>
      </c>
      <c r="X46" t="s">
        <v>174</v>
      </c>
      <c r="Y46" t="s">
        <v>174</v>
      </c>
      <c r="Z46" t="s">
        <v>174</v>
      </c>
      <c r="AA46" t="s">
        <v>174</v>
      </c>
      <c r="AB46"/>
      <c r="AC46"/>
      <c r="AD46"/>
      <c r="AE46"/>
      <c r="AF46"/>
      <c r="AG46"/>
      <c r="AH46"/>
      <c r="AI46"/>
      <c r="AJ46"/>
      <c r="AK46"/>
      <c r="AL46"/>
      <c r="AM46"/>
      <c r="AN46"/>
      <c r="AO46"/>
      <c r="AP46"/>
      <c r="AQ46"/>
      <c r="AR46"/>
      <c r="AS46"/>
      <c r="AT46"/>
      <c r="AU46"/>
      <c r="AV46"/>
      <c r="AW46"/>
      <c r="AX46"/>
      <c r="AY46"/>
      <c r="AZ46"/>
    </row>
    <row r="47">
      <c r="A47" t="s">
        <v>415</v>
      </c>
      <c r="B47">
        <v>2012</v>
      </c>
      <c r="C47" t="s">
        <v>419</v>
      </c>
      <c r="D47">
        <v>31</v>
      </c>
      <c r="E47" t="s">
        <v>102</v>
      </c>
      <c r="F47" t="s">
        <v>49</v>
      </c>
      <c r="G47" t="s">
        <v>431</v>
      </c>
      <c r="H47">
        <v>73.544398119445859</v>
      </c>
      <c r="I47">
        <v>89.542096437550896</v>
      </c>
      <c r="J47">
        <v>95.336510633221565</v>
      </c>
      <c r="K47">
        <v>97.261966074080988</v>
      </c>
      <c r="L47">
        <v>97.910304918362783</v>
      </c>
      <c r="M47">
        <v>85.174119863069492</v>
      </c>
      <c r="N47">
        <v>94.926133008774357</v>
      </c>
      <c r="O47">
        <v>98.358834900979218</v>
      </c>
      <c r="P47">
        <v>97.690037767793442</v>
      </c>
      <c r="Q47">
        <v>98.727622477696698</v>
      </c>
      <c r="R47">
        <v>61.154057986122858</v>
      </c>
      <c r="S47">
        <v>70.579505345954658</v>
      </c>
      <c r="T47">
        <v>79.739334791049089</v>
      </c>
      <c r="U47">
        <v>85.154332483446666</v>
      </c>
      <c r="V47">
        <v>86.342636882443102</v>
      </c>
      <c r="W47" t="s">
        <v>174</v>
      </c>
      <c r="X47" t="s">
        <v>174</v>
      </c>
      <c r="Y47" t="s">
        <v>174</v>
      </c>
      <c r="Z47" t="s">
        <v>174</v>
      </c>
      <c r="AA47" t="s">
        <v>174</v>
      </c>
      <c r="AB47"/>
      <c r="AC47"/>
      <c r="AD47"/>
      <c r="AE47"/>
      <c r="AF47"/>
      <c r="AG47"/>
      <c r="AH47"/>
      <c r="AI47"/>
      <c r="AJ47"/>
      <c r="AK47"/>
      <c r="AL47"/>
      <c r="AM47"/>
      <c r="AN47"/>
      <c r="AO47"/>
      <c r="AP47"/>
      <c r="AQ47"/>
      <c r="AR47"/>
      <c r="AS47"/>
      <c r="AT47"/>
      <c r="AU47"/>
      <c r="AV47"/>
      <c r="AW47"/>
      <c r="AX47"/>
      <c r="AY47"/>
      <c r="AZ47"/>
    </row>
    <row r="48">
      <c r="A48" t="s">
        <v>415</v>
      </c>
      <c r="B48">
        <v>2012</v>
      </c>
      <c r="C48" t="s">
        <v>419</v>
      </c>
      <c r="D48">
        <v>32</v>
      </c>
      <c r="E48" t="s">
        <v>102</v>
      </c>
      <c r="F48" t="s">
        <v>48</v>
      </c>
      <c r="G48" t="s">
        <v>174</v>
      </c>
      <c r="H48">
        <v>26.45560188055412</v>
      </c>
      <c r="I48">
        <v>10.457903562449131</v>
      </c>
      <c r="J48">
        <v>4.6634893667785438</v>
      </c>
      <c r="K48">
        <v>2.7380339259190829</v>
      </c>
      <c r="L48">
        <v>2.089695081637204</v>
      </c>
      <c r="M48">
        <v>14.825880136930129</v>
      </c>
      <c r="N48">
        <v>5.0738669912255476</v>
      </c>
      <c r="O48">
        <v>1.641165099020794</v>
      </c>
      <c r="P48">
        <v>2.3099622322065319</v>
      </c>
      <c r="Q48">
        <v>1.272377522303314</v>
      </c>
      <c r="R48">
        <v>38.845942013876943</v>
      </c>
      <c r="S48">
        <v>29.42049465404547</v>
      </c>
      <c r="T48">
        <v>20.260665208950972</v>
      </c>
      <c r="U48">
        <v>14.845667516553201</v>
      </c>
      <c r="V48">
        <v>13.65736311755691</v>
      </c>
      <c r="W48" t="s">
        <v>174</v>
      </c>
      <c r="X48" t="s">
        <v>174</v>
      </c>
      <c r="Y48" t="s">
        <v>174</v>
      </c>
      <c r="Z48" t="s">
        <v>174</v>
      </c>
      <c r="AA48" t="s">
        <v>174</v>
      </c>
      <c r="AB48"/>
      <c r="AC48"/>
      <c r="AD48"/>
      <c r="AE48"/>
      <c r="AF48"/>
      <c r="AG48"/>
      <c r="AH48"/>
      <c r="AI48"/>
      <c r="AJ48"/>
      <c r="AK48"/>
      <c r="AL48"/>
      <c r="AM48"/>
      <c r="AN48"/>
      <c r="AO48"/>
      <c r="AP48"/>
      <c r="AQ48"/>
      <c r="AR48"/>
      <c r="AS48"/>
      <c r="AT48"/>
      <c r="AU48"/>
      <c r="AV48"/>
      <c r="AW48"/>
      <c r="AX48"/>
      <c r="AY48"/>
      <c r="AZ48"/>
    </row>
    <row r="49">
      <c r="A49" t="s">
        <v>415</v>
      </c>
      <c r="B49">
        <v>2012</v>
      </c>
      <c r="C49" t="s">
        <v>419</v>
      </c>
      <c r="D49">
        <v>58</v>
      </c>
      <c r="E49" t="s">
        <v>240</v>
      </c>
      <c r="F49" t="s">
        <v>241</v>
      </c>
      <c r="G49" t="s">
        <v>174</v>
      </c>
      <c r="H49">
        <v>17.910066522075191</v>
      </c>
      <c r="I49">
        <v>47.888067818690388</v>
      </c>
      <c r="J49">
        <v>80.518702047231343</v>
      </c>
      <c r="K49">
        <v>93.929019107036353</v>
      </c>
      <c r="L49">
        <v>97.123813451183565</v>
      </c>
      <c r="M49">
        <v>35.855519873692053</v>
      </c>
      <c r="N49">
        <v>69.834534004395337</v>
      </c>
      <c r="O49">
        <v>90.703316681665385</v>
      </c>
      <c r="P49">
        <v>96.061823498184367</v>
      </c>
      <c r="Q49">
        <v>98.391887646960868</v>
      </c>
      <c r="R49">
        <v>6.6897612341539983</v>
      </c>
      <c r="S49">
        <v>11.007237018580661</v>
      </c>
      <c r="T49">
        <v>22.93425510467528</v>
      </c>
      <c r="U49">
        <v>45.059005407552327</v>
      </c>
      <c r="V49">
        <v>74.27070560525587</v>
      </c>
      <c r="W49" t="s">
        <v>174</v>
      </c>
      <c r="X49" t="s">
        <v>174</v>
      </c>
      <c r="Y49" t="s">
        <v>174</v>
      </c>
      <c r="Z49" t="s">
        <v>174</v>
      </c>
      <c r="AA49" t="s">
        <v>174</v>
      </c>
      <c r="AB49"/>
      <c r="AC49"/>
      <c r="AD49"/>
      <c r="AE49"/>
      <c r="AF49"/>
      <c r="AG49"/>
      <c r="AH49"/>
      <c r="AI49"/>
      <c r="AJ49"/>
      <c r="AK49"/>
      <c r="AL49"/>
      <c r="AM49"/>
      <c r="AN49"/>
      <c r="AO49"/>
      <c r="AP49"/>
      <c r="AQ49"/>
      <c r="AR49"/>
      <c r="AS49"/>
      <c r="AT49"/>
      <c r="AU49"/>
      <c r="AV49"/>
      <c r="AW49"/>
      <c r="AX49"/>
      <c r="AY49"/>
      <c r="AZ49"/>
    </row>
    <row r="50">
      <c r="A50" t="s">
        <v>415</v>
      </c>
      <c r="B50">
        <v>2012</v>
      </c>
      <c r="C50" t="s">
        <v>419</v>
      </c>
      <c r="D50">
        <v>59</v>
      </c>
      <c r="E50" t="s">
        <v>240</v>
      </c>
      <c r="F50" t="s">
        <v>242</v>
      </c>
      <c r="G50" t="s">
        <v>174</v>
      </c>
      <c r="H50">
        <v>55.634331597370434</v>
      </c>
      <c r="I50">
        <v>41.654028618860643</v>
      </c>
      <c r="J50">
        <v>14.817808585990541</v>
      </c>
      <c r="K50">
        <v>3.3329469670445611</v>
      </c>
      <c r="L50">
        <v>0.78649146717926222</v>
      </c>
      <c r="M50">
        <v>49.318599989378079</v>
      </c>
      <c r="N50">
        <v>25.09159900437939</v>
      </c>
      <c r="O50">
        <v>7.6555182193142706</v>
      </c>
      <c r="P50">
        <v>1.628214269609102</v>
      </c>
      <c r="Q50">
        <v>0.33573483073585958</v>
      </c>
      <c r="R50">
        <v>54.464296751968888</v>
      </c>
      <c r="S50">
        <v>59.572268327374047</v>
      </c>
      <c r="T50">
        <v>56.805079686373908</v>
      </c>
      <c r="U50">
        <v>40.095327075894261</v>
      </c>
      <c r="V50">
        <v>12.07193127718744</v>
      </c>
      <c r="W50" t="s">
        <v>174</v>
      </c>
      <c r="X50" t="s">
        <v>174</v>
      </c>
      <c r="Y50" t="s">
        <v>174</v>
      </c>
      <c r="Z50" t="s">
        <v>174</v>
      </c>
      <c r="AA50" t="s">
        <v>174</v>
      </c>
      <c r="AB50"/>
      <c r="AC50"/>
      <c r="AD50"/>
      <c r="AE50"/>
      <c r="AF50"/>
      <c r="AG50"/>
      <c r="AH50"/>
      <c r="AI50"/>
      <c r="AJ50"/>
      <c r="AK50"/>
      <c r="AL50"/>
      <c r="AM50"/>
      <c r="AN50"/>
      <c r="AO50"/>
      <c r="AP50"/>
      <c r="AQ50"/>
      <c r="AR50"/>
      <c r="AS50"/>
      <c r="AT50"/>
      <c r="AU50"/>
      <c r="AV50"/>
      <c r="AW50"/>
      <c r="AX50"/>
      <c r="AY50"/>
      <c r="AZ50"/>
    </row>
    <row r="51">
      <c r="A51" t="s">
        <v>415</v>
      </c>
      <c r="B51">
        <v>2012</v>
      </c>
      <c r="C51" t="s">
        <v>419</v>
      </c>
      <c r="D51">
        <v>60</v>
      </c>
      <c r="E51" t="s">
        <v>240</v>
      </c>
      <c r="F51" t="s">
        <v>243</v>
      </c>
      <c r="G51" t="s">
        <v>174</v>
      </c>
      <c r="H51">
        <v>0.84830683819865305</v>
      </c>
      <c r="I51">
        <v>0.29905358727375092</v>
      </c>
      <c r="J51">
        <v>0.19884508511717419</v>
      </c>
      <c r="K51">
        <v>0.021829126293807899</v>
      </c>
      <c r="L51">
        <v>0.017779471440858199</v>
      </c>
      <c r="M51">
        <v>0.51763388183423709</v>
      </c>
      <c r="N51">
        <v>0.048479286166133999</v>
      </c>
      <c r="O51">
        <v>0.23013648245315049</v>
      </c>
      <c r="P51">
        <v>0</v>
      </c>
      <c r="Q51">
        <v>0.023027703246341302</v>
      </c>
      <c r="R51">
        <v>1.3783305303109259</v>
      </c>
      <c r="S51">
        <v>0.89497151190176727</v>
      </c>
      <c r="T51">
        <v>0.73465853616317411</v>
      </c>
      <c r="U51">
        <v>0.13896328113550829</v>
      </c>
      <c r="V51">
        <v>0.1174058465560492</v>
      </c>
      <c r="W51" t="s">
        <v>174</v>
      </c>
      <c r="X51" t="s">
        <v>174</v>
      </c>
      <c r="Y51" t="s">
        <v>174</v>
      </c>
      <c r="Z51" t="s">
        <v>174</v>
      </c>
      <c r="AA51" t="s">
        <v>174</v>
      </c>
      <c r="AB51"/>
      <c r="AC51"/>
      <c r="AD51"/>
      <c r="AE51"/>
      <c r="AF51"/>
      <c r="AG51"/>
      <c r="AH51"/>
      <c r="AI51"/>
      <c r="AJ51"/>
      <c r="AK51"/>
      <c r="AL51"/>
      <c r="AM51"/>
      <c r="AN51"/>
      <c r="AO51"/>
      <c r="AP51"/>
      <c r="AQ51"/>
      <c r="AR51"/>
      <c r="AS51"/>
      <c r="AT51"/>
      <c r="AU51"/>
      <c r="AV51"/>
      <c r="AW51"/>
      <c r="AX51"/>
      <c r="AY51"/>
      <c r="AZ51"/>
    </row>
    <row r="52">
      <c r="A52" t="s">
        <v>415</v>
      </c>
      <c r="B52">
        <v>2012</v>
      </c>
      <c r="C52" t="s">
        <v>419</v>
      </c>
      <c r="D52">
        <v>61</v>
      </c>
      <c r="E52" t="s">
        <v>240</v>
      </c>
      <c r="F52" t="s">
        <v>244</v>
      </c>
      <c r="G52" t="s">
        <v>174</v>
      </c>
      <c r="H52">
        <v>3.6459746693889712</v>
      </c>
      <c r="I52">
        <v>1.355659466415122</v>
      </c>
      <c r="J52">
        <v>0.37050268309264539</v>
      </c>
      <c r="K52">
        <v>0.040978156534338901</v>
      </c>
      <c r="L52">
        <v>0.40896632684415613</v>
      </c>
      <c r="M52">
        <v>3.6321684003529251</v>
      </c>
      <c r="N52">
        <v>0.56733326518886673</v>
      </c>
      <c r="O52">
        <v>0.17930698542278151</v>
      </c>
      <c r="P52">
        <v>0.0289207805016568</v>
      </c>
      <c r="Q52">
        <v>0.32397176154508778</v>
      </c>
      <c r="R52">
        <v>3.2012022705865268</v>
      </c>
      <c r="S52">
        <v>2.7773890872286162</v>
      </c>
      <c r="T52">
        <v>2.1660779454384169</v>
      </c>
      <c r="U52">
        <v>0.48455346256481602</v>
      </c>
      <c r="V52">
        <v>0.80512940246506237</v>
      </c>
      <c r="W52" t="s">
        <v>174</v>
      </c>
      <c r="X52" t="s">
        <v>174</v>
      </c>
      <c r="Y52" t="s">
        <v>174</v>
      </c>
      <c r="Z52" t="s">
        <v>174</v>
      </c>
      <c r="AA52" t="s">
        <v>174</v>
      </c>
      <c r="AB52"/>
      <c r="AC52"/>
      <c r="AD52"/>
      <c r="AE52"/>
      <c r="AF52"/>
      <c r="AG52"/>
      <c r="AH52"/>
      <c r="AI52"/>
      <c r="AJ52"/>
      <c r="AK52"/>
      <c r="AL52"/>
      <c r="AM52"/>
      <c r="AN52"/>
      <c r="AO52"/>
      <c r="AP52"/>
      <c r="AQ52"/>
      <c r="AR52"/>
      <c r="AS52"/>
      <c r="AT52"/>
      <c r="AU52"/>
      <c r="AV52"/>
      <c r="AW52"/>
      <c r="AX52"/>
      <c r="AY52"/>
      <c r="AZ52"/>
    </row>
    <row r="53">
      <c r="A53" t="s">
        <v>415</v>
      </c>
      <c r="B53">
        <v>2012</v>
      </c>
      <c r="C53" t="s">
        <v>419</v>
      </c>
      <c r="D53">
        <v>62</v>
      </c>
      <c r="E53" t="s">
        <v>240</v>
      </c>
      <c r="F53" t="s">
        <v>245</v>
      </c>
      <c r="G53" t="s">
        <v>174</v>
      </c>
      <c r="H53">
        <v>2.7729621462597018</v>
      </c>
      <c r="I53">
        <v>2.512922552524933</v>
      </c>
      <c r="J53">
        <v>0.65433269972773167</v>
      </c>
      <c r="K53">
        <v>0.92663894275161507</v>
      </c>
      <c r="L53">
        <v>0.69782073623431817</v>
      </c>
      <c r="M53">
        <v>3.510209279737694</v>
      </c>
      <c r="N53">
        <v>1.810130503325825</v>
      </c>
      <c r="O53">
        <v>0.62385243779502209</v>
      </c>
      <c r="P53">
        <v>0.9577287800051747</v>
      </c>
      <c r="Q53">
        <v>0.60398154416534222</v>
      </c>
      <c r="R53">
        <v>0.56832932176698259</v>
      </c>
      <c r="S53">
        <v>1.354873856858025</v>
      </c>
      <c r="T53">
        <v>2.7088174124477491</v>
      </c>
      <c r="U53">
        <v>2.0038102775611102</v>
      </c>
      <c r="V53">
        <v>1.128416041509652</v>
      </c>
      <c r="W53" t="s">
        <v>174</v>
      </c>
      <c r="X53" t="s">
        <v>174</v>
      </c>
      <c r="Y53" t="s">
        <v>174</v>
      </c>
      <c r="Z53" t="s">
        <v>174</v>
      </c>
      <c r="AA53" t="s">
        <v>174</v>
      </c>
      <c r="AB53"/>
      <c r="AC53"/>
      <c r="AD53"/>
      <c r="AE53"/>
      <c r="AF53"/>
      <c r="AG53"/>
      <c r="AH53"/>
      <c r="AI53"/>
      <c r="AJ53"/>
      <c r="AK53"/>
      <c r="AL53"/>
      <c r="AM53"/>
      <c r="AN53"/>
      <c r="AO53"/>
      <c r="AP53"/>
      <c r="AQ53"/>
      <c r="AR53"/>
      <c r="AS53"/>
      <c r="AT53"/>
      <c r="AU53"/>
      <c r="AV53"/>
      <c r="AW53"/>
      <c r="AX53"/>
      <c r="AY53"/>
      <c r="AZ53"/>
    </row>
    <row r="54">
      <c r="A54" t="s">
        <v>415</v>
      </c>
      <c r="B54">
        <v>2012</v>
      </c>
      <c r="C54" t="s">
        <v>419</v>
      </c>
      <c r="D54">
        <v>63</v>
      </c>
      <c r="E54" t="s">
        <v>240</v>
      </c>
      <c r="F54" t="s">
        <v>246</v>
      </c>
      <c r="G54" t="s">
        <v>174</v>
      </c>
      <c r="H54">
        <v>19.188358226706811</v>
      </c>
      <c r="I54">
        <v>6.2902679562353141</v>
      </c>
      <c r="J54">
        <v>3.4398088988409921</v>
      </c>
      <c r="K54">
        <v>1.7485877003393211</v>
      </c>
      <c r="L54">
        <v>0.96512854711787044</v>
      </c>
      <c r="M54">
        <v>7.1658685750052884</v>
      </c>
      <c r="N54">
        <v>2.6479239365447209</v>
      </c>
      <c r="O54">
        <v>0.60786919334983869</v>
      </c>
      <c r="P54">
        <v>1.3233126716996999</v>
      </c>
      <c r="Q54">
        <v>0.32139651334654312</v>
      </c>
      <c r="R54">
        <v>33.698079891212522</v>
      </c>
      <c r="S54">
        <v>24.39326019805706</v>
      </c>
      <c r="T54">
        <v>14.65111131490162</v>
      </c>
      <c r="U54">
        <v>12.21834049529178</v>
      </c>
      <c r="V54">
        <v>11.60641182702615</v>
      </c>
      <c r="W54" t="s">
        <v>174</v>
      </c>
      <c r="X54" t="s">
        <v>174</v>
      </c>
      <c r="Y54" t="s">
        <v>174</v>
      </c>
      <c r="Z54" t="s">
        <v>174</v>
      </c>
      <c r="AA54" t="s">
        <v>174</v>
      </c>
      <c r="AB54"/>
      <c r="AC54"/>
      <c r="AD54"/>
      <c r="AE54"/>
      <c r="AF54"/>
      <c r="AG54"/>
      <c r="AH54"/>
      <c r="AI54"/>
      <c r="AJ54"/>
      <c r="AK54"/>
      <c r="AL54"/>
      <c r="AM54"/>
      <c r="AN54"/>
      <c r="AO54"/>
      <c r="AP54"/>
      <c r="AQ54"/>
      <c r="AR54"/>
      <c r="AS54"/>
      <c r="AT54"/>
      <c r="AU54"/>
      <c r="AV54"/>
      <c r="AW54"/>
      <c r="AX54"/>
      <c r="AY54"/>
      <c r="AZ54"/>
    </row>
    <row r="55">
      <c r="A55" t="s">
        <v>415</v>
      </c>
      <c r="B55">
        <v>2012</v>
      </c>
      <c r="C55" t="s">
        <v>419</v>
      </c>
      <c r="D55">
        <v>122</v>
      </c>
      <c r="E55" t="s">
        <v>18</v>
      </c>
      <c r="F55" t="s">
        <v>14</v>
      </c>
      <c r="G55" t="s">
        <v>432</v>
      </c>
      <c r="H55">
        <v>83.695670795688059</v>
      </c>
      <c r="I55">
        <v>96.196551972425993</v>
      </c>
      <c r="J55">
        <v>98.999899192148732</v>
      </c>
      <c r="K55">
        <v>99.214005204048476</v>
      </c>
      <c r="L55">
        <v>99.60100102309147</v>
      </c>
      <c r="M55">
        <v>92.528673772885341</v>
      </c>
      <c r="N55">
        <v>98.728862091046324</v>
      </c>
      <c r="O55">
        <v>98.997675452522046</v>
      </c>
      <c r="P55">
        <v>99.636185287660808</v>
      </c>
      <c r="Q55">
        <v>99.561875516157244</v>
      </c>
      <c r="R55">
        <v>71.25723043216081</v>
      </c>
      <c r="S55">
        <v>83.060713906741285</v>
      </c>
      <c r="T55">
        <v>89.435953637555684</v>
      </c>
      <c r="U55">
        <v>96.70298506592745</v>
      </c>
      <c r="V55">
        <v>98.306422346910068</v>
      </c>
      <c r="W55" t="s">
        <v>174</v>
      </c>
      <c r="X55" t="s">
        <v>174</v>
      </c>
      <c r="Y55" t="s">
        <v>174</v>
      </c>
      <c r="Z55" t="s">
        <v>174</v>
      </c>
      <c r="AA55" t="s">
        <v>174</v>
      </c>
      <c r="AB55"/>
      <c r="AC55"/>
      <c r="AD55"/>
      <c r="AE55"/>
      <c r="AF55"/>
      <c r="AG55"/>
      <c r="AH55"/>
      <c r="AI55"/>
      <c r="AJ55"/>
      <c r="AK55"/>
      <c r="AL55"/>
      <c r="AM55"/>
      <c r="AN55"/>
      <c r="AO55"/>
      <c r="AP55"/>
      <c r="AQ55"/>
      <c r="AR55"/>
      <c r="AS55"/>
      <c r="AT55"/>
      <c r="AU55"/>
      <c r="AV55"/>
      <c r="AW55"/>
      <c r="AX55"/>
      <c r="AY55"/>
      <c r="AZ55"/>
    </row>
    <row r="56">
      <c r="A56" t="s">
        <v>415</v>
      </c>
      <c r="B56">
        <v>2012</v>
      </c>
      <c r="C56" t="s">
        <v>419</v>
      </c>
      <c r="D56">
        <v>123</v>
      </c>
      <c r="E56" t="s">
        <v>18</v>
      </c>
      <c r="F56" t="s">
        <v>51</v>
      </c>
      <c r="G56" t="s">
        <v>174</v>
      </c>
      <c r="H56">
        <v>16.304329204311941</v>
      </c>
      <c r="I56">
        <v>3.803448027574007</v>
      </c>
      <c r="J56">
        <v>1.0001008078512681</v>
      </c>
      <c r="K56">
        <v>0.78599479595152388</v>
      </c>
      <c r="L56">
        <v>0.39899897690852981</v>
      </c>
      <c r="M56">
        <v>7.471326227114659</v>
      </c>
      <c r="N56">
        <v>1.2711379089536761</v>
      </c>
      <c r="O56">
        <v>1.0023245474779541</v>
      </c>
      <c r="P56">
        <v>0.36381471233919171</v>
      </c>
      <c r="Q56">
        <v>0.43812448384275632</v>
      </c>
      <c r="R56">
        <v>28.74276956783919</v>
      </c>
      <c r="S56">
        <v>16.939286093258719</v>
      </c>
      <c r="T56">
        <v>10.564046362444319</v>
      </c>
      <c r="U56">
        <v>3.2970149340725499</v>
      </c>
      <c r="V56">
        <v>1.693577653089932</v>
      </c>
      <c r="W56" t="s">
        <v>174</v>
      </c>
      <c r="X56" t="s">
        <v>174</v>
      </c>
      <c r="Y56" t="s">
        <v>174</v>
      </c>
      <c r="Z56" t="s">
        <v>174</v>
      </c>
      <c r="AA56" t="s">
        <v>174</v>
      </c>
      <c r="AB56"/>
      <c r="AC56"/>
      <c r="AD56"/>
      <c r="AE56"/>
      <c r="AF56"/>
      <c r="AG56"/>
      <c r="AH56"/>
      <c r="AI56"/>
      <c r="AJ56"/>
      <c r="AK56"/>
      <c r="AL56"/>
      <c r="AM56"/>
      <c r="AN56"/>
      <c r="AO56"/>
      <c r="AP56"/>
      <c r="AQ56"/>
      <c r="AR56"/>
      <c r="AS56"/>
      <c r="AT56"/>
      <c r="AU56"/>
      <c r="AV56"/>
      <c r="AW56"/>
      <c r="AX56"/>
      <c r="AY56"/>
      <c r="AZ56"/>
    </row>
    <row r="57">
      <c r="A57" t="s">
        <v>415</v>
      </c>
      <c r="B57">
        <v>2012</v>
      </c>
      <c r="C57" t="s">
        <v>419</v>
      </c>
      <c r="D57">
        <v>124</v>
      </c>
      <c r="E57" t="s">
        <v>50</v>
      </c>
      <c r="F57" t="s">
        <v>15</v>
      </c>
      <c r="G57" t="s">
        <v>433</v>
      </c>
      <c r="H57">
        <v>73.592109889988592</v>
      </c>
      <c r="I57">
        <v>89.793640775808939</v>
      </c>
      <c r="J57">
        <v>96.260939957798868</v>
      </c>
      <c r="K57">
        <v>97.636928828978512</v>
      </c>
      <c r="L57">
        <v>99.281237932471043</v>
      </c>
      <c r="M57">
        <v>80.653556873231494</v>
      </c>
      <c r="N57">
        <v>94.856661479777046</v>
      </c>
      <c r="O57">
        <v>96.417331212064397</v>
      </c>
      <c r="P57">
        <v>98.228743355852259</v>
      </c>
      <c r="Q57">
        <v>99.368251660993266</v>
      </c>
      <c r="R57">
        <v>64.331959773825474</v>
      </c>
      <c r="S57">
        <v>75.559493899655806</v>
      </c>
      <c r="T57">
        <v>82.894392547230424</v>
      </c>
      <c r="U57">
        <v>93.254109772398721</v>
      </c>
      <c r="V57">
        <v>97.23123933725428</v>
      </c>
      <c r="W57" t="s">
        <v>174</v>
      </c>
      <c r="X57" t="s">
        <v>174</v>
      </c>
      <c r="Y57" t="s">
        <v>174</v>
      </c>
      <c r="Z57" t="s">
        <v>174</v>
      </c>
      <c r="AA57" t="s">
        <v>174</v>
      </c>
      <c r="AB57"/>
      <c r="AC57"/>
      <c r="AD57"/>
      <c r="AE57"/>
      <c r="AF57"/>
      <c r="AG57"/>
      <c r="AH57"/>
      <c r="AI57"/>
      <c r="AJ57"/>
      <c r="AK57"/>
      <c r="AL57"/>
      <c r="AM57"/>
      <c r="AN57"/>
      <c r="AO57"/>
      <c r="AP57"/>
      <c r="AQ57"/>
      <c r="AR57"/>
      <c r="AS57"/>
      <c r="AT57"/>
      <c r="AU57"/>
      <c r="AV57"/>
      <c r="AW57"/>
      <c r="AX57"/>
      <c r="AY57"/>
      <c r="AZ57"/>
    </row>
    <row r="58">
      <c r="A58" t="s">
        <v>415</v>
      </c>
      <c r="B58">
        <v>2012</v>
      </c>
      <c r="C58" t="s">
        <v>419</v>
      </c>
      <c r="D58">
        <v>125</v>
      </c>
      <c r="E58" t="s">
        <v>50</v>
      </c>
      <c r="F58" t="s">
        <v>16</v>
      </c>
      <c r="G58" t="s">
        <v>434</v>
      </c>
      <c r="H58">
        <v>10.10356090569948</v>
      </c>
      <c r="I58">
        <v>6.4029111966171186</v>
      </c>
      <c r="J58">
        <v>2.7389592343498892</v>
      </c>
      <c r="K58">
        <v>1.577076375069917</v>
      </c>
      <c r="L58">
        <v>0.31976309062044139</v>
      </c>
      <c r="M58">
        <v>11.87511689965393</v>
      </c>
      <c r="N58">
        <v>3.8722006112693408</v>
      </c>
      <c r="O58">
        <v>2.5803442404576411</v>
      </c>
      <c r="P58">
        <v>1.40744193180857</v>
      </c>
      <c r="Q58">
        <v>0.19362385516398231</v>
      </c>
      <c r="R58">
        <v>6.9252706583353634</v>
      </c>
      <c r="S58">
        <v>7.5012200070855002</v>
      </c>
      <c r="T58">
        <v>6.5415610903253034</v>
      </c>
      <c r="U58">
        <v>3.4488752935287561</v>
      </c>
      <c r="V58">
        <v>1.075183009655778</v>
      </c>
      <c r="W58" t="s">
        <v>174</v>
      </c>
      <c r="X58" t="s">
        <v>174</v>
      </c>
      <c r="Y58" t="s">
        <v>174</v>
      </c>
      <c r="Z58" t="s">
        <v>174</v>
      </c>
      <c r="AA58" t="s">
        <v>174</v>
      </c>
      <c r="AB58"/>
      <c r="AC58"/>
      <c r="AD58"/>
      <c r="AE58"/>
      <c r="AF58"/>
      <c r="AG58"/>
      <c r="AH58"/>
      <c r="AI58"/>
      <c r="AJ58"/>
      <c r="AK58"/>
      <c r="AL58"/>
      <c r="AM58"/>
      <c r="AN58"/>
      <c r="AO58"/>
      <c r="AP58"/>
      <c r="AQ58"/>
      <c r="AR58"/>
      <c r="AS58"/>
      <c r="AT58"/>
      <c r="AU58"/>
      <c r="AV58"/>
      <c r="AW58"/>
      <c r="AX58"/>
      <c r="AY58"/>
      <c r="AZ58"/>
    </row>
    <row r="59">
      <c r="A59" t="s">
        <v>415</v>
      </c>
      <c r="B59">
        <v>2012</v>
      </c>
      <c r="C59" t="s">
        <v>419</v>
      </c>
      <c r="D59">
        <v>126</v>
      </c>
      <c r="E59" t="s">
        <v>50</v>
      </c>
      <c r="F59" t="s">
        <v>22</v>
      </c>
      <c r="G59" t="s">
        <v>435</v>
      </c>
      <c r="H59">
        <v>4.0611905749592694</v>
      </c>
      <c r="I59">
        <v>0.85542658041126174</v>
      </c>
      <c r="J59">
        <v>0.66237009181452322</v>
      </c>
      <c r="K59">
        <v>0.68776159379498836</v>
      </c>
      <c r="L59">
        <v>0.37135484923531692</v>
      </c>
      <c r="M59">
        <v>0.60403782660593208</v>
      </c>
      <c r="N59">
        <v>0.32450786688136191</v>
      </c>
      <c r="O59">
        <v>0.84768457269980502</v>
      </c>
      <c r="P59">
        <v>0.29448185703772373</v>
      </c>
      <c r="Q59">
        <v>0.40232022663073508</v>
      </c>
      <c r="R59">
        <v>10.840986365861969</v>
      </c>
      <c r="S59">
        <v>3.5573003792494831</v>
      </c>
      <c r="T59">
        <v>3.30377117900521</v>
      </c>
      <c r="U59">
        <v>1.2153527346320629</v>
      </c>
      <c r="V59">
        <v>1.520325000921261</v>
      </c>
      <c r="W59" t="s">
        <v>174</v>
      </c>
      <c r="X59" t="s">
        <v>174</v>
      </c>
      <c r="Y59" t="s">
        <v>174</v>
      </c>
      <c r="Z59" t="s">
        <v>174</v>
      </c>
      <c r="AA59" t="s">
        <v>174</v>
      </c>
      <c r="AB59"/>
      <c r="AC59"/>
      <c r="AD59"/>
      <c r="AE59"/>
      <c r="AF59"/>
      <c r="AG59"/>
      <c r="AH59"/>
      <c r="AI59"/>
      <c r="AJ59"/>
      <c r="AK59"/>
      <c r="AL59"/>
      <c r="AM59"/>
      <c r="AN59"/>
      <c r="AO59"/>
      <c r="AP59"/>
      <c r="AQ59"/>
      <c r="AR59"/>
      <c r="AS59"/>
      <c r="AT59"/>
      <c r="AU59"/>
      <c r="AV59"/>
      <c r="AW59"/>
      <c r="AX59"/>
      <c r="AY59"/>
      <c r="AZ59"/>
    </row>
    <row r="60">
      <c r="A60" t="s">
        <v>415</v>
      </c>
      <c r="B60">
        <v>2012</v>
      </c>
      <c r="C60" t="s">
        <v>419</v>
      </c>
      <c r="D60">
        <v>127</v>
      </c>
      <c r="E60" t="s">
        <v>50</v>
      </c>
      <c r="F60" t="s">
        <v>19</v>
      </c>
      <c r="G60" t="s">
        <v>436</v>
      </c>
      <c r="H60">
        <v>12.24313862935265</v>
      </c>
      <c r="I60">
        <v>2.9480214471626831</v>
      </c>
      <c r="J60">
        <v>0.33773071603671828</v>
      </c>
      <c r="K60">
        <v>0.098233202156572899</v>
      </c>
      <c r="L60">
        <v>0.027644127673195799</v>
      </c>
      <c r="M60">
        <v>6.8672884005086434</v>
      </c>
      <c r="N60">
        <v>0.94663004207226253</v>
      </c>
      <c r="O60">
        <v>0.15463997477816299</v>
      </c>
      <c r="P60">
        <v>0.069332855301443896</v>
      </c>
      <c r="Q60">
        <v>0.035804257212024203</v>
      </c>
      <c r="R60">
        <v>17.901783201977189</v>
      </c>
      <c r="S60">
        <v>13.3819857140092</v>
      </c>
      <c r="T60">
        <v>7.2602751834390684</v>
      </c>
      <c r="U60">
        <v>2.0816621994404518</v>
      </c>
      <c r="V60">
        <v>0.17325265216868099</v>
      </c>
      <c r="W60" t="s">
        <v>174</v>
      </c>
      <c r="X60" t="s">
        <v>174</v>
      </c>
      <c r="Y60" t="s">
        <v>174</v>
      </c>
      <c r="Z60" t="s">
        <v>174</v>
      </c>
      <c r="AA60" t="s">
        <v>174</v>
      </c>
      <c r="AB60"/>
      <c r="AC60"/>
      <c r="AD60"/>
      <c r="AE60"/>
      <c r="AF60"/>
      <c r="AG60"/>
      <c r="AH60"/>
      <c r="AI60"/>
      <c r="AJ60"/>
      <c r="AK60"/>
      <c r="AL60"/>
      <c r="AM60"/>
      <c r="AN60"/>
      <c r="AO60"/>
      <c r="AP60"/>
      <c r="AQ60"/>
      <c r="AR60"/>
      <c r="AS60"/>
      <c r="AT60"/>
      <c r="AU60"/>
      <c r="AV60"/>
      <c r="AW60"/>
      <c r="AX60"/>
      <c r="AY60"/>
      <c r="AZ60"/>
    </row>
    <row r="61">
      <c r="A61" t="s">
        <v>415</v>
      </c>
      <c r="B61">
        <v>2012</v>
      </c>
      <c r="C61" t="s">
        <v>419</v>
      </c>
      <c r="D61">
        <v>135</v>
      </c>
      <c r="E61" t="s">
        <v>45</v>
      </c>
      <c r="F61" t="s">
        <v>44</v>
      </c>
      <c r="G61" t="s">
        <v>437</v>
      </c>
      <c r="H61">
        <v>32.559469655284182</v>
      </c>
      <c r="I61">
        <v>70.076133334569263</v>
      </c>
      <c r="J61">
        <v>85.002095141335815</v>
      </c>
      <c r="K61">
        <v>91.130303197388713</v>
      </c>
      <c r="L61">
        <v>95.305231791200171</v>
      </c>
      <c r="M61">
        <v>70.462023748382691</v>
      </c>
      <c r="N61">
        <v>87.562317309878551</v>
      </c>
      <c r="O61">
        <v>91.695667684609617</v>
      </c>
      <c r="P61">
        <v>94.107510964447243</v>
      </c>
      <c r="Q61">
        <v>96.245443195230592</v>
      </c>
      <c r="R61">
        <v>4.7915722972206192</v>
      </c>
      <c r="S61">
        <v>9.8177333226405157</v>
      </c>
      <c r="T61">
        <v>27.171077564252059</v>
      </c>
      <c r="U61">
        <v>47.061025349309183</v>
      </c>
      <c r="V61">
        <v>66.258047735431674</v>
      </c>
      <c r="W61" t="s">
        <v>174</v>
      </c>
      <c r="X61" t="s">
        <v>174</v>
      </c>
      <c r="Y61" t="s">
        <v>174</v>
      </c>
      <c r="Z61" t="s">
        <v>174</v>
      </c>
      <c r="AA61" t="s">
        <v>174</v>
      </c>
      <c r="AB61"/>
      <c r="AC61"/>
      <c r="AD61"/>
      <c r="AE61"/>
      <c r="AF61"/>
      <c r="AG61"/>
      <c r="AH61"/>
      <c r="AI61"/>
      <c r="AJ61"/>
      <c r="AK61"/>
      <c r="AL61"/>
      <c r="AM61"/>
      <c r="AN61"/>
      <c r="AO61"/>
      <c r="AP61"/>
      <c r="AQ61"/>
      <c r="AR61"/>
      <c r="AS61"/>
      <c r="AT61"/>
      <c r="AU61"/>
      <c r="AV61"/>
      <c r="AW61"/>
      <c r="AX61"/>
      <c r="AY61"/>
      <c r="AZ61"/>
    </row>
    <row r="62">
      <c r="A62" t="s">
        <v>415</v>
      </c>
      <c r="B62">
        <v>2012</v>
      </c>
      <c r="C62" t="s">
        <v>419</v>
      </c>
      <c r="D62">
        <v>136</v>
      </c>
      <c r="E62" t="s">
        <v>45</v>
      </c>
      <c r="F62" t="s">
        <v>43</v>
      </c>
      <c r="G62" t="s">
        <v>438</v>
      </c>
      <c r="H62">
        <v>32.666439332783241</v>
      </c>
      <c r="I62">
        <v>21.605253451728291</v>
      </c>
      <c r="J62">
        <v>12.96612835613041</v>
      </c>
      <c r="K62">
        <v>7.9920891075604672</v>
      </c>
      <c r="L62">
        <v>4.1992691345895929</v>
      </c>
      <c r="M62">
        <v>15.024724111284799</v>
      </c>
      <c r="N62">
        <v>9.5261630568163014</v>
      </c>
      <c r="O62">
        <v>7.0761464558865246</v>
      </c>
      <c r="P62">
        <v>5.4175006552102962</v>
      </c>
      <c r="Q62">
        <v>3.2737995023623712</v>
      </c>
      <c r="R62">
        <v>39.266017128112132</v>
      </c>
      <c r="S62">
        <v>46.427091946362687</v>
      </c>
      <c r="T62">
        <v>47.85719836461837</v>
      </c>
      <c r="U62">
        <v>44.856826661163907</v>
      </c>
      <c r="V62">
        <v>30.81604919990815</v>
      </c>
      <c r="W62" t="s">
        <v>174</v>
      </c>
      <c r="X62" t="s">
        <v>174</v>
      </c>
      <c r="Y62" t="s">
        <v>174</v>
      </c>
      <c r="Z62" t="s">
        <v>174</v>
      </c>
      <c r="AA62" t="s">
        <v>174</v>
      </c>
      <c r="AB62"/>
      <c r="AC62"/>
      <c r="AD62"/>
      <c r="AE62"/>
      <c r="AF62"/>
      <c r="AG62"/>
      <c r="AH62"/>
      <c r="AI62"/>
      <c r="AJ62"/>
      <c r="AK62"/>
      <c r="AL62"/>
      <c r="AM62"/>
      <c r="AN62"/>
      <c r="AO62"/>
      <c r="AP62"/>
      <c r="AQ62"/>
      <c r="AR62"/>
      <c r="AS62"/>
      <c r="AT62"/>
      <c r="AU62"/>
      <c r="AV62"/>
      <c r="AW62"/>
      <c r="AX62"/>
      <c r="AY62"/>
      <c r="AZ62"/>
    </row>
    <row r="63">
      <c r="A63" t="s">
        <v>415</v>
      </c>
      <c r="B63">
        <v>2012</v>
      </c>
      <c r="C63" t="s">
        <v>419</v>
      </c>
      <c r="D63">
        <v>139</v>
      </c>
      <c r="E63" t="s">
        <v>45</v>
      </c>
      <c r="F63" t="s">
        <v>19</v>
      </c>
      <c r="G63" t="s">
        <v>174</v>
      </c>
      <c r="H63">
        <v>12.24313862935265</v>
      </c>
      <c r="I63">
        <v>2.9480214471626831</v>
      </c>
      <c r="J63">
        <v>0.33773071603671828</v>
      </c>
      <c r="K63">
        <v>0.098233202156572899</v>
      </c>
      <c r="L63">
        <v>0.027644127673195799</v>
      </c>
      <c r="M63">
        <v>6.8672884005086434</v>
      </c>
      <c r="N63">
        <v>0.94663004207226253</v>
      </c>
      <c r="O63">
        <v>0.15463997477816299</v>
      </c>
      <c r="P63">
        <v>0.069332855301443896</v>
      </c>
      <c r="Q63">
        <v>0.035804257212024203</v>
      </c>
      <c r="R63">
        <v>17.901783201977189</v>
      </c>
      <c r="S63">
        <v>13.3819857140092</v>
      </c>
      <c r="T63">
        <v>7.2602751834390684</v>
      </c>
      <c r="U63">
        <v>2.0816621994404518</v>
      </c>
      <c r="V63">
        <v>0.17325265216868099</v>
      </c>
      <c r="W63" t="s">
        <v>174</v>
      </c>
      <c r="X63" t="s">
        <v>174</v>
      </c>
      <c r="Y63" t="s">
        <v>174</v>
      </c>
      <c r="Z63" t="s">
        <v>174</v>
      </c>
      <c r="AA63" t="s">
        <v>174</v>
      </c>
      <c r="AB63"/>
      <c r="AC63"/>
      <c r="AD63"/>
      <c r="AE63"/>
      <c r="AF63"/>
      <c r="AG63"/>
      <c r="AH63"/>
      <c r="AI63"/>
      <c r="AJ63"/>
      <c r="AK63"/>
      <c r="AL63"/>
      <c r="AM63"/>
      <c r="AN63"/>
      <c r="AO63"/>
      <c r="AP63"/>
      <c r="AQ63"/>
      <c r="AR63"/>
      <c r="AS63"/>
      <c r="AT63"/>
      <c r="AU63"/>
      <c r="AV63"/>
      <c r="AW63"/>
      <c r="AX63"/>
      <c r="AY63"/>
      <c r="AZ63"/>
    </row>
    <row r="64">
      <c r="A64" t="s">
        <v>415</v>
      </c>
      <c r="B64">
        <v>2012</v>
      </c>
      <c r="C64" t="s">
        <v>419</v>
      </c>
      <c r="D64">
        <v>151</v>
      </c>
      <c r="E64" t="s">
        <v>108</v>
      </c>
      <c r="F64" t="s">
        <v>49</v>
      </c>
      <c r="G64" t="s">
        <v>174</v>
      </c>
      <c r="H64">
        <v>16.307327706840081</v>
      </c>
      <c r="I64">
        <v>11.85132835426282</v>
      </c>
      <c r="J64">
        <v>5.6056122531662087</v>
      </c>
      <c r="K64">
        <v>2.5441349895753769</v>
      </c>
      <c r="L64">
        <v>1.63926888629913</v>
      </c>
      <c r="M64">
        <v>17.411309449238651</v>
      </c>
      <c r="N64">
        <v>8.5218467618797096</v>
      </c>
      <c r="O64">
        <v>4.423397158015006</v>
      </c>
      <c r="P64">
        <v>2.030673387361841</v>
      </c>
      <c r="Q64">
        <v>1.33096052326069</v>
      </c>
      <c r="R64">
        <v>14.77284934938961</v>
      </c>
      <c r="S64">
        <v>12.96392547990458</v>
      </c>
      <c r="T64">
        <v>13.44681682499197</v>
      </c>
      <c r="U64">
        <v>7.6614540391925274</v>
      </c>
      <c r="V64">
        <v>2.6944285341539191</v>
      </c>
      <c r="W64" t="s">
        <v>174</v>
      </c>
      <c r="X64" t="s">
        <v>174</v>
      </c>
      <c r="Y64" t="s">
        <v>174</v>
      </c>
      <c r="Z64" t="s">
        <v>174</v>
      </c>
      <c r="AA64" t="s">
        <v>174</v>
      </c>
      <c r="AB64"/>
      <c r="AC64"/>
      <c r="AD64"/>
      <c r="AE64"/>
      <c r="AF64"/>
      <c r="AG64"/>
      <c r="AH64"/>
      <c r="AI64"/>
      <c r="AJ64"/>
      <c r="AK64"/>
      <c r="AL64"/>
      <c r="AM64"/>
      <c r="AN64"/>
      <c r="AO64"/>
      <c r="AP64"/>
      <c r="AQ64"/>
      <c r="AR64"/>
      <c r="AS64"/>
      <c r="AT64"/>
      <c r="AU64"/>
      <c r="AV64"/>
      <c r="AW64"/>
      <c r="AX64"/>
      <c r="AY64"/>
      <c r="AZ64"/>
    </row>
    <row r="65">
      <c r="A65" t="s">
        <v>415</v>
      </c>
      <c r="B65">
        <v>2012</v>
      </c>
      <c r="C65" t="s">
        <v>419</v>
      </c>
      <c r="D65">
        <v>152</v>
      </c>
      <c r="E65" t="s">
        <v>108</v>
      </c>
      <c r="F65" t="s">
        <v>48</v>
      </c>
      <c r="G65" t="s">
        <v>174</v>
      </c>
      <c r="H65">
        <v>83.692672293160058</v>
      </c>
      <c r="I65">
        <v>88.148671645737252</v>
      </c>
      <c r="J65">
        <v>94.3943877468339</v>
      </c>
      <c r="K65">
        <v>97.455865010424617</v>
      </c>
      <c r="L65">
        <v>98.36073111370095</v>
      </c>
      <c r="M65">
        <v>82.588690550761726</v>
      </c>
      <c r="N65">
        <v>91.4781532381201</v>
      </c>
      <c r="O65">
        <v>95.57660284198522</v>
      </c>
      <c r="P65">
        <v>97.96932661263827</v>
      </c>
      <c r="Q65">
        <v>98.669039476739385</v>
      </c>
      <c r="R65">
        <v>85.227150650610383</v>
      </c>
      <c r="S65">
        <v>87.036074520095625</v>
      </c>
      <c r="T65">
        <v>86.553183175008058</v>
      </c>
      <c r="U65">
        <v>92.338545960807465</v>
      </c>
      <c r="V65">
        <v>97.305571465846072</v>
      </c>
      <c r="W65" t="s">
        <v>174</v>
      </c>
      <c r="X65" t="s">
        <v>174</v>
      </c>
      <c r="Y65" t="s">
        <v>174</v>
      </c>
      <c r="Z65" t="s">
        <v>174</v>
      </c>
      <c r="AA65" t="s">
        <v>174</v>
      </c>
      <c r="AB65"/>
      <c r="AC65"/>
      <c r="AD65"/>
      <c r="AE65"/>
      <c r="AF65"/>
      <c r="AG65"/>
      <c r="AH65"/>
      <c r="AI65"/>
      <c r="AJ65"/>
      <c r="AK65"/>
      <c r="AL65"/>
      <c r="AM65"/>
      <c r="AN65"/>
      <c r="AO65"/>
      <c r="AP65"/>
      <c r="AQ65"/>
      <c r="AR65"/>
      <c r="AS65"/>
      <c r="AT65"/>
      <c r="AU65"/>
      <c r="AV65"/>
      <c r="AW65"/>
      <c r="AX65"/>
      <c r="AY65"/>
      <c r="AZ65"/>
    </row>
    <row r="66">
      <c r="A66" t="s">
        <v>415</v>
      </c>
      <c r="B66">
        <v>2012</v>
      </c>
      <c r="C66" t="s">
        <v>419</v>
      </c>
      <c r="D66">
        <v>153</v>
      </c>
      <c r="E66" t="s">
        <v>247</v>
      </c>
      <c r="F66" t="s">
        <v>248</v>
      </c>
      <c r="G66" t="s">
        <v>174</v>
      </c>
      <c r="H66">
        <v>32.559469655284182</v>
      </c>
      <c r="I66">
        <v>70.076133334569263</v>
      </c>
      <c r="J66">
        <v>85.002095141335815</v>
      </c>
      <c r="K66">
        <v>91.130303197388713</v>
      </c>
      <c r="L66">
        <v>95.305231791200171</v>
      </c>
      <c r="M66">
        <v>70.462023748382691</v>
      </c>
      <c r="N66">
        <v>87.562317309878551</v>
      </c>
      <c r="O66">
        <v>91.695667684609617</v>
      </c>
      <c r="P66">
        <v>94.107510964447243</v>
      </c>
      <c r="Q66">
        <v>96.245443195230592</v>
      </c>
      <c r="R66">
        <v>4.7915722972206192</v>
      </c>
      <c r="S66">
        <v>9.8177333226405157</v>
      </c>
      <c r="T66">
        <v>27.171077564252059</v>
      </c>
      <c r="U66">
        <v>47.061025349309183</v>
      </c>
      <c r="V66">
        <v>66.258047735431674</v>
      </c>
      <c r="W66" t="s">
        <v>174</v>
      </c>
      <c r="X66" t="s">
        <v>174</v>
      </c>
      <c r="Y66" t="s">
        <v>174</v>
      </c>
      <c r="Z66" t="s">
        <v>174</v>
      </c>
      <c r="AA66" t="s">
        <v>174</v>
      </c>
      <c r="AB66"/>
      <c r="AC66"/>
      <c r="AD66"/>
      <c r="AE66"/>
      <c r="AF66"/>
      <c r="AG66"/>
      <c r="AH66"/>
      <c r="AI66"/>
      <c r="AJ66"/>
      <c r="AK66"/>
      <c r="AL66"/>
      <c r="AM66"/>
      <c r="AN66"/>
      <c r="AO66"/>
      <c r="AP66"/>
      <c r="AQ66"/>
      <c r="AR66"/>
      <c r="AS66"/>
      <c r="AT66"/>
      <c r="AU66"/>
      <c r="AV66"/>
      <c r="AW66"/>
      <c r="AX66"/>
      <c r="AY66"/>
      <c r="AZ66"/>
    </row>
    <row r="67">
      <c r="A67" t="s">
        <v>415</v>
      </c>
      <c r="B67">
        <v>2012</v>
      </c>
      <c r="C67" t="s">
        <v>419</v>
      </c>
      <c r="D67">
        <v>154</v>
      </c>
      <c r="E67" t="s">
        <v>247</v>
      </c>
      <c r="F67" t="s">
        <v>249</v>
      </c>
      <c r="G67" t="s">
        <v>174</v>
      </c>
      <c r="H67">
        <v>32.666439332783241</v>
      </c>
      <c r="I67">
        <v>21.605253451728291</v>
      </c>
      <c r="J67">
        <v>12.96612835613041</v>
      </c>
      <c r="K67">
        <v>7.9920891075604672</v>
      </c>
      <c r="L67">
        <v>4.1992691345895929</v>
      </c>
      <c r="M67">
        <v>15.024724111284799</v>
      </c>
      <c r="N67">
        <v>9.5261630568163014</v>
      </c>
      <c r="O67">
        <v>7.0761464558865246</v>
      </c>
      <c r="P67">
        <v>5.4175006552102962</v>
      </c>
      <c r="Q67">
        <v>3.2737995023623712</v>
      </c>
      <c r="R67">
        <v>39.266017128112132</v>
      </c>
      <c r="S67">
        <v>46.427091946362687</v>
      </c>
      <c r="T67">
        <v>47.85719836461837</v>
      </c>
      <c r="U67">
        <v>44.856826661163907</v>
      </c>
      <c r="V67">
        <v>30.81604919990815</v>
      </c>
      <c r="W67" t="s">
        <v>174</v>
      </c>
      <c r="X67" t="s">
        <v>174</v>
      </c>
      <c r="Y67" t="s">
        <v>174</v>
      </c>
      <c r="Z67" t="s">
        <v>174</v>
      </c>
      <c r="AA67" t="s">
        <v>174</v>
      </c>
      <c r="AB67"/>
      <c r="AC67"/>
      <c r="AD67"/>
      <c r="AE67"/>
      <c r="AF67"/>
      <c r="AG67"/>
      <c r="AH67"/>
      <c r="AI67"/>
      <c r="AJ67"/>
      <c r="AK67"/>
      <c r="AL67"/>
      <c r="AM67"/>
      <c r="AN67"/>
      <c r="AO67"/>
      <c r="AP67"/>
      <c r="AQ67"/>
      <c r="AR67"/>
      <c r="AS67"/>
      <c r="AT67"/>
      <c r="AU67"/>
      <c r="AV67"/>
      <c r="AW67"/>
      <c r="AX67"/>
      <c r="AY67"/>
      <c r="AZ67"/>
    </row>
    <row r="68">
      <c r="A68" t="s">
        <v>415</v>
      </c>
      <c r="B68">
        <v>2012</v>
      </c>
      <c r="C68" t="s">
        <v>419</v>
      </c>
      <c r="D68">
        <v>155</v>
      </c>
      <c r="E68" t="s">
        <v>247</v>
      </c>
      <c r="F68" t="s">
        <v>250</v>
      </c>
      <c r="G68" t="s">
        <v>174</v>
      </c>
      <c r="H68">
        <v>1.894857253004665</v>
      </c>
      <c r="I68">
        <v>0.99002515276632597</v>
      </c>
      <c r="J68">
        <v>0.36090182129673037</v>
      </c>
      <c r="K68">
        <v>0.0088383422393893008</v>
      </c>
      <c r="L68">
        <v>0.0111859300840031</v>
      </c>
      <c r="M68">
        <v>1.696538680033048</v>
      </c>
      <c r="N68">
        <v>0.30345965461204422</v>
      </c>
      <c r="O68">
        <v>0.14158652853214901</v>
      </c>
      <c r="P68">
        <v>0</v>
      </c>
      <c r="Q68">
        <v>0.014487847929877101</v>
      </c>
      <c r="R68">
        <v>1.007169156482453</v>
      </c>
      <c r="S68">
        <v>2.2672304369588518</v>
      </c>
      <c r="T68">
        <v>2.604589631656081</v>
      </c>
      <c r="U68">
        <v>0.73073386418327924</v>
      </c>
      <c r="V68">
        <v>0.33426744094260458</v>
      </c>
      <c r="W68" t="s">
        <v>174</v>
      </c>
      <c r="X68" t="s">
        <v>174</v>
      </c>
      <c r="Y68" t="s">
        <v>174</v>
      </c>
      <c r="Z68" t="s">
        <v>174</v>
      </c>
      <c r="AA68" t="s">
        <v>174</v>
      </c>
      <c r="AB68"/>
      <c r="AC68"/>
      <c r="AD68"/>
      <c r="AE68"/>
      <c r="AF68"/>
      <c r="AG68"/>
      <c r="AH68"/>
      <c r="AI68"/>
      <c r="AJ68"/>
      <c r="AK68"/>
      <c r="AL68"/>
      <c r="AM68"/>
      <c r="AN68"/>
      <c r="AO68"/>
      <c r="AP68"/>
      <c r="AQ68"/>
      <c r="AR68"/>
      <c r="AS68"/>
      <c r="AT68"/>
      <c r="AU68"/>
      <c r="AV68"/>
      <c r="AW68"/>
      <c r="AX68"/>
      <c r="AY68"/>
      <c r="AZ68"/>
    </row>
    <row r="69">
      <c r="A69" t="s">
        <v>415</v>
      </c>
      <c r="B69">
        <v>2012</v>
      </c>
      <c r="C69" t="s">
        <v>419</v>
      </c>
      <c r="D69">
        <v>156</v>
      </c>
      <c r="E69" t="s">
        <v>247</v>
      </c>
      <c r="F69" t="s">
        <v>251</v>
      </c>
      <c r="G69" t="s">
        <v>174</v>
      </c>
      <c r="H69">
        <v>20.58567553878299</v>
      </c>
      <c r="I69">
        <v>4.1314357541491358</v>
      </c>
      <c r="J69">
        <v>0.69947426842993077</v>
      </c>
      <c r="K69">
        <v>0.083065906976085499</v>
      </c>
      <c r="L69">
        <v>0.089427577131820202</v>
      </c>
      <c r="M69">
        <v>5.8233227770753659</v>
      </c>
      <c r="N69">
        <v>1.406805297859971</v>
      </c>
      <c r="O69">
        <v>0.084274783493750796</v>
      </c>
      <c r="P69">
        <v>0.1111736680032813</v>
      </c>
      <c r="Q69">
        <v>0.028144970634417201</v>
      </c>
      <c r="R69">
        <v>36.954192494296237</v>
      </c>
      <c r="S69">
        <v>28.054780478946679</v>
      </c>
      <c r="T69">
        <v>15.01314632733345</v>
      </c>
      <c r="U69">
        <v>4.7977308139678643</v>
      </c>
      <c r="V69">
        <v>0.91575081417839876</v>
      </c>
      <c r="W69" t="s">
        <v>174</v>
      </c>
      <c r="X69" t="s">
        <v>174</v>
      </c>
      <c r="Y69" t="s">
        <v>174</v>
      </c>
      <c r="Z69" t="s">
        <v>174</v>
      </c>
      <c r="AA69" t="s">
        <v>174</v>
      </c>
      <c r="AB69"/>
      <c r="AC69"/>
      <c r="AD69"/>
      <c r="AE69"/>
      <c r="AF69"/>
      <c r="AG69"/>
      <c r="AH69"/>
      <c r="AI69"/>
      <c r="AJ69"/>
      <c r="AK69"/>
      <c r="AL69"/>
      <c r="AM69"/>
      <c r="AN69"/>
      <c r="AO69"/>
      <c r="AP69"/>
      <c r="AQ69"/>
      <c r="AR69"/>
      <c r="AS69"/>
      <c r="AT69"/>
      <c r="AU69"/>
      <c r="AV69"/>
      <c r="AW69"/>
      <c r="AX69"/>
      <c r="AY69"/>
      <c r="AZ69"/>
    </row>
    <row r="70">
      <c r="A70" t="s">
        <v>415</v>
      </c>
      <c r="B70">
        <v>2012</v>
      </c>
      <c r="C70" t="s">
        <v>419</v>
      </c>
      <c r="D70">
        <v>157</v>
      </c>
      <c r="E70" t="s">
        <v>247</v>
      </c>
      <c r="F70" t="s">
        <v>20</v>
      </c>
      <c r="G70" t="s">
        <v>174</v>
      </c>
      <c r="H70">
        <v>12.24313862935265</v>
      </c>
      <c r="I70">
        <v>2.9480214471626831</v>
      </c>
      <c r="J70">
        <v>0.33773071603671828</v>
      </c>
      <c r="K70">
        <v>0.098233202156572899</v>
      </c>
      <c r="L70">
        <v>0.027644127673195799</v>
      </c>
      <c r="M70">
        <v>6.8672884005086434</v>
      </c>
      <c r="N70">
        <v>0.94663004207226253</v>
      </c>
      <c r="O70">
        <v>0.15463997477816299</v>
      </c>
      <c r="P70">
        <v>0.069332855301443896</v>
      </c>
      <c r="Q70">
        <v>0.035804257212024203</v>
      </c>
      <c r="R70">
        <v>17.901783201977189</v>
      </c>
      <c r="S70">
        <v>13.3819857140092</v>
      </c>
      <c r="T70">
        <v>7.2602751834390684</v>
      </c>
      <c r="U70">
        <v>2.0816621994404518</v>
      </c>
      <c r="V70">
        <v>0.17325265216868099</v>
      </c>
      <c r="W70" t="s">
        <v>174</v>
      </c>
      <c r="X70" t="s">
        <v>174</v>
      </c>
      <c r="Y70" t="s">
        <v>174</v>
      </c>
      <c r="Z70" t="s">
        <v>174</v>
      </c>
      <c r="AA70" t="s">
        <v>174</v>
      </c>
      <c r="AB70"/>
      <c r="AC70"/>
      <c r="AD70"/>
      <c r="AE70"/>
      <c r="AF70"/>
      <c r="AG70"/>
      <c r="AH70"/>
      <c r="AI70"/>
      <c r="AJ70"/>
      <c r="AK70"/>
      <c r="AL70"/>
      <c r="AM70"/>
      <c r="AN70"/>
      <c r="AO70"/>
      <c r="AP70"/>
      <c r="AQ70"/>
      <c r="AR70"/>
      <c r="AS70"/>
      <c r="AT70"/>
      <c r="AU70"/>
      <c r="AV70"/>
      <c r="AW70"/>
      <c r="AX70"/>
      <c r="AY70"/>
      <c r="AZ70"/>
    </row>
    <row r="71">
      <c r="A71" t="s">
        <v>415</v>
      </c>
      <c r="B71">
        <v>2012</v>
      </c>
      <c r="C71" t="s">
        <v>419</v>
      </c>
      <c r="D71">
        <v>158</v>
      </c>
      <c r="E71" t="s">
        <v>247</v>
      </c>
      <c r="F71" t="s">
        <v>158</v>
      </c>
      <c r="G71" t="s">
        <v>174</v>
      </c>
      <c r="H71">
        <v>0.0504195907921745</v>
      </c>
      <c r="I71">
        <v>0.24913085962408341</v>
      </c>
      <c r="J71">
        <v>0.63366969677043561</v>
      </c>
      <c r="K71">
        <v>0.68747024367877396</v>
      </c>
      <c r="L71">
        <v>0.36724143932133402</v>
      </c>
      <c r="M71">
        <v>0.12610228271547869</v>
      </c>
      <c r="N71">
        <v>0.25462463876067382</v>
      </c>
      <c r="O71">
        <v>0.84768457270005515</v>
      </c>
      <c r="P71">
        <v>0.2944818570378081</v>
      </c>
      <c r="Q71">
        <v>0.40232022663070349</v>
      </c>
      <c r="R71">
        <v>0.079265721911270598</v>
      </c>
      <c r="S71">
        <v>0.051178101082280499</v>
      </c>
      <c r="T71">
        <v>0.093712928701200501</v>
      </c>
      <c r="U71">
        <v>0.47202111193511609</v>
      </c>
      <c r="V71">
        <v>1.5026321573707919</v>
      </c>
      <c r="W71" t="s">
        <v>174</v>
      </c>
      <c r="X71" t="s">
        <v>174</v>
      </c>
      <c r="Y71" t="s">
        <v>174</v>
      </c>
      <c r="Z71" t="s">
        <v>174</v>
      </c>
      <c r="AA71" t="s">
        <v>174</v>
      </c>
      <c r="AB71"/>
      <c r="AC71"/>
      <c r="AD71"/>
      <c r="AE71"/>
      <c r="AF71"/>
      <c r="AG71"/>
      <c r="AH71"/>
      <c r="AI71"/>
      <c r="AJ71"/>
      <c r="AK71"/>
      <c r="AL71"/>
      <c r="AM71"/>
      <c r="AN71"/>
      <c r="AO71"/>
      <c r="AP71"/>
      <c r="AQ71"/>
      <c r="AR71"/>
      <c r="AS71"/>
      <c r="AT71"/>
      <c r="AU71"/>
      <c r="AV71"/>
      <c r="AW71"/>
      <c r="AX71"/>
      <c r="AY71"/>
      <c r="AZ71"/>
    </row>
    <row r="72">
      <c r="A72" t="s">
        <v>415</v>
      </c>
      <c r="B72">
        <v>2012</v>
      </c>
      <c r="C72" t="s">
        <v>419</v>
      </c>
      <c r="D72">
        <v>164</v>
      </c>
      <c r="E72" t="s">
        <v>247</v>
      </c>
      <c r="F72" t="s">
        <v>248</v>
      </c>
      <c r="G72" t="s">
        <v>174</v>
      </c>
      <c r="H72">
        <v>76213.800000000236</v>
      </c>
      <c r="I72">
        <v>164021.40999999919</v>
      </c>
      <c r="J72">
        <v>198940.16999999879</v>
      </c>
      <c r="K72">
        <v>213536.4899999992</v>
      </c>
      <c r="L72">
        <v>222885.78999999911</v>
      </c>
      <c r="M72">
        <v>126700.8299999997</v>
      </c>
      <c r="N72">
        <v>157535.01999999941</v>
      </c>
      <c r="O72">
        <v>164938.37999999971</v>
      </c>
      <c r="P72">
        <v>168621.00999999931</v>
      </c>
      <c r="Q72">
        <v>173785.69999999949</v>
      </c>
      <c r="R72">
        <v>2596.9099999999999</v>
      </c>
      <c r="S72">
        <v>5325.3299999999981</v>
      </c>
      <c r="T72">
        <v>14755.02</v>
      </c>
      <c r="U72">
        <v>25497.559999999979</v>
      </c>
      <c r="V72">
        <v>35841.900000000052</v>
      </c>
      <c r="W72" t="s">
        <v>174</v>
      </c>
      <c r="X72" t="s">
        <v>174</v>
      </c>
      <c r="Y72" t="s">
        <v>174</v>
      </c>
      <c r="Z72" t="s">
        <v>174</v>
      </c>
      <c r="AA72" t="s">
        <v>174</v>
      </c>
      <c r="AB72"/>
      <c r="AC72"/>
      <c r="AD72"/>
      <c r="AE72"/>
      <c r="AF72"/>
      <c r="AG72"/>
      <c r="AH72"/>
      <c r="AI72"/>
      <c r="AJ72"/>
      <c r="AK72"/>
      <c r="AL72"/>
      <c r="AM72"/>
      <c r="AN72"/>
      <c r="AO72"/>
      <c r="AP72"/>
      <c r="AQ72"/>
      <c r="AR72"/>
      <c r="AS72"/>
      <c r="AT72"/>
      <c r="AU72"/>
      <c r="AV72"/>
      <c r="AW72"/>
      <c r="AX72"/>
      <c r="AY72"/>
      <c r="AZ72"/>
    </row>
    <row r="73">
      <c r="A73" t="s">
        <v>415</v>
      </c>
      <c r="B73">
        <v>2012</v>
      </c>
      <c r="C73" t="s">
        <v>419</v>
      </c>
      <c r="D73">
        <v>165</v>
      </c>
      <c r="E73" t="s">
        <v>247</v>
      </c>
      <c r="F73" t="s">
        <v>249</v>
      </c>
      <c r="G73" t="s">
        <v>174</v>
      </c>
      <c r="H73">
        <v>76464.189999999988</v>
      </c>
      <c r="I73">
        <v>50569.629999999852</v>
      </c>
      <c r="J73">
        <v>30346.119999999941</v>
      </c>
      <c r="K73">
        <v>18727.059999999979</v>
      </c>
      <c r="L73">
        <v>9820.6299999999992</v>
      </c>
      <c r="M73">
        <v>27016.610000000001</v>
      </c>
      <c r="N73">
        <v>17138.69999999995</v>
      </c>
      <c r="O73">
        <v>12728.280000000001</v>
      </c>
      <c r="P73">
        <v>9707.029999999997</v>
      </c>
      <c r="Q73">
        <v>5911.3400000000011</v>
      </c>
      <c r="R73">
        <v>21281.18000000004</v>
      </c>
      <c r="S73">
        <v>25182.960000000028</v>
      </c>
      <c r="T73">
        <v>25988.440000000021</v>
      </c>
      <c r="U73">
        <v>24303.329999999991</v>
      </c>
      <c r="V73">
        <v>16669.759999999998</v>
      </c>
      <c r="W73" t="s">
        <v>174</v>
      </c>
      <c r="X73" t="s">
        <v>174</v>
      </c>
      <c r="Y73" t="s">
        <v>174</v>
      </c>
      <c r="Z73" t="s">
        <v>174</v>
      </c>
      <c r="AA73" t="s">
        <v>174</v>
      </c>
      <c r="AB73"/>
      <c r="AC73"/>
      <c r="AD73"/>
      <c r="AE73"/>
      <c r="AF73"/>
      <c r="AG73"/>
      <c r="AH73"/>
      <c r="AI73"/>
      <c r="AJ73"/>
      <c r="AK73"/>
      <c r="AL73"/>
      <c r="AM73"/>
      <c r="AN73"/>
      <c r="AO73"/>
      <c r="AP73"/>
      <c r="AQ73"/>
      <c r="AR73"/>
      <c r="AS73"/>
      <c r="AT73"/>
      <c r="AU73"/>
      <c r="AV73"/>
      <c r="AW73"/>
      <c r="AX73"/>
      <c r="AY73"/>
      <c r="AZ73"/>
    </row>
    <row r="74">
      <c r="A74" t="s">
        <v>415</v>
      </c>
      <c r="B74">
        <v>2012</v>
      </c>
      <c r="C74" t="s">
        <v>419</v>
      </c>
      <c r="D74">
        <v>166</v>
      </c>
      <c r="E74" t="s">
        <v>247</v>
      </c>
      <c r="F74" t="s">
        <v>250</v>
      </c>
      <c r="G74" t="s">
        <v>174</v>
      </c>
      <c r="H74">
        <v>4435.3999999999996</v>
      </c>
      <c r="I74">
        <v>2317.2700000000009</v>
      </c>
      <c r="J74">
        <v>844.66000000000008</v>
      </c>
      <c r="K74">
        <v>20.710000000000001</v>
      </c>
      <c r="L74">
        <v>26.16</v>
      </c>
      <c r="M74">
        <v>3050.619999999999</v>
      </c>
      <c r="N74">
        <v>545.95999999999992</v>
      </c>
      <c r="O74">
        <v>254.68000000000001</v>
      </c>
      <c r="P74">
        <v>0</v>
      </c>
      <c r="Q74">
        <v>26.16</v>
      </c>
      <c r="R74">
        <v>545.86000000000001</v>
      </c>
      <c r="S74">
        <v>1229.79</v>
      </c>
      <c r="T74">
        <v>1414.4000000000001</v>
      </c>
      <c r="U74">
        <v>395.91000000000003</v>
      </c>
      <c r="V74">
        <v>180.81999999999999</v>
      </c>
      <c r="W74" t="s">
        <v>174</v>
      </c>
      <c r="X74" t="s">
        <v>174</v>
      </c>
      <c r="Y74" t="s">
        <v>174</v>
      </c>
      <c r="Z74" t="s">
        <v>174</v>
      </c>
      <c r="AA74" t="s">
        <v>174</v>
      </c>
      <c r="AB74"/>
      <c r="AC74"/>
      <c r="AD74"/>
      <c r="AE74"/>
      <c r="AF74"/>
      <c r="AG74"/>
      <c r="AH74"/>
      <c r="AI74"/>
      <c r="AJ74"/>
      <c r="AK74"/>
      <c r="AL74"/>
      <c r="AM74"/>
      <c r="AN74"/>
      <c r="AO74"/>
      <c r="AP74"/>
      <c r="AQ74"/>
      <c r="AR74"/>
      <c r="AS74"/>
      <c r="AT74"/>
      <c r="AU74"/>
      <c r="AV74"/>
      <c r="AW74"/>
      <c r="AX74"/>
      <c r="AY74"/>
      <c r="AZ74"/>
    </row>
    <row r="75">
      <c r="A75" t="s">
        <v>415</v>
      </c>
      <c r="B75">
        <v>2012</v>
      </c>
      <c r="C75" t="s">
        <v>419</v>
      </c>
      <c r="D75">
        <v>167</v>
      </c>
      <c r="E75" t="s">
        <v>247</v>
      </c>
      <c r="F75" t="s">
        <v>251</v>
      </c>
      <c r="G75" t="s">
        <v>174</v>
      </c>
      <c r="H75">
        <v>48186.060000000027</v>
      </c>
      <c r="I75">
        <v>9670.1099999999969</v>
      </c>
      <c r="J75">
        <v>1637.0599999999999</v>
      </c>
      <c r="K75">
        <v>194.63999999999999</v>
      </c>
      <c r="L75">
        <v>209.13999999999999</v>
      </c>
      <c r="M75">
        <v>10471.17</v>
      </c>
      <c r="N75">
        <v>2531.0100000000002</v>
      </c>
      <c r="O75">
        <v>151.59</v>
      </c>
      <c r="P75">
        <v>199.19999999999999</v>
      </c>
      <c r="Q75">
        <v>50.82</v>
      </c>
      <c r="R75">
        <v>20028.229999999989</v>
      </c>
      <c r="S75">
        <v>15217.45999999999</v>
      </c>
      <c r="T75">
        <v>8152.7599999999993</v>
      </c>
      <c r="U75">
        <v>2599.400000000001</v>
      </c>
      <c r="V75">
        <v>495.37000000000012</v>
      </c>
      <c r="W75" t="s">
        <v>174</v>
      </c>
      <c r="X75" t="s">
        <v>174</v>
      </c>
      <c r="Y75" t="s">
        <v>174</v>
      </c>
      <c r="Z75" t="s">
        <v>174</v>
      </c>
      <c r="AA75" t="s">
        <v>174</v>
      </c>
      <c r="AB75"/>
      <c r="AC75"/>
      <c r="AD75"/>
      <c r="AE75"/>
      <c r="AF75"/>
      <c r="AG75"/>
      <c r="AH75"/>
      <c r="AI75"/>
      <c r="AJ75"/>
      <c r="AK75"/>
      <c r="AL75"/>
      <c r="AM75"/>
      <c r="AN75"/>
      <c r="AO75"/>
      <c r="AP75"/>
      <c r="AQ75"/>
      <c r="AR75"/>
      <c r="AS75"/>
      <c r="AT75"/>
      <c r="AU75"/>
      <c r="AV75"/>
      <c r="AW75"/>
      <c r="AX75"/>
      <c r="AY75"/>
      <c r="AZ75"/>
    </row>
    <row r="76">
      <c r="A76" t="s">
        <v>415</v>
      </c>
      <c r="B76">
        <v>2012</v>
      </c>
      <c r="C76" t="s">
        <v>419</v>
      </c>
      <c r="D76">
        <v>168</v>
      </c>
      <c r="E76" t="s">
        <v>247</v>
      </c>
      <c r="F76" t="s">
        <v>20</v>
      </c>
      <c r="G76" t="s">
        <v>174</v>
      </c>
      <c r="H76">
        <v>28658.209999999959</v>
      </c>
      <c r="I76">
        <v>6900.1899999999978</v>
      </c>
      <c r="J76">
        <v>790.42999999999984</v>
      </c>
      <c r="K76">
        <v>230.18000000000001</v>
      </c>
      <c r="L76">
        <v>64.649999999999991</v>
      </c>
      <c r="M76">
        <v>12348.36999999999</v>
      </c>
      <c r="N76">
        <v>1703.0999999999999</v>
      </c>
      <c r="O76">
        <v>278.16000000000003</v>
      </c>
      <c r="P76">
        <v>124.23</v>
      </c>
      <c r="Q76">
        <v>64.649999999999991</v>
      </c>
      <c r="R76">
        <v>9702.3100000000031</v>
      </c>
      <c r="S76">
        <v>7258.6500000000005</v>
      </c>
      <c r="T76">
        <v>3942.6300000000019</v>
      </c>
      <c r="U76">
        <v>1127.8399999999999</v>
      </c>
      <c r="V76">
        <v>93.719999999999999</v>
      </c>
      <c r="W76" t="s">
        <v>174</v>
      </c>
      <c r="X76" t="s">
        <v>174</v>
      </c>
      <c r="Y76" t="s">
        <v>174</v>
      </c>
      <c r="Z76" t="s">
        <v>174</v>
      </c>
      <c r="AA76" t="s">
        <v>174</v>
      </c>
      <c r="AB76"/>
      <c r="AC76"/>
      <c r="AD76"/>
      <c r="AE76"/>
      <c r="AF76"/>
      <c r="AG76"/>
      <c r="AH76"/>
      <c r="AI76"/>
      <c r="AJ76"/>
      <c r="AK76"/>
      <c r="AL76"/>
      <c r="AM76"/>
      <c r="AN76"/>
      <c r="AO76"/>
      <c r="AP76"/>
      <c r="AQ76"/>
      <c r="AR76"/>
      <c r="AS76"/>
      <c r="AT76"/>
      <c r="AU76"/>
      <c r="AV76"/>
      <c r="AW76"/>
      <c r="AX76"/>
      <c r="AY76"/>
      <c r="AZ76"/>
    </row>
    <row r="77">
      <c r="A77" t="s">
        <v>415</v>
      </c>
      <c r="B77">
        <v>2012</v>
      </c>
      <c r="C77" t="s">
        <v>419</v>
      </c>
      <c r="D77">
        <v>169</v>
      </c>
      <c r="E77" t="s">
        <v>247</v>
      </c>
      <c r="F77" t="s">
        <v>158</v>
      </c>
      <c r="G77" t="s">
        <v>174</v>
      </c>
      <c r="H77">
        <v>118.02</v>
      </c>
      <c r="I77">
        <v>583.12</v>
      </c>
      <c r="J77">
        <v>1483.05</v>
      </c>
      <c r="K77">
        <v>1610.8800000000001</v>
      </c>
      <c r="L77">
        <v>858.85000000000014</v>
      </c>
      <c r="M77">
        <v>226.75</v>
      </c>
      <c r="N77">
        <v>458.09999999999991</v>
      </c>
      <c r="O77">
        <v>1524.78</v>
      </c>
      <c r="P77">
        <v>527.65000000000009</v>
      </c>
      <c r="Q77">
        <v>726.44999999999982</v>
      </c>
      <c r="R77">
        <v>42.960000000000001</v>
      </c>
      <c r="S77">
        <v>27.760000000000002</v>
      </c>
      <c r="T77">
        <v>50.890000000000001</v>
      </c>
      <c r="U77">
        <v>255.74000000000001</v>
      </c>
      <c r="V77">
        <v>812.83999999999992</v>
      </c>
      <c r="W77" t="s">
        <v>174</v>
      </c>
      <c r="X77" t="s">
        <v>174</v>
      </c>
      <c r="Y77" t="s">
        <v>174</v>
      </c>
      <c r="Z77" t="s">
        <v>174</v>
      </c>
      <c r="AA77" t="s">
        <v>174</v>
      </c>
      <c r="AB77"/>
      <c r="AC77"/>
      <c r="AD77"/>
      <c r="AE77"/>
      <c r="AF77"/>
      <c r="AG77"/>
      <c r="AH77"/>
      <c r="AI77"/>
      <c r="AJ77"/>
      <c r="AK77"/>
      <c r="AL77"/>
      <c r="AM77"/>
      <c r="AN77"/>
      <c r="AO77"/>
      <c r="AP77"/>
      <c r="AQ77"/>
      <c r="AR77"/>
      <c r="AS77"/>
      <c r="AT77"/>
      <c r="AU77"/>
      <c r="AV77"/>
      <c r="AW77"/>
      <c r="AX77"/>
      <c r="AY77"/>
      <c r="AZ77"/>
    </row>
    <row r="78">
      <c r="A78" t="s">
        <v>415</v>
      </c>
      <c r="B78">
        <v>2012</v>
      </c>
      <c r="C78" t="s">
        <v>419</v>
      </c>
      <c r="D78">
        <v>170</v>
      </c>
      <c r="E78" t="s">
        <v>247</v>
      </c>
      <c r="F78" t="s">
        <v>169</v>
      </c>
      <c r="G78" t="s">
        <v>174</v>
      </c>
      <c r="H78">
        <v>234075.68000000049</v>
      </c>
      <c r="I78">
        <v>234061.7299999996</v>
      </c>
      <c r="J78">
        <v>234041.48999999859</v>
      </c>
      <c r="K78">
        <v>234319.95999999909</v>
      </c>
      <c r="L78">
        <v>233865.2199999989</v>
      </c>
      <c r="M78">
        <v>179814.34999999969</v>
      </c>
      <c r="N78">
        <v>179911.88999999969</v>
      </c>
      <c r="O78">
        <v>179875.86999999921</v>
      </c>
      <c r="P78">
        <v>179179.11999999921</v>
      </c>
      <c r="Q78">
        <v>180565.1199999995</v>
      </c>
      <c r="R78">
        <v>54197.450000000077</v>
      </c>
      <c r="S78">
        <v>54241.94999999991</v>
      </c>
      <c r="T78">
        <v>54304.139999999898</v>
      </c>
      <c r="U78">
        <v>54179.780000000072</v>
      </c>
      <c r="V78">
        <v>54094.409999999887</v>
      </c>
      <c r="W78" t="s">
        <v>174</v>
      </c>
      <c r="X78" t="s">
        <v>174</v>
      </c>
      <c r="Y78" t="s">
        <v>174</v>
      </c>
      <c r="Z78" t="s">
        <v>174</v>
      </c>
      <c r="AA78" t="s">
        <v>174</v>
      </c>
      <c r="AB78"/>
      <c r="AC78"/>
      <c r="AD78"/>
      <c r="AE78"/>
      <c r="AF78"/>
      <c r="AG78"/>
      <c r="AH78"/>
      <c r="AI78"/>
      <c r="AJ78"/>
      <c r="AK78"/>
      <c r="AL78"/>
      <c r="AM78"/>
      <c r="AN78"/>
      <c r="AO78"/>
      <c r="AP78"/>
      <c r="AQ78"/>
      <c r="AR78"/>
      <c r="AS78"/>
      <c r="AT78"/>
      <c r="AU78"/>
      <c r="AV78"/>
      <c r="AW78"/>
      <c r="AX78"/>
      <c r="AY78"/>
      <c r="AZ78"/>
    </row>
    <row r="79">
      <c r="A79" t="s">
        <v>415</v>
      </c>
      <c r="B79">
        <v>2015</v>
      </c>
      <c r="C79" t="s">
        <v>420</v>
      </c>
      <c r="D79">
        <v>16</v>
      </c>
      <c r="E79" t="s">
        <v>13</v>
      </c>
      <c r="F79" t="s">
        <v>14</v>
      </c>
      <c r="G79" t="s">
        <v>425</v>
      </c>
      <c r="H79">
        <v>95.672572190386617</v>
      </c>
      <c r="I79">
        <v>99.455421840110191</v>
      </c>
      <c r="J79">
        <v>99.888342324272912</v>
      </c>
      <c r="K79">
        <v>99.764507242753098</v>
      </c>
      <c r="L79">
        <v>99.804503367599068</v>
      </c>
      <c r="M79">
        <v>99.009825928405419</v>
      </c>
      <c r="N79">
        <v>99.749560707066848</v>
      </c>
      <c r="O79">
        <v>99.976120332634153</v>
      </c>
      <c r="P79">
        <v>99.947530882936135</v>
      </c>
      <c r="Q79">
        <v>99.745335737715422</v>
      </c>
      <c r="R79">
        <v>89.572678164151327</v>
      </c>
      <c r="S79">
        <v>95.212336575295012</v>
      </c>
      <c r="T79">
        <v>98.231983253911949</v>
      </c>
      <c r="U79">
        <v>99.702577966866812</v>
      </c>
      <c r="V79">
        <v>99.130630258660858</v>
      </c>
      <c r="W79" t="s">
        <v>312</v>
      </c>
      <c r="X79" t="s">
        <v>313</v>
      </c>
      <c r="Y79" t="s">
        <v>314</v>
      </c>
      <c r="Z79" t="s">
        <v>315</v>
      </c>
      <c r="AA79" t="s">
        <v>316</v>
      </c>
      <c r="AB79">
        <v>99.112383855788252</v>
      </c>
      <c r="AC79">
        <v>99.231691729534148</v>
      </c>
      <c r="AD79">
        <v>99.404496640514949</v>
      </c>
      <c r="AE79">
        <v>99.971579303627351</v>
      </c>
      <c r="AF79">
        <v>96.933880612539696</v>
      </c>
      <c r="AG79"/>
      <c r="AH79"/>
      <c r="AI79"/>
      <c r="AJ79"/>
      <c r="AK79"/>
      <c r="AL79"/>
      <c r="AM79"/>
      <c r="AN79"/>
      <c r="AO79"/>
      <c r="AP79"/>
      <c r="AQ79"/>
      <c r="AR79"/>
      <c r="AS79"/>
      <c r="AT79"/>
      <c r="AU79"/>
      <c r="AV79"/>
      <c r="AW79"/>
      <c r="AX79"/>
      <c r="AY79"/>
      <c r="AZ79"/>
    </row>
    <row r="80">
      <c r="A80" t="s">
        <v>415</v>
      </c>
      <c r="B80">
        <v>2015</v>
      </c>
      <c r="C80" t="s">
        <v>420</v>
      </c>
      <c r="D80">
        <v>17</v>
      </c>
      <c r="E80" t="s">
        <v>13</v>
      </c>
      <c r="F80" t="s">
        <v>51</v>
      </c>
      <c r="G80" t="s">
        <v>174</v>
      </c>
      <c r="H80">
        <v>4.3274278096133587</v>
      </c>
      <c r="I80">
        <v>0.5445781598897993</v>
      </c>
      <c r="J80">
        <v>0.11165767572709059</v>
      </c>
      <c r="K80">
        <v>0.2354927572469076</v>
      </c>
      <c r="L80">
        <v>0.1954966324009117</v>
      </c>
      <c r="M80">
        <v>0.99017407159464643</v>
      </c>
      <c r="N80">
        <v>0.25043929293315392</v>
      </c>
      <c r="O80">
        <v>0.023879667365853799</v>
      </c>
      <c r="P80">
        <v>0.052469117063850997</v>
      </c>
      <c r="Q80">
        <v>0.25466426228458128</v>
      </c>
      <c r="R80">
        <v>10.4273218358487</v>
      </c>
      <c r="S80">
        <v>4.7876634247049763</v>
      </c>
      <c r="T80">
        <v>1.768016746088046</v>
      </c>
      <c r="U80">
        <v>0.29742203313318538</v>
      </c>
      <c r="V80">
        <v>0.86936974133915101</v>
      </c>
      <c r="W80" t="s">
        <v>312</v>
      </c>
      <c r="X80" t="s">
        <v>313</v>
      </c>
      <c r="Y80" t="s">
        <v>314</v>
      </c>
      <c r="Z80" t="s">
        <v>315</v>
      </c>
      <c r="AA80" t="s">
        <v>316</v>
      </c>
      <c r="AB80">
        <v>0.88761614421173152</v>
      </c>
      <c r="AC80">
        <v>0.76830827046587513</v>
      </c>
      <c r="AD80">
        <v>0.59550335948516564</v>
      </c>
      <c r="AE80">
        <v>0.028420696372652599</v>
      </c>
      <c r="AF80">
        <v>3.0661193874604651</v>
      </c>
      <c r="AG80"/>
      <c r="AH80"/>
      <c r="AI80"/>
      <c r="AJ80"/>
      <c r="AK80"/>
      <c r="AL80"/>
      <c r="AM80"/>
      <c r="AN80"/>
      <c r="AO80"/>
      <c r="AP80"/>
      <c r="AQ80"/>
      <c r="AR80"/>
      <c r="AS80"/>
      <c r="AT80"/>
      <c r="AU80"/>
      <c r="AV80"/>
      <c r="AW80"/>
      <c r="AX80"/>
      <c r="AY80"/>
      <c r="AZ80"/>
    </row>
    <row r="81">
      <c r="A81" t="s">
        <v>415</v>
      </c>
      <c r="B81">
        <v>2015</v>
      </c>
      <c r="C81" t="s">
        <v>420</v>
      </c>
      <c r="D81">
        <v>18</v>
      </c>
      <c r="E81" t="s">
        <v>60</v>
      </c>
      <c r="F81" t="s">
        <v>15</v>
      </c>
      <c r="G81" t="s">
        <v>426</v>
      </c>
      <c r="H81">
        <v>93.992200166333902</v>
      </c>
      <c r="I81">
        <v>99.331716051893082</v>
      </c>
      <c r="J81">
        <v>99.772852243375738</v>
      </c>
      <c r="K81">
        <v>99.764259102938425</v>
      </c>
      <c r="L81">
        <v>99.804179902250809</v>
      </c>
      <c r="M81">
        <v>98.877959324926849</v>
      </c>
      <c r="N81">
        <v>99.678535517811596</v>
      </c>
      <c r="O81">
        <v>99.909070098923891</v>
      </c>
      <c r="P81">
        <v>99.94740405380152</v>
      </c>
      <c r="Q81">
        <v>99.745335737715422</v>
      </c>
      <c r="R81">
        <v>84.694822869053908</v>
      </c>
      <c r="S81">
        <v>94.411702872267625</v>
      </c>
      <c r="T81">
        <v>96.82818935874154</v>
      </c>
      <c r="U81">
        <v>99.191326520605855</v>
      </c>
      <c r="V81">
        <v>99.079194067004693</v>
      </c>
      <c r="W81" t="s">
        <v>312</v>
      </c>
      <c r="X81" t="s">
        <v>313</v>
      </c>
      <c r="Y81" t="s">
        <v>314</v>
      </c>
      <c r="Z81" t="s">
        <v>315</v>
      </c>
      <c r="AA81" t="s">
        <v>316</v>
      </c>
      <c r="AB81">
        <v>98.731644915586998</v>
      </c>
      <c r="AC81">
        <v>98.860455612680539</v>
      </c>
      <c r="AD81">
        <v>99.368840346982211</v>
      </c>
      <c r="AE81">
        <v>99.96422812935117</v>
      </c>
      <c r="AF81">
        <v>95.875128897467135</v>
      </c>
      <c r="AG81"/>
      <c r="AH81"/>
      <c r="AI81"/>
      <c r="AJ81"/>
      <c r="AK81"/>
      <c r="AL81"/>
      <c r="AM81"/>
      <c r="AN81"/>
      <c r="AO81"/>
      <c r="AP81"/>
      <c r="AQ81"/>
      <c r="AR81"/>
      <c r="AS81"/>
      <c r="AT81"/>
      <c r="AU81"/>
      <c r="AV81"/>
      <c r="AW81"/>
      <c r="AX81"/>
      <c r="AY81"/>
      <c r="AZ81"/>
    </row>
    <row r="82">
      <c r="A82" t="s">
        <v>415</v>
      </c>
      <c r="B82">
        <v>2015</v>
      </c>
      <c r="C82" t="s">
        <v>420</v>
      </c>
      <c r="D82">
        <v>19</v>
      </c>
      <c r="E82" t="s">
        <v>60</v>
      </c>
      <c r="F82" t="s">
        <v>16</v>
      </c>
      <c r="G82" t="s">
        <v>427</v>
      </c>
      <c r="H82">
        <v>1.610554487221622</v>
      </c>
      <c r="I82">
        <v>0.1206453169247893</v>
      </c>
      <c r="J82">
        <v>0.1150983045448868</v>
      </c>
      <c r="K82">
        <v>0</v>
      </c>
      <c r="L82">
        <v>0</v>
      </c>
      <c r="M82">
        <v>0.12588777839127319</v>
      </c>
      <c r="N82">
        <v>0.068864889386442293</v>
      </c>
      <c r="O82">
        <v>0.067039312412911903</v>
      </c>
      <c r="P82">
        <v>0</v>
      </c>
      <c r="Q82">
        <v>0</v>
      </c>
      <c r="R82">
        <v>4.4841217073336006</v>
      </c>
      <c r="S82">
        <v>0.72735134460326833</v>
      </c>
      <c r="T82">
        <v>1.401146185417534</v>
      </c>
      <c r="U82">
        <v>0.51025690096025433</v>
      </c>
      <c r="V82">
        <v>0.0466828669625887</v>
      </c>
      <c r="W82" t="s">
        <v>312</v>
      </c>
      <c r="X82" t="s">
        <v>313</v>
      </c>
      <c r="Y82" t="s">
        <v>314</v>
      </c>
      <c r="Z82" t="s">
        <v>315</v>
      </c>
      <c r="AA82" t="s">
        <v>316</v>
      </c>
      <c r="AB82">
        <v>0.37316627668166669</v>
      </c>
      <c r="AC82">
        <v>0.36626882448222808</v>
      </c>
      <c r="AD82">
        <v>0.035323104282333401</v>
      </c>
      <c r="AE82">
        <v>0.0070960094870002001</v>
      </c>
      <c r="AF82">
        <v>1.0451948225038901</v>
      </c>
      <c r="AG82"/>
      <c r="AH82"/>
      <c r="AI82"/>
      <c r="AJ82"/>
      <c r="AK82"/>
      <c r="AL82"/>
      <c r="AM82"/>
      <c r="AN82"/>
      <c r="AO82"/>
      <c r="AP82"/>
      <c r="AQ82"/>
      <c r="AR82"/>
      <c r="AS82"/>
      <c r="AT82"/>
      <c r="AU82"/>
      <c r="AV82"/>
      <c r="AW82"/>
      <c r="AX82"/>
      <c r="AY82"/>
      <c r="AZ82"/>
    </row>
    <row r="83">
      <c r="A83" t="s">
        <v>415</v>
      </c>
      <c r="B83">
        <v>2015</v>
      </c>
      <c r="C83" t="s">
        <v>420</v>
      </c>
      <c r="D83">
        <v>20</v>
      </c>
      <c r="E83" t="s">
        <v>60</v>
      </c>
      <c r="F83" t="s">
        <v>22</v>
      </c>
      <c r="G83" t="s">
        <v>428</v>
      </c>
      <c r="H83">
        <v>4.0636889275829997</v>
      </c>
      <c r="I83">
        <v>0.48596432147215712</v>
      </c>
      <c r="J83">
        <v>0.037573957973021203</v>
      </c>
      <c r="K83">
        <v>0.047425601641571197</v>
      </c>
      <c r="L83">
        <v>0.19582009774919309</v>
      </c>
      <c r="M83">
        <v>0.86636161850096216</v>
      </c>
      <c r="N83">
        <v>0.20140754978942521</v>
      </c>
      <c r="O83">
        <v>0</v>
      </c>
      <c r="P83">
        <v>0.052595946198472</v>
      </c>
      <c r="Q83">
        <v>0.25466426228458128</v>
      </c>
      <c r="R83">
        <v>9.7809770088664241</v>
      </c>
      <c r="S83">
        <v>4.6043458356780098</v>
      </c>
      <c r="T83">
        <v>1.770664455840917</v>
      </c>
      <c r="U83">
        <v>0.14579232935203371</v>
      </c>
      <c r="V83">
        <v>0.1389386976336551</v>
      </c>
      <c r="W83" t="s">
        <v>312</v>
      </c>
      <c r="X83" t="s">
        <v>313</v>
      </c>
      <c r="Y83" t="s">
        <v>314</v>
      </c>
      <c r="Z83" t="s">
        <v>315</v>
      </c>
      <c r="AA83" t="s">
        <v>316</v>
      </c>
      <c r="AB83">
        <v>0.7242516437198574</v>
      </c>
      <c r="AC83">
        <v>0.71147550247905733</v>
      </c>
      <c r="AD83">
        <v>0.40713615207852649</v>
      </c>
      <c r="AE83">
        <v>0.010137156410000301</v>
      </c>
      <c r="AF83">
        <v>2.8584452794336941</v>
      </c>
      <c r="AG83"/>
      <c r="AH83"/>
      <c r="AI83"/>
      <c r="AJ83"/>
      <c r="AK83"/>
      <c r="AL83"/>
      <c r="AM83"/>
      <c r="AN83"/>
      <c r="AO83"/>
      <c r="AP83"/>
      <c r="AQ83"/>
      <c r="AR83"/>
      <c r="AS83"/>
      <c r="AT83"/>
      <c r="AU83"/>
      <c r="AV83"/>
      <c r="AW83"/>
      <c r="AX83"/>
      <c r="AY83"/>
      <c r="AZ83"/>
    </row>
    <row r="84">
      <c r="A84" t="s">
        <v>415</v>
      </c>
      <c r="B84">
        <v>2015</v>
      </c>
      <c r="C84" t="s">
        <v>420</v>
      </c>
      <c r="D84">
        <v>21</v>
      </c>
      <c r="E84" t="s">
        <v>60</v>
      </c>
      <c r="F84" t="s">
        <v>17</v>
      </c>
      <c r="G84" t="s">
        <v>429</v>
      </c>
      <c r="H84">
        <v>0.33355641886141979</v>
      </c>
      <c r="I84">
        <v>0.061674309709942997</v>
      </c>
      <c r="J84">
        <v>0.074475494106362505</v>
      </c>
      <c r="K84">
        <v>0.18831529542001291</v>
      </c>
      <c r="L84">
        <v>0</v>
      </c>
      <c r="M84">
        <v>0.12979127818093361</v>
      </c>
      <c r="N84">
        <v>0.051192043012554402</v>
      </c>
      <c r="O84">
        <v>0.023890588663193098</v>
      </c>
      <c r="P84">
        <v>0</v>
      </c>
      <c r="Q84">
        <v>0</v>
      </c>
      <c r="R84">
        <v>1.0400784147461299</v>
      </c>
      <c r="S84">
        <v>0.25659994745111198</v>
      </c>
      <c r="T84">
        <v>0</v>
      </c>
      <c r="U84">
        <v>0.1526242490818471</v>
      </c>
      <c r="V84">
        <v>0.73518436839905965</v>
      </c>
      <c r="W84" t="s">
        <v>312</v>
      </c>
      <c r="X84" t="s">
        <v>313</v>
      </c>
      <c r="Y84" t="s">
        <v>314</v>
      </c>
      <c r="Z84" t="s">
        <v>315</v>
      </c>
      <c r="AA84" t="s">
        <v>316</v>
      </c>
      <c r="AB84">
        <v>0.17093716401146761</v>
      </c>
      <c r="AC84">
        <v>0.061800060358155197</v>
      </c>
      <c r="AD84">
        <v>0.1887003966570216</v>
      </c>
      <c r="AE84">
        <v>0.018538704751814301</v>
      </c>
      <c r="AF84">
        <v>0.22123100059545539</v>
      </c>
      <c r="AG84"/>
      <c r="AH84"/>
      <c r="AI84"/>
      <c r="AJ84"/>
      <c r="AK84"/>
      <c r="AL84"/>
      <c r="AM84"/>
      <c r="AN84"/>
      <c r="AO84"/>
      <c r="AP84"/>
      <c r="AQ84"/>
      <c r="AR84"/>
      <c r="AS84"/>
      <c r="AT84"/>
      <c r="AU84"/>
      <c r="AV84"/>
      <c r="AW84"/>
      <c r="AX84"/>
      <c r="AY84"/>
      <c r="AZ84"/>
    </row>
    <row r="85">
      <c r="A85" t="s">
        <v>415</v>
      </c>
      <c r="B85">
        <v>2015</v>
      </c>
      <c r="C85" t="s">
        <v>420</v>
      </c>
      <c r="D85">
        <v>22</v>
      </c>
      <c r="E85" t="s">
        <v>54</v>
      </c>
      <c r="F85" t="s">
        <v>49</v>
      </c>
      <c r="G85" t="s">
        <v>174</v>
      </c>
      <c r="H85">
        <v>1.6846318843614241</v>
      </c>
      <c r="I85">
        <v>0.1213096554614501</v>
      </c>
      <c r="J85">
        <v>0.1152274162334216</v>
      </c>
      <c r="K85">
        <v>0</v>
      </c>
      <c r="L85">
        <v>0</v>
      </c>
      <c r="M85">
        <v>0.12715443093832471</v>
      </c>
      <c r="N85">
        <v>0.0690392823324876</v>
      </c>
      <c r="O85">
        <v>0.067055332326534794</v>
      </c>
      <c r="P85">
        <v>0</v>
      </c>
      <c r="Q85">
        <v>0</v>
      </c>
      <c r="R85">
        <v>5.028229172966566</v>
      </c>
      <c r="S85">
        <v>0.76451395338160522</v>
      </c>
      <c r="T85">
        <v>1.4264029962695279</v>
      </c>
      <c r="U85">
        <v>0.51178414970878217</v>
      </c>
      <c r="V85">
        <v>0.047094531121965801</v>
      </c>
      <c r="W85" t="s">
        <v>312</v>
      </c>
      <c r="X85" t="s">
        <v>313</v>
      </c>
      <c r="Y85" t="s">
        <v>314</v>
      </c>
      <c r="Z85" t="s">
        <v>315</v>
      </c>
      <c r="AA85" t="s">
        <v>316</v>
      </c>
      <c r="AB85">
        <v>0.37653699370629329</v>
      </c>
      <c r="AC85">
        <v>0.36912316370392201</v>
      </c>
      <c r="AD85">
        <v>0.035534833809704</v>
      </c>
      <c r="AE85">
        <v>0.0070980449125045003</v>
      </c>
      <c r="AF85">
        <v>1.078406243796441</v>
      </c>
      <c r="AG85"/>
      <c r="AH85"/>
      <c r="AI85"/>
      <c r="AJ85"/>
      <c r="AK85"/>
      <c r="AL85"/>
      <c r="AM85"/>
      <c r="AN85"/>
      <c r="AO85"/>
      <c r="AP85"/>
      <c r="AQ85"/>
      <c r="AR85"/>
      <c r="AS85"/>
      <c r="AT85"/>
      <c r="AU85"/>
      <c r="AV85"/>
      <c r="AW85"/>
      <c r="AX85"/>
      <c r="AY85"/>
      <c r="AZ85"/>
    </row>
    <row r="86">
      <c r="A86" t="s">
        <v>415</v>
      </c>
      <c r="B86">
        <v>2015</v>
      </c>
      <c r="C86" t="s">
        <v>420</v>
      </c>
      <c r="D86">
        <v>23</v>
      </c>
      <c r="E86" t="s">
        <v>54</v>
      </c>
      <c r="F86" t="s">
        <v>48</v>
      </c>
      <c r="G86" t="s">
        <v>174</v>
      </c>
      <c r="H86">
        <v>98.315368115638549</v>
      </c>
      <c r="I86">
        <v>99.878690344538555</v>
      </c>
      <c r="J86">
        <v>99.884772583766562</v>
      </c>
      <c r="K86">
        <v>100</v>
      </c>
      <c r="L86">
        <v>100</v>
      </c>
      <c r="M86">
        <v>99.872845569061667</v>
      </c>
      <c r="N86">
        <v>99.930960717667531</v>
      </c>
      <c r="O86">
        <v>99.932944667673482</v>
      </c>
      <c r="P86">
        <v>100</v>
      </c>
      <c r="Q86">
        <v>100</v>
      </c>
      <c r="R86">
        <v>94.971770827033453</v>
      </c>
      <c r="S86">
        <v>99.235486046618419</v>
      </c>
      <c r="T86">
        <v>98.573597003730455</v>
      </c>
      <c r="U86">
        <v>99.488215850291212</v>
      </c>
      <c r="V86">
        <v>99.952905468878029</v>
      </c>
      <c r="W86" t="s">
        <v>312</v>
      </c>
      <c r="X86" t="s">
        <v>313</v>
      </c>
      <c r="Y86" t="s">
        <v>314</v>
      </c>
      <c r="Z86" t="s">
        <v>315</v>
      </c>
      <c r="AA86" t="s">
        <v>316</v>
      </c>
      <c r="AB86">
        <v>99.62346300629369</v>
      </c>
      <c r="AC86">
        <v>99.630876836296039</v>
      </c>
      <c r="AD86">
        <v>99.964465166190294</v>
      </c>
      <c r="AE86">
        <v>99.992901955087504</v>
      </c>
      <c r="AF86">
        <v>98.921593756203563</v>
      </c>
      <c r="AG86"/>
      <c r="AH86"/>
      <c r="AI86"/>
      <c r="AJ86"/>
      <c r="AK86"/>
      <c r="AL86"/>
      <c r="AM86"/>
      <c r="AN86"/>
      <c r="AO86"/>
      <c r="AP86"/>
      <c r="AQ86"/>
      <c r="AR86"/>
      <c r="AS86"/>
      <c r="AT86"/>
      <c r="AU86"/>
      <c r="AV86"/>
      <c r="AW86"/>
      <c r="AX86"/>
      <c r="AY86"/>
      <c r="AZ86"/>
    </row>
    <row r="87">
      <c r="A87" t="s">
        <v>415</v>
      </c>
      <c r="B87">
        <v>2015</v>
      </c>
      <c r="C87" t="s">
        <v>420</v>
      </c>
      <c r="D87">
        <v>24</v>
      </c>
      <c r="E87" t="s">
        <v>47</v>
      </c>
      <c r="F87" t="s">
        <v>59</v>
      </c>
      <c r="G87" t="s">
        <v>174</v>
      </c>
      <c r="H87">
        <v>75.295473253154682</v>
      </c>
      <c r="I87">
        <v>82.352425955623858</v>
      </c>
      <c r="J87">
        <v>96.379266123047444</v>
      </c>
      <c r="K87">
        <v>98.523196505128169</v>
      </c>
      <c r="L87">
        <v>75.540045503345823</v>
      </c>
      <c r="M87">
        <v>77.847701503728231</v>
      </c>
      <c r="N87">
        <v>78.334941779550519</v>
      </c>
      <c r="O87">
        <v>100</v>
      </c>
      <c r="P87">
        <v>100</v>
      </c>
      <c r="Q87">
        <v>0</v>
      </c>
      <c r="R87">
        <v>69.140431553285268</v>
      </c>
      <c r="S87">
        <v>77.299676759609341</v>
      </c>
      <c r="T87">
        <v>86.882411024892619</v>
      </c>
      <c r="U87">
        <v>94.332930099570845</v>
      </c>
      <c r="V87">
        <v>95.82346091282713</v>
      </c>
      <c r="W87" t="s">
        <v>312</v>
      </c>
      <c r="X87" t="s">
        <v>313</v>
      </c>
      <c r="Y87" t="s">
        <v>314</v>
      </c>
      <c r="Z87" t="s">
        <v>315</v>
      </c>
      <c r="AA87" t="s">
        <v>316</v>
      </c>
      <c r="AB87">
        <v>80.575535155159088</v>
      </c>
      <c r="AC87">
        <v>73.733396850076744</v>
      </c>
      <c r="AD87">
        <v>85.561739073527676</v>
      </c>
      <c r="AE87">
        <v>95.591824561953089</v>
      </c>
      <c r="AF87">
        <v>75.83671104167891</v>
      </c>
      <c r="AG87"/>
      <c r="AH87"/>
      <c r="AI87"/>
      <c r="AJ87"/>
      <c r="AK87"/>
      <c r="AL87"/>
      <c r="AM87"/>
      <c r="AN87"/>
      <c r="AO87"/>
      <c r="AP87"/>
      <c r="AQ87"/>
      <c r="AR87"/>
      <c r="AS87"/>
      <c r="AT87"/>
      <c r="AU87"/>
      <c r="AV87"/>
      <c r="AW87"/>
      <c r="AX87"/>
      <c r="AY87"/>
      <c r="AZ87"/>
    </row>
    <row r="88">
      <c r="A88" t="s">
        <v>415</v>
      </c>
      <c r="B88">
        <v>2015</v>
      </c>
      <c r="C88" t="s">
        <v>420</v>
      </c>
      <c r="D88">
        <v>29</v>
      </c>
      <c r="E88" t="s">
        <v>57</v>
      </c>
      <c r="F88" t="s">
        <v>49</v>
      </c>
      <c r="G88" t="s">
        <v>430</v>
      </c>
      <c r="H88">
        <v>77.3868971097382</v>
      </c>
      <c r="I88">
        <v>93.520279068103051</v>
      </c>
      <c r="J88">
        <v>97.038096772104211</v>
      </c>
      <c r="K88">
        <v>98.629828933963836</v>
      </c>
      <c r="L88">
        <v>98.937918503681431</v>
      </c>
      <c r="M88">
        <v>93.32816569628605</v>
      </c>
      <c r="N88">
        <v>96.552708657126146</v>
      </c>
      <c r="O88">
        <v>98.475889149406441</v>
      </c>
      <c r="P88">
        <v>99.390390085047471</v>
      </c>
      <c r="Q88">
        <v>98.864590446938564</v>
      </c>
      <c r="R88">
        <v>58.709300819024357</v>
      </c>
      <c r="S88">
        <v>71.837150401400436</v>
      </c>
      <c r="T88">
        <v>80.687914148940294</v>
      </c>
      <c r="U88">
        <v>91.332280150898654</v>
      </c>
      <c r="V88">
        <v>93.122220016389676</v>
      </c>
      <c r="W88" t="s">
        <v>312</v>
      </c>
      <c r="X88" t="s">
        <v>313</v>
      </c>
      <c r="Y88" t="s">
        <v>314</v>
      </c>
      <c r="Z88" t="s">
        <v>315</v>
      </c>
      <c r="AA88" t="s">
        <v>316</v>
      </c>
      <c r="AB88">
        <v>92.699315557285303</v>
      </c>
      <c r="AC88">
        <v>97.422531754227961</v>
      </c>
      <c r="AD88">
        <v>95.974855550477642</v>
      </c>
      <c r="AE88">
        <v>98.364287298127991</v>
      </c>
      <c r="AF88">
        <v>80.886640365063428</v>
      </c>
      <c r="AG88"/>
      <c r="AH88"/>
      <c r="AI88"/>
      <c r="AJ88"/>
      <c r="AK88"/>
      <c r="AL88"/>
      <c r="AM88"/>
      <c r="AN88"/>
      <c r="AO88"/>
      <c r="AP88"/>
      <c r="AQ88"/>
      <c r="AR88"/>
      <c r="AS88"/>
      <c r="AT88"/>
      <c r="AU88"/>
      <c r="AV88"/>
      <c r="AW88"/>
      <c r="AX88"/>
      <c r="AY88"/>
      <c r="AZ88"/>
    </row>
    <row r="89">
      <c r="A89" t="s">
        <v>415</v>
      </c>
      <c r="B89">
        <v>2015</v>
      </c>
      <c r="C89" t="s">
        <v>420</v>
      </c>
      <c r="D89">
        <v>30</v>
      </c>
      <c r="E89" t="s">
        <v>57</v>
      </c>
      <c r="F89" t="s">
        <v>48</v>
      </c>
      <c r="G89" t="s">
        <v>174</v>
      </c>
      <c r="H89">
        <v>22.613102890261779</v>
      </c>
      <c r="I89">
        <v>6.4797209318969156</v>
      </c>
      <c r="J89">
        <v>2.9619032278957769</v>
      </c>
      <c r="K89">
        <v>1.3701710660361739</v>
      </c>
      <c r="L89">
        <v>1.062081496318557</v>
      </c>
      <c r="M89">
        <v>6.67183430371401</v>
      </c>
      <c r="N89">
        <v>3.4472913428738572</v>
      </c>
      <c r="O89">
        <v>1.5241108505935801</v>
      </c>
      <c r="P89">
        <v>0.60960991495252881</v>
      </c>
      <c r="Q89">
        <v>1.1354095530614601</v>
      </c>
      <c r="R89">
        <v>41.290699180975771</v>
      </c>
      <c r="S89">
        <v>28.162849598599632</v>
      </c>
      <c r="T89">
        <v>19.312085851059781</v>
      </c>
      <c r="U89">
        <v>8.6677198491013918</v>
      </c>
      <c r="V89">
        <v>6.8777799836103712</v>
      </c>
      <c r="W89" t="s">
        <v>312</v>
      </c>
      <c r="X89" t="s">
        <v>313</v>
      </c>
      <c r="Y89" t="s">
        <v>314</v>
      </c>
      <c r="Z89" t="s">
        <v>315</v>
      </c>
      <c r="AA89" t="s">
        <v>316</v>
      </c>
      <c r="AB89">
        <v>7.3006844427145694</v>
      </c>
      <c r="AC89">
        <v>2.577468245772065</v>
      </c>
      <c r="AD89">
        <v>4.0251444495223687</v>
      </c>
      <c r="AE89">
        <v>1.635712701872031</v>
      </c>
      <c r="AF89">
        <v>19.113359634936661</v>
      </c>
      <c r="AG89"/>
      <c r="AH89"/>
      <c r="AI89"/>
      <c r="AJ89"/>
      <c r="AK89"/>
      <c r="AL89"/>
      <c r="AM89"/>
      <c r="AN89"/>
      <c r="AO89"/>
      <c r="AP89"/>
      <c r="AQ89"/>
      <c r="AR89"/>
      <c r="AS89"/>
      <c r="AT89"/>
      <c r="AU89"/>
      <c r="AV89"/>
      <c r="AW89"/>
      <c r="AX89"/>
      <c r="AY89"/>
      <c r="AZ89"/>
    </row>
    <row r="90">
      <c r="A90" t="s">
        <v>415</v>
      </c>
      <c r="B90">
        <v>2015</v>
      </c>
      <c r="C90" t="s">
        <v>420</v>
      </c>
      <c r="D90">
        <v>31</v>
      </c>
      <c r="E90" t="s">
        <v>102</v>
      </c>
      <c r="F90" t="s">
        <v>49</v>
      </c>
      <c r="G90" t="s">
        <v>431</v>
      </c>
      <c r="H90">
        <v>74.250693629665491</v>
      </c>
      <c r="I90">
        <v>91.627824881125065</v>
      </c>
      <c r="J90">
        <v>95.592134926278206</v>
      </c>
      <c r="K90">
        <v>96.142548270176363</v>
      </c>
      <c r="L90">
        <v>96.158093981415135</v>
      </c>
      <c r="M90">
        <v>91.404590154442772</v>
      </c>
      <c r="N90">
        <v>94.373393877743666</v>
      </c>
      <c r="O90">
        <v>97.654518603870841</v>
      </c>
      <c r="P90">
        <v>96.350121746506289</v>
      </c>
      <c r="Q90">
        <v>95.729015268484545</v>
      </c>
      <c r="R90">
        <v>53.439542038335198</v>
      </c>
      <c r="S90">
        <v>68.807151283136093</v>
      </c>
      <c r="T90">
        <v>78.546928868214891</v>
      </c>
      <c r="U90">
        <v>89.891193985205859</v>
      </c>
      <c r="V90">
        <v>91.112831279477192</v>
      </c>
      <c r="W90" t="s">
        <v>312</v>
      </c>
      <c r="X90" t="s">
        <v>313</v>
      </c>
      <c r="Y90" t="s">
        <v>314</v>
      </c>
      <c r="Z90" t="s">
        <v>315</v>
      </c>
      <c r="AA90" t="s">
        <v>316</v>
      </c>
      <c r="AB90">
        <v>91.292165821757521</v>
      </c>
      <c r="AC90">
        <v>95.734245771314221</v>
      </c>
      <c r="AD90">
        <v>91.710153564403186</v>
      </c>
      <c r="AE90">
        <v>95.059806621966374</v>
      </c>
      <c r="AF90">
        <v>80.058416651074253</v>
      </c>
      <c r="AG90"/>
      <c r="AH90"/>
      <c r="AI90"/>
      <c r="AJ90"/>
      <c r="AK90"/>
      <c r="AL90"/>
      <c r="AM90"/>
      <c r="AN90"/>
      <c r="AO90"/>
      <c r="AP90"/>
      <c r="AQ90"/>
      <c r="AR90"/>
      <c r="AS90"/>
      <c r="AT90"/>
      <c r="AU90"/>
      <c r="AV90"/>
      <c r="AW90"/>
      <c r="AX90"/>
      <c r="AY90"/>
      <c r="AZ90"/>
    </row>
    <row r="91">
      <c r="A91" t="s">
        <v>415</v>
      </c>
      <c r="B91">
        <v>2015</v>
      </c>
      <c r="C91" t="s">
        <v>420</v>
      </c>
      <c r="D91">
        <v>32</v>
      </c>
      <c r="E91" t="s">
        <v>102</v>
      </c>
      <c r="F91" t="s">
        <v>48</v>
      </c>
      <c r="G91" t="s">
        <v>174</v>
      </c>
      <c r="H91">
        <v>25.74930637033447</v>
      </c>
      <c r="I91">
        <v>8.3721751188749334</v>
      </c>
      <c r="J91">
        <v>4.4078650737217586</v>
      </c>
      <c r="K91">
        <v>3.857451729823671</v>
      </c>
      <c r="L91">
        <v>3.841906018584877</v>
      </c>
      <c r="M91">
        <v>8.5954098455573273</v>
      </c>
      <c r="N91">
        <v>5.6266061222562787</v>
      </c>
      <c r="O91">
        <v>2.345481396129216</v>
      </c>
      <c r="P91">
        <v>3.6498782534937568</v>
      </c>
      <c r="Q91">
        <v>4.2709847315154894</v>
      </c>
      <c r="R91">
        <v>46.560457961664987</v>
      </c>
      <c r="S91">
        <v>31.19284871686401</v>
      </c>
      <c r="T91">
        <v>21.453071131785151</v>
      </c>
      <c r="U91">
        <v>10.10880601479421</v>
      </c>
      <c r="V91">
        <v>8.8871687205229097</v>
      </c>
      <c r="W91" t="s">
        <v>312</v>
      </c>
      <c r="X91" t="s">
        <v>313</v>
      </c>
      <c r="Y91" t="s">
        <v>314</v>
      </c>
      <c r="Z91" t="s">
        <v>315</v>
      </c>
      <c r="AA91" t="s">
        <v>316</v>
      </c>
      <c r="AB91">
        <v>8.707834178242372</v>
      </c>
      <c r="AC91">
        <v>4.2657542286857852</v>
      </c>
      <c r="AD91">
        <v>8.2898464355969139</v>
      </c>
      <c r="AE91">
        <v>4.9401933780336913</v>
      </c>
      <c r="AF91">
        <v>19.941583348925811</v>
      </c>
      <c r="AG91"/>
      <c r="AH91"/>
      <c r="AI91"/>
      <c r="AJ91"/>
      <c r="AK91"/>
      <c r="AL91"/>
      <c r="AM91"/>
      <c r="AN91"/>
      <c r="AO91"/>
      <c r="AP91"/>
      <c r="AQ91"/>
      <c r="AR91"/>
      <c r="AS91"/>
      <c r="AT91"/>
      <c r="AU91"/>
      <c r="AV91"/>
      <c r="AW91"/>
      <c r="AX91"/>
      <c r="AY91"/>
      <c r="AZ91"/>
    </row>
    <row r="92">
      <c r="A92" t="s">
        <v>415</v>
      </c>
      <c r="B92">
        <v>2015</v>
      </c>
      <c r="C92" t="s">
        <v>420</v>
      </c>
      <c r="D92">
        <v>35</v>
      </c>
      <c r="E92" t="s">
        <v>55</v>
      </c>
      <c r="F92" t="s">
        <v>49</v>
      </c>
      <c r="G92" t="s">
        <v>174</v>
      </c>
      <c r="H92">
        <v>86.98618854027896</v>
      </c>
      <c r="I92">
        <v>97.251856800031845</v>
      </c>
      <c r="J92">
        <v>98.981071650739807</v>
      </c>
      <c r="K92">
        <v>99.376107991370617</v>
      </c>
      <c r="L92">
        <v>99.794156472519973</v>
      </c>
      <c r="M92">
        <v>96.89829939230799</v>
      </c>
      <c r="N92">
        <v>98.190433335484656</v>
      </c>
      <c r="O92">
        <v>99.793320606515607</v>
      </c>
      <c r="P92">
        <v>99.641597773838868</v>
      </c>
      <c r="Q92">
        <v>100</v>
      </c>
      <c r="R92">
        <v>73.490513184461477</v>
      </c>
      <c r="S92">
        <v>84.709461084417384</v>
      </c>
      <c r="T92">
        <v>91.036089426029804</v>
      </c>
      <c r="U92">
        <v>96.25851524144376</v>
      </c>
      <c r="V92">
        <v>96.711897095986572</v>
      </c>
      <c r="W92" t="s">
        <v>312</v>
      </c>
      <c r="X92" t="s">
        <v>313</v>
      </c>
      <c r="Y92" t="s">
        <v>314</v>
      </c>
      <c r="Z92" t="s">
        <v>315</v>
      </c>
      <c r="AA92" t="s">
        <v>316</v>
      </c>
      <c r="AB92">
        <v>94.902387858235642</v>
      </c>
      <c r="AC92">
        <v>97.511501743227697</v>
      </c>
      <c r="AD92">
        <v>97.938473760085344</v>
      </c>
      <c r="AE92">
        <v>98.922483683708762</v>
      </c>
      <c r="AF92">
        <v>92.706302830911767</v>
      </c>
      <c r="AG92"/>
      <c r="AH92"/>
      <c r="AI92"/>
      <c r="AJ92"/>
      <c r="AK92"/>
      <c r="AL92"/>
      <c r="AM92"/>
      <c r="AN92"/>
      <c r="AO92"/>
      <c r="AP92"/>
      <c r="AQ92"/>
      <c r="AR92"/>
      <c r="AS92"/>
      <c r="AT92"/>
      <c r="AU92"/>
      <c r="AV92"/>
      <c r="AW92"/>
      <c r="AX92"/>
      <c r="AY92"/>
      <c r="AZ92"/>
    </row>
    <row r="93">
      <c r="A93" t="s">
        <v>415</v>
      </c>
      <c r="B93">
        <v>2015</v>
      </c>
      <c r="C93" t="s">
        <v>420</v>
      </c>
      <c r="D93">
        <v>36</v>
      </c>
      <c r="E93" t="s">
        <v>55</v>
      </c>
      <c r="F93" t="s">
        <v>48</v>
      </c>
      <c r="G93" t="s">
        <v>174</v>
      </c>
      <c r="H93">
        <v>13.013811459720939</v>
      </c>
      <c r="I93">
        <v>2.7481431999681418</v>
      </c>
      <c r="J93">
        <v>1.018928349260187</v>
      </c>
      <c r="K93">
        <v>0.6238920086294002</v>
      </c>
      <c r="L93">
        <v>0.20584352748001289</v>
      </c>
      <c r="M93">
        <v>3.1017006076921252</v>
      </c>
      <c r="N93">
        <v>1.809566664515321</v>
      </c>
      <c r="O93">
        <v>0.2066793934844055</v>
      </c>
      <c r="P93">
        <v>0.35840222616110567</v>
      </c>
      <c r="Q93">
        <v>0</v>
      </c>
      <c r="R93">
        <v>26.509486815538612</v>
      </c>
      <c r="S93">
        <v>15.290538915582699</v>
      </c>
      <c r="T93">
        <v>8.9639105739702281</v>
      </c>
      <c r="U93">
        <v>3.7414847585562669</v>
      </c>
      <c r="V93">
        <v>3.2881029040134599</v>
      </c>
      <c r="W93" t="s">
        <v>312</v>
      </c>
      <c r="X93" t="s">
        <v>313</v>
      </c>
      <c r="Y93" t="s">
        <v>314</v>
      </c>
      <c r="Z93" t="s">
        <v>315</v>
      </c>
      <c r="AA93" t="s">
        <v>316</v>
      </c>
      <c r="AB93">
        <v>5.0976121417643476</v>
      </c>
      <c r="AC93">
        <v>2.4884982567723122</v>
      </c>
      <c r="AD93">
        <v>2.061526239914834</v>
      </c>
      <c r="AE93">
        <v>1.0775163162912951</v>
      </c>
      <c r="AF93">
        <v>7.2936971690883494</v>
      </c>
      <c r="AG93"/>
      <c r="AH93"/>
      <c r="AI93"/>
      <c r="AJ93"/>
      <c r="AK93"/>
      <c r="AL93"/>
      <c r="AM93"/>
      <c r="AN93"/>
      <c r="AO93"/>
      <c r="AP93"/>
      <c r="AQ93"/>
      <c r="AR93"/>
      <c r="AS93"/>
      <c r="AT93"/>
      <c r="AU93"/>
      <c r="AV93"/>
      <c r="AW93"/>
      <c r="AX93"/>
      <c r="AY93"/>
      <c r="AZ93"/>
    </row>
    <row r="94">
      <c r="A94" t="s">
        <v>415</v>
      </c>
      <c r="B94">
        <v>2015</v>
      </c>
      <c r="C94" t="s">
        <v>420</v>
      </c>
      <c r="D94">
        <v>37</v>
      </c>
      <c r="E94" t="s">
        <v>148</v>
      </c>
      <c r="F94" t="s">
        <v>49</v>
      </c>
      <c r="G94" t="s">
        <v>440</v>
      </c>
      <c r="H94">
        <v>89.130495485223122</v>
      </c>
      <c r="I94">
        <v>97.452508854107677</v>
      </c>
      <c r="J94">
        <v>99.091715156721904</v>
      </c>
      <c r="K94">
        <v>99.592241731467155</v>
      </c>
      <c r="L94">
        <v>99.79375326710273</v>
      </c>
      <c r="M94">
        <v>97.399298229815798</v>
      </c>
      <c r="N94">
        <v>98.303439765771657</v>
      </c>
      <c r="O94">
        <v>99.793271240375446</v>
      </c>
      <c r="P94">
        <v>99.693906286233741</v>
      </c>
      <c r="Q94">
        <v>100</v>
      </c>
      <c r="R94">
        <v>78.491430226181436</v>
      </c>
      <c r="S94">
        <v>86.225750502468387</v>
      </c>
      <c r="T94">
        <v>91.717363244916044</v>
      </c>
      <c r="U94">
        <v>96.453805788675709</v>
      </c>
      <c r="V94">
        <v>97.560054691104952</v>
      </c>
      <c r="W94" t="s">
        <v>312</v>
      </c>
      <c r="X94" t="s">
        <v>313</v>
      </c>
      <c r="Y94" t="s">
        <v>314</v>
      </c>
      <c r="Z94" t="s">
        <v>315</v>
      </c>
      <c r="AA94" t="s">
        <v>316</v>
      </c>
      <c r="AB94">
        <v>95.411031233642788</v>
      </c>
      <c r="AC94">
        <v>97.926939364117516</v>
      </c>
      <c r="AD94">
        <v>98.300606244211707</v>
      </c>
      <c r="AE94">
        <v>98.93222716876042</v>
      </c>
      <c r="AF94">
        <v>94.294060173302114</v>
      </c>
      <c r="AG94"/>
      <c r="AH94"/>
      <c r="AI94"/>
      <c r="AJ94"/>
      <c r="AK94"/>
      <c r="AL94"/>
      <c r="AM94"/>
      <c r="AN94"/>
      <c r="AO94"/>
      <c r="AP94"/>
      <c r="AQ94"/>
      <c r="AR94"/>
      <c r="AS94"/>
      <c r="AT94"/>
      <c r="AU94"/>
      <c r="AV94"/>
      <c r="AW94"/>
      <c r="AX94"/>
      <c r="AY94"/>
      <c r="AZ94"/>
    </row>
    <row r="95">
      <c r="A95" t="s">
        <v>415</v>
      </c>
      <c r="B95">
        <v>2015</v>
      </c>
      <c r="C95" t="s">
        <v>420</v>
      </c>
      <c r="D95">
        <v>38</v>
      </c>
      <c r="E95" t="s">
        <v>148</v>
      </c>
      <c r="F95" t="s">
        <v>48</v>
      </c>
      <c r="G95" t="s">
        <v>174</v>
      </c>
      <c r="H95">
        <v>10.869504514776819</v>
      </c>
      <c r="I95">
        <v>2.5474911458923248</v>
      </c>
      <c r="J95">
        <v>0.90828484327808212</v>
      </c>
      <c r="K95">
        <v>0.40775826853286812</v>
      </c>
      <c r="L95">
        <v>0.206246732897264</v>
      </c>
      <c r="M95">
        <v>2.600701770184239</v>
      </c>
      <c r="N95">
        <v>1.696560234228337</v>
      </c>
      <c r="O95">
        <v>0.20672875962455339</v>
      </c>
      <c r="P95">
        <v>0.30609371376625583</v>
      </c>
      <c r="Q95">
        <v>0</v>
      </c>
      <c r="R95">
        <v>21.508569773818671</v>
      </c>
      <c r="S95">
        <v>13.774249497531709</v>
      </c>
      <c r="T95">
        <v>8.282636755083999</v>
      </c>
      <c r="U95">
        <v>3.5461942113243281</v>
      </c>
      <c r="V95">
        <v>2.4399453088950658</v>
      </c>
      <c r="W95" t="s">
        <v>312</v>
      </c>
      <c r="X95" t="s">
        <v>313</v>
      </c>
      <c r="Y95" t="s">
        <v>314</v>
      </c>
      <c r="Z95" t="s">
        <v>315</v>
      </c>
      <c r="AA95" t="s">
        <v>316</v>
      </c>
      <c r="AB95">
        <v>4.5889687663572252</v>
      </c>
      <c r="AC95">
        <v>2.073060635882416</v>
      </c>
      <c r="AD95">
        <v>1.699393755788335</v>
      </c>
      <c r="AE95">
        <v>1.067772831239614</v>
      </c>
      <c r="AF95">
        <v>5.7059398266978443</v>
      </c>
      <c r="AG95"/>
      <c r="AH95"/>
      <c r="AI95"/>
      <c r="AJ95"/>
      <c r="AK95"/>
      <c r="AL95"/>
      <c r="AM95"/>
      <c r="AN95"/>
      <c r="AO95"/>
      <c r="AP95"/>
      <c r="AQ95"/>
      <c r="AR95"/>
      <c r="AS95"/>
      <c r="AT95"/>
      <c r="AU95"/>
      <c r="AV95"/>
      <c r="AW95"/>
      <c r="AX95"/>
      <c r="AY95"/>
      <c r="AZ95"/>
    </row>
    <row r="96">
      <c r="A96" t="s">
        <v>415</v>
      </c>
      <c r="B96">
        <v>2015</v>
      </c>
      <c r="C96" t="s">
        <v>420</v>
      </c>
      <c r="D96">
        <v>41</v>
      </c>
      <c r="E96" t="s">
        <v>56</v>
      </c>
      <c r="F96" t="s">
        <v>49</v>
      </c>
      <c r="G96" t="s">
        <v>174</v>
      </c>
      <c r="H96">
        <v>2.2977951607184379</v>
      </c>
      <c r="I96">
        <v>0.1206453169247893</v>
      </c>
      <c r="J96">
        <v>0.12261309613949101</v>
      </c>
      <c r="K96">
        <v>0</v>
      </c>
      <c r="L96">
        <v>0</v>
      </c>
      <c r="M96">
        <v>0.12588777839127319</v>
      </c>
      <c r="N96">
        <v>0.068864889386442293</v>
      </c>
      <c r="O96">
        <v>0.067039312412911903</v>
      </c>
      <c r="P96">
        <v>0</v>
      </c>
      <c r="Q96">
        <v>0</v>
      </c>
      <c r="R96">
        <v>6.7133287107760342</v>
      </c>
      <c r="S96">
        <v>1.5105397969839409</v>
      </c>
      <c r="T96">
        <v>1.401146185417534</v>
      </c>
      <c r="U96">
        <v>0.51025690096025433</v>
      </c>
      <c r="V96">
        <v>0.079124496569126193</v>
      </c>
      <c r="W96" t="s">
        <v>312</v>
      </c>
      <c r="X96" t="s">
        <v>313</v>
      </c>
      <c r="Y96" t="s">
        <v>314</v>
      </c>
      <c r="Z96" t="s">
        <v>315</v>
      </c>
      <c r="AA96" t="s">
        <v>316</v>
      </c>
      <c r="AB96">
        <v>0.44970692552074892</v>
      </c>
      <c r="AC96">
        <v>0.39852854572083779</v>
      </c>
      <c r="AD96">
        <v>0.043072428001551998</v>
      </c>
      <c r="AE96">
        <v>0.0070960094870002001</v>
      </c>
      <c r="AF96">
        <v>1.602737212232578</v>
      </c>
      <c r="AG96"/>
      <c r="AH96"/>
      <c r="AI96"/>
      <c r="AJ96"/>
      <c r="AK96"/>
      <c r="AL96"/>
      <c r="AM96"/>
      <c r="AN96"/>
      <c r="AO96"/>
      <c r="AP96"/>
      <c r="AQ96"/>
      <c r="AR96"/>
      <c r="AS96"/>
      <c r="AT96"/>
      <c r="AU96"/>
      <c r="AV96"/>
      <c r="AW96"/>
      <c r="AX96"/>
      <c r="AY96"/>
      <c r="AZ96"/>
    </row>
    <row r="97">
      <c r="A97" t="s">
        <v>415</v>
      </c>
      <c r="B97">
        <v>2015</v>
      </c>
      <c r="C97" t="s">
        <v>420</v>
      </c>
      <c r="D97">
        <v>42</v>
      </c>
      <c r="E97" t="s">
        <v>56</v>
      </c>
      <c r="F97" t="s">
        <v>48</v>
      </c>
      <c r="G97" t="s">
        <v>441</v>
      </c>
      <c r="H97">
        <v>97.702204839281549</v>
      </c>
      <c r="I97">
        <v>99.879354683075221</v>
      </c>
      <c r="J97">
        <v>99.877386903860526</v>
      </c>
      <c r="K97">
        <v>100</v>
      </c>
      <c r="L97">
        <v>100</v>
      </c>
      <c r="M97">
        <v>99.87411222160874</v>
      </c>
      <c r="N97">
        <v>99.931135110613567</v>
      </c>
      <c r="O97">
        <v>99.93296068758707</v>
      </c>
      <c r="P97">
        <v>100</v>
      </c>
      <c r="Q97">
        <v>100</v>
      </c>
      <c r="R97">
        <v>93.286671289224017</v>
      </c>
      <c r="S97">
        <v>98.489460203016051</v>
      </c>
      <c r="T97">
        <v>98.598853814582455</v>
      </c>
      <c r="U97">
        <v>99.489743099039757</v>
      </c>
      <c r="V97">
        <v>99.920875503430864</v>
      </c>
      <c r="W97" t="s">
        <v>312</v>
      </c>
      <c r="X97" t="s">
        <v>313</v>
      </c>
      <c r="Y97" t="s">
        <v>314</v>
      </c>
      <c r="Z97" t="s">
        <v>315</v>
      </c>
      <c r="AA97" t="s">
        <v>316</v>
      </c>
      <c r="AB97">
        <v>99.550293074479228</v>
      </c>
      <c r="AC97">
        <v>99.601471454279192</v>
      </c>
      <c r="AD97">
        <v>99.956927571998477</v>
      </c>
      <c r="AE97">
        <v>99.992903990513</v>
      </c>
      <c r="AF97">
        <v>98.397262787767488</v>
      </c>
      <c r="AG97"/>
      <c r="AH97"/>
      <c r="AI97"/>
      <c r="AJ97"/>
      <c r="AK97"/>
      <c r="AL97"/>
      <c r="AM97"/>
      <c r="AN97"/>
      <c r="AO97"/>
      <c r="AP97"/>
      <c r="AQ97"/>
      <c r="AR97"/>
      <c r="AS97"/>
      <c r="AT97"/>
      <c r="AU97"/>
      <c r="AV97"/>
      <c r="AW97"/>
      <c r="AX97"/>
      <c r="AY97"/>
      <c r="AZ97"/>
    </row>
    <row r="98">
      <c r="A98" t="s">
        <v>415</v>
      </c>
      <c r="B98">
        <v>2015</v>
      </c>
      <c r="C98" t="s">
        <v>420</v>
      </c>
      <c r="D98">
        <v>43</v>
      </c>
      <c r="E98" t="s">
        <v>53</v>
      </c>
      <c r="F98" t="s">
        <v>49</v>
      </c>
      <c r="G98" t="s">
        <v>442</v>
      </c>
      <c r="H98">
        <v>67.957401283054253</v>
      </c>
      <c r="I98">
        <v>71.306902396252411</v>
      </c>
      <c r="J98">
        <v>89.027562065998026</v>
      </c>
      <c r="K98">
        <v>64.125128780873325</v>
      </c>
      <c r="L98">
        <v>89.08913599968227</v>
      </c>
      <c r="M98">
        <v>50.146131405520137</v>
      </c>
      <c r="N98">
        <v>72.394001719840801</v>
      </c>
      <c r="O98">
        <v>95.13601327831914</v>
      </c>
      <c r="P98">
        <v>60.404523058745447</v>
      </c>
      <c r="Q98">
        <v>88.416669343183202</v>
      </c>
      <c r="R98">
        <v>68.911874948767732</v>
      </c>
      <c r="S98">
        <v>77.960953906761887</v>
      </c>
      <c r="T98">
        <v>87.097839127560022</v>
      </c>
      <c r="U98">
        <v>80.718388863790338</v>
      </c>
      <c r="V98">
        <v>85.905115097720881</v>
      </c>
      <c r="W98" t="s">
        <v>312</v>
      </c>
      <c r="X98" t="s">
        <v>313</v>
      </c>
      <c r="Y98" t="s">
        <v>314</v>
      </c>
      <c r="Z98" t="s">
        <v>315</v>
      </c>
      <c r="AA98" t="s">
        <v>316</v>
      </c>
      <c r="AB98">
        <v>72.609223565629378</v>
      </c>
      <c r="AC98">
        <v>87.250953076405409</v>
      </c>
      <c r="AD98">
        <v>65.478550418361138</v>
      </c>
      <c r="AE98">
        <v>82.211257901298779</v>
      </c>
      <c r="AF98">
        <v>81.219987197723185</v>
      </c>
      <c r="AG98"/>
      <c r="AH98"/>
      <c r="AI98"/>
      <c r="AJ98"/>
      <c r="AK98"/>
      <c r="AL98"/>
      <c r="AM98"/>
      <c r="AN98"/>
      <c r="AO98"/>
      <c r="AP98"/>
      <c r="AQ98"/>
      <c r="AR98"/>
      <c r="AS98"/>
      <c r="AT98"/>
      <c r="AU98"/>
      <c r="AV98"/>
      <c r="AW98"/>
      <c r="AX98"/>
      <c r="AY98"/>
      <c r="AZ98"/>
    </row>
    <row r="99">
      <c r="A99" t="s">
        <v>415</v>
      </c>
      <c r="B99">
        <v>2015</v>
      </c>
      <c r="C99" t="s">
        <v>420</v>
      </c>
      <c r="D99">
        <v>44</v>
      </c>
      <c r="E99" t="s">
        <v>53</v>
      </c>
      <c r="F99" t="s">
        <v>48</v>
      </c>
      <c r="G99" t="s">
        <v>174</v>
      </c>
      <c r="H99">
        <v>32.042598716945797</v>
      </c>
      <c r="I99">
        <v>28.69309760374756</v>
      </c>
      <c r="J99">
        <v>10.97243793400199</v>
      </c>
      <c r="K99">
        <v>35.874871219126668</v>
      </c>
      <c r="L99">
        <v>10.910864000317719</v>
      </c>
      <c r="M99">
        <v>49.853868594479827</v>
      </c>
      <c r="N99">
        <v>27.605998280159199</v>
      </c>
      <c r="O99">
        <v>4.8639867216808579</v>
      </c>
      <c r="P99">
        <v>39.595476941254539</v>
      </c>
      <c r="Q99">
        <v>11.583330656816811</v>
      </c>
      <c r="R99">
        <v>31.088125051232279</v>
      </c>
      <c r="S99">
        <v>22.03904609323811</v>
      </c>
      <c r="T99">
        <v>12.90216087244</v>
      </c>
      <c r="U99">
        <v>19.281611136209658</v>
      </c>
      <c r="V99">
        <v>14.094884902279119</v>
      </c>
      <c r="W99" t="s">
        <v>312</v>
      </c>
      <c r="X99" t="s">
        <v>313</v>
      </c>
      <c r="Y99" t="s">
        <v>314</v>
      </c>
      <c r="Z99" t="s">
        <v>315</v>
      </c>
      <c r="AA99" t="s">
        <v>316</v>
      </c>
      <c r="AB99">
        <v>27.39077643437064</v>
      </c>
      <c r="AC99">
        <v>12.74904692359458</v>
      </c>
      <c r="AD99">
        <v>34.521449581638883</v>
      </c>
      <c r="AE99">
        <v>17.78874209870121</v>
      </c>
      <c r="AF99">
        <v>18.780012802276751</v>
      </c>
      <c r="AG99"/>
      <c r="AH99"/>
      <c r="AI99"/>
      <c r="AJ99"/>
      <c r="AK99"/>
      <c r="AL99"/>
      <c r="AM99"/>
      <c r="AN99"/>
      <c r="AO99"/>
      <c r="AP99"/>
      <c r="AQ99"/>
      <c r="AR99"/>
      <c r="AS99"/>
      <c r="AT99"/>
      <c r="AU99"/>
      <c r="AV99"/>
      <c r="AW99"/>
      <c r="AX99"/>
      <c r="AY99"/>
      <c r="AZ99"/>
    </row>
    <row r="100">
      <c r="A100" t="s">
        <v>415</v>
      </c>
      <c r="B100">
        <v>2015</v>
      </c>
      <c r="C100" t="s">
        <v>420</v>
      </c>
      <c r="D100">
        <v>45</v>
      </c>
      <c r="E100" t="s">
        <v>52</v>
      </c>
      <c r="F100" t="s">
        <v>49</v>
      </c>
      <c r="G100" t="s">
        <v>174</v>
      </c>
      <c r="H100">
        <v>67.957401283054253</v>
      </c>
      <c r="I100">
        <v>71.306902396252411</v>
      </c>
      <c r="J100">
        <v>89.027562065998026</v>
      </c>
      <c r="K100">
        <v>64.125128780873325</v>
      </c>
      <c r="L100">
        <v>89.08913599968227</v>
      </c>
      <c r="M100">
        <v>50.146131405520137</v>
      </c>
      <c r="N100">
        <v>72.394001719840801</v>
      </c>
      <c r="O100">
        <v>95.13601327831914</v>
      </c>
      <c r="P100">
        <v>60.404523058745447</v>
      </c>
      <c r="Q100">
        <v>88.416669343183202</v>
      </c>
      <c r="R100">
        <v>68.911874948767732</v>
      </c>
      <c r="S100">
        <v>77.960953906761887</v>
      </c>
      <c r="T100">
        <v>87.097839127560022</v>
      </c>
      <c r="U100">
        <v>80.718388863790338</v>
      </c>
      <c r="V100">
        <v>85.905115097720881</v>
      </c>
      <c r="W100" t="s">
        <v>312</v>
      </c>
      <c r="X100" t="s">
        <v>313</v>
      </c>
      <c r="Y100" t="s">
        <v>314</v>
      </c>
      <c r="Z100" t="s">
        <v>315</v>
      </c>
      <c r="AA100" t="s">
        <v>316</v>
      </c>
      <c r="AB100">
        <v>72.609223565629378</v>
      </c>
      <c r="AC100">
        <v>87.250953076405409</v>
      </c>
      <c r="AD100">
        <v>65.478550418361138</v>
      </c>
      <c r="AE100">
        <v>82.211257901298779</v>
      </c>
      <c r="AF100">
        <v>81.219987197723185</v>
      </c>
      <c r="AG100"/>
      <c r="AH100"/>
      <c r="AI100"/>
      <c r="AJ100"/>
      <c r="AK100"/>
      <c r="AL100"/>
      <c r="AM100"/>
      <c r="AN100"/>
      <c r="AO100"/>
      <c r="AP100"/>
      <c r="AQ100"/>
      <c r="AR100"/>
      <c r="AS100"/>
      <c r="AT100"/>
      <c r="AU100"/>
      <c r="AV100"/>
      <c r="AW100"/>
      <c r="AX100"/>
      <c r="AY100"/>
      <c r="AZ100"/>
    </row>
    <row r="101">
      <c r="A101" t="s">
        <v>415</v>
      </c>
      <c r="B101">
        <v>2015</v>
      </c>
      <c r="C101" t="s">
        <v>420</v>
      </c>
      <c r="D101">
        <v>46</v>
      </c>
      <c r="E101" t="s">
        <v>52</v>
      </c>
      <c r="F101" t="s">
        <v>48</v>
      </c>
      <c r="G101" t="s">
        <v>174</v>
      </c>
      <c r="H101">
        <v>32.042598716945797</v>
      </c>
      <c r="I101">
        <v>28.69309760374756</v>
      </c>
      <c r="J101">
        <v>10.97243793400199</v>
      </c>
      <c r="K101">
        <v>35.874871219126668</v>
      </c>
      <c r="L101">
        <v>10.910864000317719</v>
      </c>
      <c r="M101">
        <v>49.853868594479827</v>
      </c>
      <c r="N101">
        <v>27.605998280159199</v>
      </c>
      <c r="O101">
        <v>4.8639867216808579</v>
      </c>
      <c r="P101">
        <v>39.595476941254539</v>
      </c>
      <c r="Q101">
        <v>11.583330656816811</v>
      </c>
      <c r="R101">
        <v>31.088125051232279</v>
      </c>
      <c r="S101">
        <v>22.03904609323811</v>
      </c>
      <c r="T101">
        <v>12.90216087244</v>
      </c>
      <c r="U101">
        <v>19.281611136209658</v>
      </c>
      <c r="V101">
        <v>14.094884902279119</v>
      </c>
      <c r="W101" t="s">
        <v>312</v>
      </c>
      <c r="X101" t="s">
        <v>313</v>
      </c>
      <c r="Y101" t="s">
        <v>314</v>
      </c>
      <c r="Z101" t="s">
        <v>315</v>
      </c>
      <c r="AA101" t="s">
        <v>316</v>
      </c>
      <c r="AB101">
        <v>27.39077643437064</v>
      </c>
      <c r="AC101">
        <v>12.74904692359458</v>
      </c>
      <c r="AD101">
        <v>34.521449581638883</v>
      </c>
      <c r="AE101">
        <v>17.78874209870121</v>
      </c>
      <c r="AF101">
        <v>18.780012802276751</v>
      </c>
      <c r="AG101"/>
      <c r="AH101"/>
      <c r="AI101"/>
      <c r="AJ101"/>
      <c r="AK101"/>
      <c r="AL101"/>
      <c r="AM101"/>
      <c r="AN101"/>
      <c r="AO101"/>
      <c r="AP101"/>
      <c r="AQ101"/>
      <c r="AR101"/>
      <c r="AS101"/>
      <c r="AT101"/>
      <c r="AU101"/>
      <c r="AV101"/>
      <c r="AW101"/>
      <c r="AX101"/>
      <c r="AY101"/>
      <c r="AZ101"/>
    </row>
    <row r="102">
      <c r="A102" t="s">
        <v>415</v>
      </c>
      <c r="B102">
        <v>2015</v>
      </c>
      <c r="C102" t="s">
        <v>420</v>
      </c>
      <c r="D102">
        <v>58</v>
      </c>
      <c r="E102" t="s">
        <v>317</v>
      </c>
      <c r="F102" t="s">
        <v>318</v>
      </c>
      <c r="G102" t="s">
        <v>174</v>
      </c>
      <c r="H102">
        <v>16.285031496493389</v>
      </c>
      <c r="I102">
        <v>16.998000034243841</v>
      </c>
      <c r="J102">
        <v>16.802179016681201</v>
      </c>
      <c r="K102">
        <v>13.52274827236001</v>
      </c>
      <c r="L102">
        <v>9.0421525821479687</v>
      </c>
      <c r="M102">
        <v>14.991155681369349</v>
      </c>
      <c r="N102">
        <v>16.716088155743162</v>
      </c>
      <c r="O102">
        <v>14.924766952375871</v>
      </c>
      <c r="P102">
        <v>11.771775467586229</v>
      </c>
      <c r="Q102">
        <v>9.8706444142492167</v>
      </c>
      <c r="R102">
        <v>12.592040232330801</v>
      </c>
      <c r="S102">
        <v>18.236365240228078</v>
      </c>
      <c r="T102">
        <v>19.8952980895188</v>
      </c>
      <c r="U102">
        <v>19.68328815261934</v>
      </c>
      <c r="V102">
        <v>16.681660983278039</v>
      </c>
      <c r="W102" t="s">
        <v>312</v>
      </c>
      <c r="X102" t="s">
        <v>313</v>
      </c>
      <c r="Y102" t="s">
        <v>314</v>
      </c>
      <c r="Z102" t="s">
        <v>315</v>
      </c>
      <c r="AA102" t="s">
        <v>316</v>
      </c>
      <c r="AB102">
        <v>11.891658478253399</v>
      </c>
      <c r="AC102">
        <v>20.354472106708599</v>
      </c>
      <c r="AD102">
        <v>23.013288386931951</v>
      </c>
      <c r="AE102">
        <v>10.01615125333662</v>
      </c>
      <c r="AF102">
        <v>5.8927592978605414</v>
      </c>
      <c r="AG102"/>
      <c r="AH102"/>
      <c r="AI102"/>
      <c r="AJ102"/>
      <c r="AK102"/>
      <c r="AL102"/>
      <c r="AM102"/>
      <c r="AN102"/>
      <c r="AO102"/>
      <c r="AP102"/>
      <c r="AQ102"/>
      <c r="AR102"/>
      <c r="AS102"/>
      <c r="AT102"/>
      <c r="AU102"/>
      <c r="AV102"/>
      <c r="AW102"/>
      <c r="AX102"/>
      <c r="AY102"/>
      <c r="AZ102"/>
    </row>
    <row r="103">
      <c r="A103" t="s">
        <v>415</v>
      </c>
      <c r="B103">
        <v>2015</v>
      </c>
      <c r="C103" t="s">
        <v>420</v>
      </c>
      <c r="D103">
        <v>59</v>
      </c>
      <c r="E103" t="s">
        <v>317</v>
      </c>
      <c r="F103" t="s">
        <v>319</v>
      </c>
      <c r="G103" t="s">
        <v>174</v>
      </c>
      <c r="H103">
        <v>19.219944686400979</v>
      </c>
      <c r="I103">
        <v>5.4012417646106403</v>
      </c>
      <c r="J103">
        <v>3.145376445784636</v>
      </c>
      <c r="K103">
        <v>1.8473878022637491</v>
      </c>
      <c r="L103">
        <v>0.4641138554653545</v>
      </c>
      <c r="M103">
        <v>7.5707983153195846</v>
      </c>
      <c r="N103">
        <v>3.420982452283444</v>
      </c>
      <c r="O103">
        <v>1.612460292378707</v>
      </c>
      <c r="P103">
        <v>1.2113995143517671</v>
      </c>
      <c r="Q103">
        <v>0.26232721690359861</v>
      </c>
      <c r="R103">
        <v>28.096675618311739</v>
      </c>
      <c r="S103">
        <v>26.071264200284709</v>
      </c>
      <c r="T103">
        <v>14.88824273650228</v>
      </c>
      <c r="U103">
        <v>7.9865086078117207</v>
      </c>
      <c r="V103">
        <v>5.9452518563232903</v>
      </c>
      <c r="W103" t="s">
        <v>312</v>
      </c>
      <c r="X103" t="s">
        <v>313</v>
      </c>
      <c r="Y103" t="s">
        <v>314</v>
      </c>
      <c r="Z103" t="s">
        <v>315</v>
      </c>
      <c r="AA103" t="s">
        <v>316</v>
      </c>
      <c r="AB103">
        <v>13.618542706837349</v>
      </c>
      <c r="AC103">
        <v>4.45724866009677</v>
      </c>
      <c r="AD103">
        <v>2.8751861144780291</v>
      </c>
      <c r="AE103">
        <v>3.029441988317306</v>
      </c>
      <c r="AF103">
        <v>8.1759080459779163</v>
      </c>
      <c r="AG103"/>
      <c r="AH103"/>
      <c r="AI103"/>
      <c r="AJ103"/>
      <c r="AK103"/>
      <c r="AL103"/>
      <c r="AM103"/>
      <c r="AN103"/>
      <c r="AO103"/>
      <c r="AP103"/>
      <c r="AQ103"/>
      <c r="AR103"/>
      <c r="AS103"/>
      <c r="AT103"/>
      <c r="AU103"/>
      <c r="AV103"/>
      <c r="AW103"/>
      <c r="AX103"/>
      <c r="AY103"/>
      <c r="AZ103"/>
    </row>
    <row r="104">
      <c r="A104" t="s">
        <v>415</v>
      </c>
      <c r="B104">
        <v>2015</v>
      </c>
      <c r="C104" t="s">
        <v>420</v>
      </c>
      <c r="D104">
        <v>60</v>
      </c>
      <c r="E104" t="s">
        <v>317</v>
      </c>
      <c r="F104" t="s">
        <v>320</v>
      </c>
      <c r="G104" t="s">
        <v>174</v>
      </c>
      <c r="H104">
        <v>0.66319103327177664</v>
      </c>
      <c r="I104">
        <v>0.012289970718805899</v>
      </c>
      <c r="J104">
        <v>0</v>
      </c>
      <c r="K104">
        <v>0</v>
      </c>
      <c r="L104">
        <v>0</v>
      </c>
      <c r="M104">
        <v>0.179718939051772</v>
      </c>
      <c r="N104">
        <v>0</v>
      </c>
      <c r="O104">
        <v>0</v>
      </c>
      <c r="P104">
        <v>0</v>
      </c>
      <c r="Q104">
        <v>0</v>
      </c>
      <c r="R104">
        <v>2.1617468470929868</v>
      </c>
      <c r="S104">
        <v>0.1101644509578459</v>
      </c>
      <c r="T104">
        <v>0.052896588795146401</v>
      </c>
      <c r="U104">
        <v>0</v>
      </c>
      <c r="V104">
        <v>0</v>
      </c>
      <c r="W104" t="s">
        <v>312</v>
      </c>
      <c r="X104" t="s">
        <v>313</v>
      </c>
      <c r="Y104" t="s">
        <v>314</v>
      </c>
      <c r="Z104" t="s">
        <v>315</v>
      </c>
      <c r="AA104" t="s">
        <v>316</v>
      </c>
      <c r="AB104">
        <v>0.32785232647448281</v>
      </c>
      <c r="AC104">
        <v>0.1135158120440842</v>
      </c>
      <c r="AD104">
        <v>0</v>
      </c>
      <c r="AE104">
        <v>0.22837710121202751</v>
      </c>
      <c r="AF104">
        <v>0.067252567815995201</v>
      </c>
      <c r="AG104"/>
      <c r="AH104"/>
      <c r="AI104"/>
      <c r="AJ104"/>
      <c r="AK104"/>
      <c r="AL104"/>
      <c r="AM104"/>
      <c r="AN104"/>
      <c r="AO104"/>
      <c r="AP104"/>
      <c r="AQ104"/>
      <c r="AR104"/>
      <c r="AS104"/>
      <c r="AT104"/>
      <c r="AU104"/>
      <c r="AV104"/>
      <c r="AW104"/>
      <c r="AX104"/>
      <c r="AY104"/>
      <c r="AZ104"/>
    </row>
    <row r="105">
      <c r="A105" t="s">
        <v>415</v>
      </c>
      <c r="B105">
        <v>2015</v>
      </c>
      <c r="C105" t="s">
        <v>420</v>
      </c>
      <c r="D105">
        <v>61</v>
      </c>
      <c r="E105" t="s">
        <v>317</v>
      </c>
      <c r="F105" t="s">
        <v>321</v>
      </c>
      <c r="G105" t="s">
        <v>174</v>
      </c>
      <c r="H105">
        <v>1.4868657917579571</v>
      </c>
      <c r="I105">
        <v>1.1640695824499061</v>
      </c>
      <c r="J105">
        <v>0.84386893785521366</v>
      </c>
      <c r="K105">
        <v>1.893412573244093</v>
      </c>
      <c r="L105">
        <v>1.1448846480367689</v>
      </c>
      <c r="M105">
        <v>1.0433141232891789</v>
      </c>
      <c r="N105">
        <v>1.1937052803094781</v>
      </c>
      <c r="O105">
        <v>0.31035440640920869</v>
      </c>
      <c r="P105">
        <v>2.4098598691456319</v>
      </c>
      <c r="Q105">
        <v>1.347563501848438</v>
      </c>
      <c r="R105">
        <v>1.4588244451957919</v>
      </c>
      <c r="S105">
        <v>1.6524334932122411</v>
      </c>
      <c r="T105">
        <v>1.9914532932199911</v>
      </c>
      <c r="U105">
        <v>1.326383953448248</v>
      </c>
      <c r="V105">
        <v>0.86834509760474221</v>
      </c>
      <c r="W105" t="s">
        <v>312</v>
      </c>
      <c r="X105" t="s">
        <v>313</v>
      </c>
      <c r="Y105" t="s">
        <v>314</v>
      </c>
      <c r="Z105" t="s">
        <v>315</v>
      </c>
      <c r="AA105" t="s">
        <v>316</v>
      </c>
      <c r="AB105">
        <v>0.61653059444486202</v>
      </c>
      <c r="AC105">
        <v>0.33093230294297948</v>
      </c>
      <c r="AD105">
        <v>2.7121392998468248</v>
      </c>
      <c r="AE105">
        <v>2.3171186067763099</v>
      </c>
      <c r="AF105">
        <v>0.40964388304743388</v>
      </c>
      <c r="AG105"/>
      <c r="AH105"/>
      <c r="AI105"/>
      <c r="AJ105"/>
      <c r="AK105"/>
      <c r="AL105"/>
      <c r="AM105"/>
      <c r="AN105"/>
      <c r="AO105"/>
      <c r="AP105"/>
      <c r="AQ105"/>
      <c r="AR105"/>
      <c r="AS105"/>
      <c r="AT105"/>
      <c r="AU105"/>
      <c r="AV105"/>
      <c r="AW105"/>
      <c r="AX105"/>
      <c r="AY105"/>
      <c r="AZ105"/>
    </row>
    <row r="106">
      <c r="A106" t="s">
        <v>415</v>
      </c>
      <c r="B106">
        <v>2015</v>
      </c>
      <c r="C106" t="s">
        <v>420</v>
      </c>
      <c r="D106">
        <v>62</v>
      </c>
      <c r="E106" t="s">
        <v>317</v>
      </c>
      <c r="F106" t="s">
        <v>322</v>
      </c>
      <c r="G106" t="s">
        <v>174</v>
      </c>
      <c r="H106">
        <v>1.7225773413706451</v>
      </c>
      <c r="I106">
        <v>0.34672890600935952</v>
      </c>
      <c r="J106">
        <v>0.25606088480013423</v>
      </c>
      <c r="K106">
        <v>0.1763921682085661</v>
      </c>
      <c r="L106">
        <v>0.10960484096342871</v>
      </c>
      <c r="M106">
        <v>0.24059521447622409</v>
      </c>
      <c r="N106">
        <v>0.079248856923684996</v>
      </c>
      <c r="O106">
        <v>0</v>
      </c>
      <c r="P106">
        <v>0.1001371410142963</v>
      </c>
      <c r="Q106">
        <v>0</v>
      </c>
      <c r="R106">
        <v>3.304211244132111</v>
      </c>
      <c r="S106">
        <v>2.1989100715386942</v>
      </c>
      <c r="T106">
        <v>2.2716370280860132</v>
      </c>
      <c r="U106">
        <v>0.54624641088642267</v>
      </c>
      <c r="V106">
        <v>1.5408585101305809</v>
      </c>
      <c r="W106" t="s">
        <v>312</v>
      </c>
      <c r="X106" t="s">
        <v>313</v>
      </c>
      <c r="Y106" t="s">
        <v>314</v>
      </c>
      <c r="Z106" t="s">
        <v>315</v>
      </c>
      <c r="AA106" t="s">
        <v>316</v>
      </c>
      <c r="AB106">
        <v>0.55801021151020147</v>
      </c>
      <c r="AC106">
        <v>0.1568918620801211</v>
      </c>
      <c r="AD106">
        <v>0.69199876211031552</v>
      </c>
      <c r="AE106">
        <v>0.15290300908567889</v>
      </c>
      <c r="AF106">
        <v>1.0542146884404731</v>
      </c>
      <c r="AG106"/>
      <c r="AH106"/>
      <c r="AI106"/>
      <c r="AJ106"/>
      <c r="AK106"/>
      <c r="AL106"/>
      <c r="AM106"/>
      <c r="AN106"/>
      <c r="AO106"/>
      <c r="AP106"/>
      <c r="AQ106"/>
      <c r="AR106"/>
      <c r="AS106"/>
      <c r="AT106"/>
      <c r="AU106"/>
      <c r="AV106"/>
      <c r="AW106"/>
      <c r="AX106"/>
      <c r="AY106"/>
      <c r="AZ106"/>
    </row>
    <row r="107">
      <c r="A107" t="s">
        <v>415</v>
      </c>
      <c r="B107">
        <v>2015</v>
      </c>
      <c r="C107" t="s">
        <v>420</v>
      </c>
      <c r="D107">
        <v>63</v>
      </c>
      <c r="E107" t="s">
        <v>317</v>
      </c>
      <c r="F107" t="s">
        <v>323</v>
      </c>
      <c r="G107" t="s">
        <v>174</v>
      </c>
      <c r="H107">
        <v>7.7800285676956076</v>
      </c>
      <c r="I107">
        <v>1.575637614862736</v>
      </c>
      <c r="J107">
        <v>0.68234282645295219</v>
      </c>
      <c r="K107">
        <v>0.0286061064739545</v>
      </c>
      <c r="L107">
        <v>0</v>
      </c>
      <c r="M107">
        <v>1.722641378889876</v>
      </c>
      <c r="N107">
        <v>0.57009403944581749</v>
      </c>
      <c r="O107">
        <v>0.62207293592422197</v>
      </c>
      <c r="P107">
        <v>0.013374244764374901</v>
      </c>
      <c r="Q107">
        <v>0</v>
      </c>
      <c r="R107">
        <v>12.878200045360019</v>
      </c>
      <c r="S107">
        <v>10.30777750436682</v>
      </c>
      <c r="T107">
        <v>8.2695883213963111</v>
      </c>
      <c r="U107">
        <v>1.592240151882764</v>
      </c>
      <c r="V107">
        <v>0.62281806985346366</v>
      </c>
      <c r="W107" t="s">
        <v>312</v>
      </c>
      <c r="X107" t="s">
        <v>313</v>
      </c>
      <c r="Y107" t="s">
        <v>314</v>
      </c>
      <c r="Z107" t="s">
        <v>315</v>
      </c>
      <c r="AA107" t="s">
        <v>316</v>
      </c>
      <c r="AB107">
        <v>1.29266683010213</v>
      </c>
      <c r="AC107">
        <v>0.86540587005981462</v>
      </c>
      <c r="AD107">
        <v>0.8056312830036525</v>
      </c>
      <c r="AE107">
        <v>0.028794790520238301</v>
      </c>
      <c r="AF107">
        <v>6.8862258573521826</v>
      </c>
      <c r="AG107"/>
      <c r="AH107"/>
      <c r="AI107"/>
      <c r="AJ107"/>
      <c r="AK107"/>
      <c r="AL107"/>
      <c r="AM107"/>
      <c r="AN107"/>
      <c r="AO107"/>
      <c r="AP107"/>
      <c r="AQ107"/>
      <c r="AR107"/>
      <c r="AS107"/>
      <c r="AT107"/>
      <c r="AU107"/>
      <c r="AV107"/>
      <c r="AW107"/>
      <c r="AX107"/>
      <c r="AY107"/>
      <c r="AZ107"/>
    </row>
    <row r="108">
      <c r="A108" t="s">
        <v>415</v>
      </c>
      <c r="B108">
        <v>2015</v>
      </c>
      <c r="C108" t="s">
        <v>420</v>
      </c>
      <c r="D108">
        <v>64</v>
      </c>
      <c r="E108" t="s">
        <v>317</v>
      </c>
      <c r="F108" t="s">
        <v>324</v>
      </c>
      <c r="G108" t="s">
        <v>174</v>
      </c>
      <c r="H108">
        <v>2.6536545090418051</v>
      </c>
      <c r="I108">
        <v>0.36703865449240081</v>
      </c>
      <c r="J108">
        <v>0.037442582157051499</v>
      </c>
      <c r="K108">
        <v>0.0071102057652965003</v>
      </c>
      <c r="L108">
        <v>0</v>
      </c>
      <c r="M108">
        <v>0.39726130266967219</v>
      </c>
      <c r="N108">
        <v>0.13318400919138271</v>
      </c>
      <c r="O108">
        <v>0</v>
      </c>
      <c r="P108">
        <v>0</v>
      </c>
      <c r="Q108">
        <v>0</v>
      </c>
      <c r="R108">
        <v>5.9932367933399391</v>
      </c>
      <c r="S108">
        <v>4.0495837942274484</v>
      </c>
      <c r="T108">
        <v>1.129791332745429</v>
      </c>
      <c r="U108">
        <v>0.14530644121272371</v>
      </c>
      <c r="V108">
        <v>0.1381831738773138</v>
      </c>
      <c r="W108" t="s">
        <v>312</v>
      </c>
      <c r="X108" t="s">
        <v>313</v>
      </c>
      <c r="Y108" t="s">
        <v>314</v>
      </c>
      <c r="Z108" t="s">
        <v>315</v>
      </c>
      <c r="AA108" t="s">
        <v>316</v>
      </c>
      <c r="AB108">
        <v>0.21968745845493209</v>
      </c>
      <c r="AC108">
        <v>0.30188830723572779</v>
      </c>
      <c r="AD108">
        <v>0.32695181459470068</v>
      </c>
      <c r="AE108">
        <v>0.0040187814103990003</v>
      </c>
      <c r="AF108">
        <v>2.10403318885853</v>
      </c>
      <c r="AG108"/>
      <c r="AH108"/>
      <c r="AI108"/>
      <c r="AJ108"/>
      <c r="AK108"/>
      <c r="AL108"/>
      <c r="AM108"/>
      <c r="AN108"/>
      <c r="AO108"/>
      <c r="AP108"/>
      <c r="AQ108"/>
      <c r="AR108"/>
      <c r="AS108"/>
      <c r="AT108"/>
      <c r="AU108"/>
      <c r="AV108"/>
      <c r="AW108"/>
      <c r="AX108"/>
      <c r="AY108"/>
      <c r="AZ108"/>
    </row>
    <row r="109">
      <c r="A109" t="s">
        <v>415</v>
      </c>
      <c r="B109">
        <v>2015</v>
      </c>
      <c r="C109" t="s">
        <v>420</v>
      </c>
      <c r="D109">
        <v>65</v>
      </c>
      <c r="E109" t="s">
        <v>317</v>
      </c>
      <c r="F109" t="s">
        <v>325</v>
      </c>
      <c r="G109" t="s">
        <v>174</v>
      </c>
      <c r="H109">
        <v>2.4530626009961032</v>
      </c>
      <c r="I109">
        <v>0.33271327380631283</v>
      </c>
      <c r="J109">
        <v>0.058269535852785097</v>
      </c>
      <c r="K109">
        <v>0.26935068388830341</v>
      </c>
      <c r="L109">
        <v>0</v>
      </c>
      <c r="M109">
        <v>0.98080112974633704</v>
      </c>
      <c r="N109">
        <v>0.072663813240586003</v>
      </c>
      <c r="O109">
        <v>0</v>
      </c>
      <c r="P109">
        <v>0.064794497116711605</v>
      </c>
      <c r="Q109">
        <v>0</v>
      </c>
      <c r="R109">
        <v>4.4485104638691304</v>
      </c>
      <c r="S109">
        <v>2.8129366825550282</v>
      </c>
      <c r="T109">
        <v>1.1689721512941</v>
      </c>
      <c r="U109">
        <v>0.28025585664216962</v>
      </c>
      <c r="V109">
        <v>1.0066971874996611</v>
      </c>
      <c r="W109" t="s">
        <v>312</v>
      </c>
      <c r="X109" t="s">
        <v>313</v>
      </c>
      <c r="Y109" t="s">
        <v>314</v>
      </c>
      <c r="Z109" t="s">
        <v>315</v>
      </c>
      <c r="AA109" t="s">
        <v>316</v>
      </c>
      <c r="AB109">
        <v>0.85778538540615024</v>
      </c>
      <c r="AC109">
        <v>0.44869615297725679</v>
      </c>
      <c r="AD109">
        <v>0.86782953520623174</v>
      </c>
      <c r="AE109">
        <v>0.036171618782014699</v>
      </c>
      <c r="AF109">
        <v>0.93751474807147672</v>
      </c>
      <c r="AG109"/>
      <c r="AH109"/>
      <c r="AI109"/>
      <c r="AJ109"/>
      <c r="AK109"/>
      <c r="AL109"/>
      <c r="AM109"/>
      <c r="AN109"/>
      <c r="AO109"/>
      <c r="AP109"/>
      <c r="AQ109"/>
      <c r="AR109"/>
      <c r="AS109"/>
      <c r="AT109"/>
      <c r="AU109"/>
      <c r="AV109"/>
      <c r="AW109"/>
      <c r="AX109"/>
      <c r="AY109"/>
      <c r="AZ109"/>
    </row>
    <row r="110">
      <c r="A110" t="s">
        <v>415</v>
      </c>
      <c r="B110">
        <v>2015</v>
      </c>
      <c r="C110" t="s">
        <v>420</v>
      </c>
      <c r="D110">
        <v>66</v>
      </c>
      <c r="E110" t="s">
        <v>317</v>
      </c>
      <c r="F110" t="s">
        <v>326</v>
      </c>
      <c r="G110" t="s">
        <v>174</v>
      </c>
      <c r="H110">
        <v>1.2690133449765919</v>
      </c>
      <c r="I110">
        <v>0.11620986175663391</v>
      </c>
      <c r="J110">
        <v>0</v>
      </c>
      <c r="K110">
        <v>0</v>
      </c>
      <c r="L110">
        <v>0.035490174843219299</v>
      </c>
      <c r="M110">
        <v>0.44049242887174828</v>
      </c>
      <c r="N110">
        <v>0.0665010488926355</v>
      </c>
      <c r="O110">
        <v>0</v>
      </c>
      <c r="P110">
        <v>0</v>
      </c>
      <c r="Q110">
        <v>0.046231380478537101</v>
      </c>
      <c r="R110">
        <v>3.214998209879623</v>
      </c>
      <c r="S110">
        <v>0.44927619026987581</v>
      </c>
      <c r="T110">
        <v>0.63822541334261684</v>
      </c>
      <c r="U110">
        <v>0</v>
      </c>
      <c r="V110">
        <v>0</v>
      </c>
      <c r="W110" t="s">
        <v>312</v>
      </c>
      <c r="X110" t="s">
        <v>313</v>
      </c>
      <c r="Y110" t="s">
        <v>314</v>
      </c>
      <c r="Z110" t="s">
        <v>315</v>
      </c>
      <c r="AA110" t="s">
        <v>316</v>
      </c>
      <c r="AB110">
        <v>0.43324563216475143</v>
      </c>
      <c r="AC110">
        <v>0.2221349205954864</v>
      </c>
      <c r="AD110">
        <v>0.072211678357881698</v>
      </c>
      <c r="AE110">
        <v>0.0060281721155984996</v>
      </c>
      <c r="AF110">
        <v>0.72468388204394585</v>
      </c>
      <c r="AG110"/>
      <c r="AH110"/>
      <c r="AI110"/>
      <c r="AJ110"/>
      <c r="AK110"/>
      <c r="AL110"/>
      <c r="AM110"/>
      <c r="AN110"/>
      <c r="AO110"/>
      <c r="AP110"/>
      <c r="AQ110"/>
      <c r="AR110"/>
      <c r="AS110"/>
      <c r="AT110"/>
      <c r="AU110"/>
      <c r="AV110"/>
      <c r="AW110"/>
      <c r="AX110"/>
      <c r="AY110"/>
      <c r="AZ110"/>
    </row>
    <row r="111">
      <c r="A111" t="s">
        <v>415</v>
      </c>
      <c r="B111">
        <v>2015</v>
      </c>
      <c r="C111" t="s">
        <v>420</v>
      </c>
      <c r="D111">
        <v>67</v>
      </c>
      <c r="E111" t="s">
        <v>317</v>
      </c>
      <c r="F111" t="s">
        <v>327</v>
      </c>
      <c r="G111" t="s">
        <v>174</v>
      </c>
      <c r="H111">
        <v>1.8506468157729641</v>
      </c>
      <c r="I111">
        <v>0.1175165104981737</v>
      </c>
      <c r="J111">
        <v>0.079308464797394396</v>
      </c>
      <c r="K111">
        <v>0</v>
      </c>
      <c r="L111">
        <v>0</v>
      </c>
      <c r="M111">
        <v>0</v>
      </c>
      <c r="N111">
        <v>0</v>
      </c>
      <c r="O111">
        <v>0</v>
      </c>
      <c r="P111">
        <v>0</v>
      </c>
      <c r="Q111">
        <v>0</v>
      </c>
      <c r="R111">
        <v>6.9041316346366104</v>
      </c>
      <c r="S111">
        <v>0.91117058508837379</v>
      </c>
      <c r="T111">
        <v>0.61080898389239391</v>
      </c>
      <c r="U111">
        <v>0.079538464591191904</v>
      </c>
      <c r="V111">
        <v>0.34171052654299983</v>
      </c>
      <c r="W111" t="s">
        <v>312</v>
      </c>
      <c r="X111" t="s">
        <v>313</v>
      </c>
      <c r="Y111" t="s">
        <v>314</v>
      </c>
      <c r="Z111" t="s">
        <v>315</v>
      </c>
      <c r="AA111" t="s">
        <v>316</v>
      </c>
      <c r="AB111">
        <v>0.82968712370811459</v>
      </c>
      <c r="AC111">
        <v>0</v>
      </c>
      <c r="AD111">
        <v>0.38662125906849232</v>
      </c>
      <c r="AE111">
        <v>0</v>
      </c>
      <c r="AF111">
        <v>0.9436841900322549</v>
      </c>
      <c r="AG111"/>
      <c r="AH111"/>
      <c r="AI111"/>
      <c r="AJ111"/>
      <c r="AK111"/>
      <c r="AL111"/>
      <c r="AM111"/>
      <c r="AN111"/>
      <c r="AO111"/>
      <c r="AP111"/>
      <c r="AQ111"/>
      <c r="AR111"/>
      <c r="AS111"/>
      <c r="AT111"/>
      <c r="AU111"/>
      <c r="AV111"/>
      <c r="AW111"/>
      <c r="AX111"/>
      <c r="AY111"/>
      <c r="AZ111"/>
    </row>
    <row r="112">
      <c r="A112" t="s">
        <v>415</v>
      </c>
      <c r="B112">
        <v>2015</v>
      </c>
      <c r="C112" t="s">
        <v>420</v>
      </c>
      <c r="D112">
        <v>68</v>
      </c>
      <c r="E112" t="s">
        <v>317</v>
      </c>
      <c r="F112" t="s">
        <v>328</v>
      </c>
      <c r="G112" t="s">
        <v>174</v>
      </c>
      <c r="H112">
        <v>0.1355591478859951</v>
      </c>
      <c r="I112">
        <v>0.046845384643803202</v>
      </c>
      <c r="J112">
        <v>0</v>
      </c>
      <c r="K112">
        <v>0</v>
      </c>
      <c r="L112">
        <v>0.040658568428648199</v>
      </c>
      <c r="M112">
        <v>0.019849475575777601</v>
      </c>
      <c r="N112">
        <v>0</v>
      </c>
      <c r="O112">
        <v>0</v>
      </c>
      <c r="P112">
        <v>0</v>
      </c>
      <c r="Q112">
        <v>0</v>
      </c>
      <c r="R112">
        <v>0.38576828871819102</v>
      </c>
      <c r="S112">
        <v>0.062186655970434102</v>
      </c>
      <c r="T112">
        <v>0.13728057116878251</v>
      </c>
      <c r="U112">
        <v>0.13617355512009141</v>
      </c>
      <c r="V112">
        <v>0.17530029421484061</v>
      </c>
      <c r="W112" t="s">
        <v>312</v>
      </c>
      <c r="X112" t="s">
        <v>313</v>
      </c>
      <c r="Y112" t="s">
        <v>314</v>
      </c>
      <c r="Z112" t="s">
        <v>315</v>
      </c>
      <c r="AA112" t="s">
        <v>316</v>
      </c>
      <c r="AB112">
        <v>0</v>
      </c>
      <c r="AC112">
        <v>0.028874187092312799</v>
      </c>
      <c r="AD112">
        <v>0.066783686253516994</v>
      </c>
      <c r="AE112">
        <v>0.0152287515110704</v>
      </c>
      <c r="AF112">
        <v>0.098827447126420706</v>
      </c>
      <c r="AG112"/>
      <c r="AH112"/>
      <c r="AI112"/>
      <c r="AJ112"/>
      <c r="AK112"/>
      <c r="AL112"/>
      <c r="AM112"/>
      <c r="AN112"/>
      <c r="AO112"/>
      <c r="AP112"/>
      <c r="AQ112"/>
      <c r="AR112"/>
      <c r="AS112"/>
      <c r="AT112"/>
      <c r="AU112"/>
      <c r="AV112"/>
      <c r="AW112"/>
      <c r="AX112"/>
      <c r="AY112"/>
      <c r="AZ112"/>
    </row>
    <row r="113">
      <c r="A113" t="s">
        <v>415</v>
      </c>
      <c r="B113">
        <v>2015</v>
      </c>
      <c r="C113" t="s">
        <v>420</v>
      </c>
      <c r="D113">
        <v>69</v>
      </c>
      <c r="E113" t="s">
        <v>317</v>
      </c>
      <c r="F113" t="s">
        <v>329</v>
      </c>
      <c r="G113" t="s">
        <v>174</v>
      </c>
      <c r="H113">
        <v>0</v>
      </c>
      <c r="I113">
        <v>0</v>
      </c>
      <c r="J113">
        <v>0</v>
      </c>
      <c r="K113">
        <v>0</v>
      </c>
      <c r="L113">
        <v>0.037337689165815598</v>
      </c>
      <c r="M113">
        <v>0</v>
      </c>
      <c r="N113">
        <v>0</v>
      </c>
      <c r="O113">
        <v>0</v>
      </c>
      <c r="P113">
        <v>0</v>
      </c>
      <c r="Q113">
        <v>0.048638050436203298</v>
      </c>
      <c r="R113">
        <v>0</v>
      </c>
      <c r="S113">
        <v>0</v>
      </c>
      <c r="T113">
        <v>0</v>
      </c>
      <c r="U113">
        <v>0</v>
      </c>
      <c r="V113">
        <v>0</v>
      </c>
      <c r="W113" t="s">
        <v>312</v>
      </c>
      <c r="X113" t="s">
        <v>313</v>
      </c>
      <c r="Y113" t="s">
        <v>314</v>
      </c>
      <c r="Z113" t="s">
        <v>315</v>
      </c>
      <c r="AA113" t="s">
        <v>316</v>
      </c>
      <c r="AB113">
        <v>0</v>
      </c>
      <c r="AC113">
        <v>0.034100815512733397</v>
      </c>
      <c r="AD113">
        <v>0</v>
      </c>
      <c r="AE113">
        <v>0</v>
      </c>
      <c r="AF113">
        <v>0</v>
      </c>
      <c r="AG113"/>
      <c r="AH113"/>
      <c r="AI113"/>
      <c r="AJ113"/>
      <c r="AK113"/>
      <c r="AL113"/>
      <c r="AM113"/>
      <c r="AN113"/>
      <c r="AO113"/>
      <c r="AP113"/>
      <c r="AQ113"/>
      <c r="AR113"/>
      <c r="AS113"/>
      <c r="AT113"/>
      <c r="AU113"/>
      <c r="AV113"/>
      <c r="AW113"/>
      <c r="AX113"/>
      <c r="AY113"/>
      <c r="AZ113"/>
    </row>
    <row r="114">
      <c r="A114" t="s">
        <v>415</v>
      </c>
      <c r="B114">
        <v>2015</v>
      </c>
      <c r="C114" t="s">
        <v>420</v>
      </c>
      <c r="D114">
        <v>70</v>
      </c>
      <c r="E114" t="s">
        <v>317</v>
      </c>
      <c r="F114" t="s">
        <v>330</v>
      </c>
      <c r="G114" t="s">
        <v>174</v>
      </c>
      <c r="H114">
        <v>0.32826035604838533</v>
      </c>
      <c r="I114">
        <v>0.061329643640764597</v>
      </c>
      <c r="J114">
        <v>0.074215093570039095</v>
      </c>
      <c r="K114">
        <v>0.18811707558167029</v>
      </c>
      <c r="L114">
        <v>0</v>
      </c>
      <c r="M114">
        <v>0.1290122819518616</v>
      </c>
      <c r="N114">
        <v>0.050754234849135701</v>
      </c>
      <c r="O114">
        <v>0.023879667365853799</v>
      </c>
      <c r="P114">
        <v>0</v>
      </c>
      <c r="Q114">
        <v>0</v>
      </c>
      <c r="R114">
        <v>1.0022342498507051</v>
      </c>
      <c r="S114">
        <v>0.252731513166987</v>
      </c>
      <c r="T114">
        <v>0</v>
      </c>
      <c r="U114">
        <v>0.15211559192046181</v>
      </c>
      <c r="V114">
        <v>0.7311865674618373</v>
      </c>
      <c r="W114" t="s">
        <v>312</v>
      </c>
      <c r="X114" t="s">
        <v>313</v>
      </c>
      <c r="Y114" t="s">
        <v>314</v>
      </c>
      <c r="Z114" t="s">
        <v>315</v>
      </c>
      <c r="AA114" t="s">
        <v>316</v>
      </c>
      <c r="AB114">
        <v>0.169491156627469</v>
      </c>
      <c r="AC114">
        <v>0.061403075139536703</v>
      </c>
      <c r="AD114">
        <v>0.18859487620205381</v>
      </c>
      <c r="AE114">
        <v>0.018373742846655099</v>
      </c>
      <c r="AF114">
        <v>0.22025713041066231</v>
      </c>
      <c r="AG114"/>
      <c r="AH114"/>
      <c r="AI114"/>
      <c r="AJ114"/>
      <c r="AK114"/>
      <c r="AL114"/>
      <c r="AM114"/>
      <c r="AN114"/>
      <c r="AO114"/>
      <c r="AP114"/>
      <c r="AQ114"/>
      <c r="AR114"/>
      <c r="AS114"/>
      <c r="AT114"/>
      <c r="AU114"/>
      <c r="AV114"/>
      <c r="AW114"/>
      <c r="AX114"/>
      <c r="AY114"/>
      <c r="AZ114"/>
    </row>
    <row r="115">
      <c r="A115" t="s">
        <v>415</v>
      </c>
      <c r="B115">
        <v>2015</v>
      </c>
      <c r="C115" t="s">
        <v>420</v>
      </c>
      <c r="D115">
        <v>71</v>
      </c>
      <c r="E115" t="s">
        <v>317</v>
      </c>
      <c r="F115" t="s">
        <v>331</v>
      </c>
      <c r="G115" t="s">
        <v>174</v>
      </c>
      <c r="H115">
        <v>44.075664708741158</v>
      </c>
      <c r="I115">
        <v>73.460378798266788</v>
      </c>
      <c r="J115">
        <v>78.020936212048682</v>
      </c>
      <c r="K115">
        <v>82.026609636314404</v>
      </c>
      <c r="L115">
        <v>88.965751183391134</v>
      </c>
      <c r="M115">
        <v>72.260951670687291</v>
      </c>
      <c r="N115">
        <v>77.696778109120771</v>
      </c>
      <c r="O115">
        <v>82.506465745546194</v>
      </c>
      <c r="P115">
        <v>84.376190148957136</v>
      </c>
      <c r="Q115">
        <v>88.216162554277986</v>
      </c>
      <c r="R115">
        <v>17.34256934450416</v>
      </c>
      <c r="S115">
        <v>32.849127691092953</v>
      </c>
      <c r="T115">
        <v>48.945805490038261</v>
      </c>
      <c r="U115">
        <v>68.071942813865007</v>
      </c>
      <c r="V115">
        <v>71.947987733213409</v>
      </c>
      <c r="W115" t="s">
        <v>312</v>
      </c>
      <c r="X115" t="s">
        <v>313</v>
      </c>
      <c r="Y115" t="s">
        <v>314</v>
      </c>
      <c r="Z115" t="s">
        <v>315</v>
      </c>
      <c r="AA115" t="s">
        <v>316</v>
      </c>
      <c r="AB115">
        <v>69.119650199051776</v>
      </c>
      <c r="AC115">
        <v>72.441553960019462</v>
      </c>
      <c r="AD115">
        <v>67.985018313615967</v>
      </c>
      <c r="AE115">
        <v>84.147392184086186</v>
      </c>
      <c r="AF115">
        <v>72.467849886815117</v>
      </c>
      <c r="AG115"/>
      <c r="AH115"/>
      <c r="AI115"/>
      <c r="AJ115"/>
      <c r="AK115"/>
      <c r="AL115"/>
      <c r="AM115"/>
      <c r="AN115"/>
      <c r="AO115"/>
      <c r="AP115"/>
      <c r="AQ115"/>
      <c r="AR115"/>
      <c r="AS115"/>
      <c r="AT115"/>
      <c r="AU115"/>
      <c r="AV115"/>
      <c r="AW115"/>
      <c r="AX115"/>
      <c r="AY115"/>
      <c r="AZ115"/>
    </row>
    <row r="116">
      <c r="A116" t="s">
        <v>415</v>
      </c>
      <c r="B116">
        <v>2015</v>
      </c>
      <c r="C116" t="s">
        <v>420</v>
      </c>
      <c r="D116">
        <v>72</v>
      </c>
      <c r="E116" t="s">
        <v>317</v>
      </c>
      <c r="F116" t="s">
        <v>332</v>
      </c>
      <c r="G116" t="s">
        <v>174</v>
      </c>
      <c r="H116">
        <v>0.076499599546577396</v>
      </c>
      <c r="I116">
        <v>0</v>
      </c>
      <c r="J116">
        <v>0</v>
      </c>
      <c r="K116">
        <v>0</v>
      </c>
      <c r="L116">
        <v>0.16000645755769241</v>
      </c>
      <c r="M116">
        <v>0.023408058101364201</v>
      </c>
      <c r="N116">
        <v>0</v>
      </c>
      <c r="O116">
        <v>0</v>
      </c>
      <c r="P116">
        <v>0</v>
      </c>
      <c r="Q116">
        <v>0.2084328818060443</v>
      </c>
      <c r="R116">
        <v>0.21685258277844169</v>
      </c>
      <c r="S116">
        <v>0.036071927040664899</v>
      </c>
      <c r="T116">
        <v>0</v>
      </c>
      <c r="U116">
        <v>0</v>
      </c>
      <c r="V116">
        <v>0</v>
      </c>
      <c r="W116" t="s">
        <v>312</v>
      </c>
      <c r="X116" t="s">
        <v>313</v>
      </c>
      <c r="Y116" t="s">
        <v>314</v>
      </c>
      <c r="Z116" t="s">
        <v>315</v>
      </c>
      <c r="AA116" t="s">
        <v>316</v>
      </c>
      <c r="AB116">
        <v>0.065191896964579096</v>
      </c>
      <c r="AC116">
        <v>0.14613520043485759</v>
      </c>
      <c r="AD116">
        <v>0.0077449903305294001</v>
      </c>
      <c r="AE116">
        <v>0</v>
      </c>
      <c r="AF116">
        <v>0.017145186147328201</v>
      </c>
      <c r="AG116"/>
      <c r="AH116"/>
      <c r="AI116"/>
      <c r="AJ116"/>
      <c r="AK116"/>
      <c r="AL116"/>
      <c r="AM116"/>
      <c r="AN116"/>
      <c r="AO116"/>
      <c r="AP116"/>
      <c r="AQ116"/>
      <c r="AR116"/>
      <c r="AS116"/>
      <c r="AT116"/>
      <c r="AU116"/>
      <c r="AV116"/>
      <c r="AW116"/>
      <c r="AX116"/>
      <c r="AY116"/>
      <c r="AZ116"/>
    </row>
    <row r="117">
      <c r="A117" t="s">
        <v>415</v>
      </c>
      <c r="B117">
        <v>2015</v>
      </c>
      <c r="C117" t="s">
        <v>420</v>
      </c>
      <c r="D117">
        <v>73</v>
      </c>
      <c r="E117" t="s">
        <v>317</v>
      </c>
      <c r="F117" t="s">
        <v>333</v>
      </c>
      <c r="G117" t="s">
        <v>174</v>
      </c>
      <c r="H117">
        <v>0</v>
      </c>
      <c r="I117">
        <v>0</v>
      </c>
      <c r="J117">
        <v>0</v>
      </c>
      <c r="K117">
        <v>0.040265475899940797</v>
      </c>
      <c r="L117">
        <v>0</v>
      </c>
      <c r="M117">
        <v>0</v>
      </c>
      <c r="N117">
        <v>0</v>
      </c>
      <c r="O117">
        <v>0</v>
      </c>
      <c r="P117">
        <v>0.052469117063850997</v>
      </c>
      <c r="Q117">
        <v>0</v>
      </c>
      <c r="R117">
        <v>0</v>
      </c>
      <c r="S117">
        <v>0</v>
      </c>
      <c r="T117">
        <v>0</v>
      </c>
      <c r="U117">
        <v>0</v>
      </c>
      <c r="V117">
        <v>0</v>
      </c>
      <c r="W117" t="s">
        <v>312</v>
      </c>
      <c r="X117" t="s">
        <v>313</v>
      </c>
      <c r="Y117" t="s">
        <v>314</v>
      </c>
      <c r="Z117" t="s">
        <v>315</v>
      </c>
      <c r="AA117" t="s">
        <v>316</v>
      </c>
      <c r="AB117">
        <v>0</v>
      </c>
      <c r="AC117">
        <v>0.036746767060266597</v>
      </c>
      <c r="AD117">
        <v>0</v>
      </c>
      <c r="AE117">
        <v>0</v>
      </c>
      <c r="AF117">
        <v>0</v>
      </c>
      <c r="AG117"/>
      <c r="AH117"/>
      <c r="AI117"/>
      <c r="AJ117"/>
      <c r="AK117"/>
      <c r="AL117"/>
      <c r="AM117"/>
      <c r="AN117"/>
      <c r="AO117"/>
      <c r="AP117"/>
      <c r="AQ117"/>
      <c r="AR117"/>
      <c r="AS117"/>
      <c r="AT117"/>
      <c r="AU117"/>
      <c r="AV117"/>
      <c r="AW117"/>
      <c r="AX117"/>
      <c r="AY117"/>
      <c r="AZ117"/>
    </row>
    <row r="118">
      <c r="A118" t="s">
        <v>415</v>
      </c>
      <c r="B118">
        <v>2015</v>
      </c>
      <c r="C118" t="s">
        <v>420</v>
      </c>
      <c r="D118">
        <v>122</v>
      </c>
      <c r="E118" t="s">
        <v>18</v>
      </c>
      <c r="F118" t="s">
        <v>14</v>
      </c>
      <c r="G118" t="s">
        <v>432</v>
      </c>
      <c r="H118">
        <v>91.812138494226517</v>
      </c>
      <c r="I118">
        <v>97.972723052938989</v>
      </c>
      <c r="J118">
        <v>99.761038685329964</v>
      </c>
      <c r="K118">
        <v>99.973585666736994</v>
      </c>
      <c r="L118">
        <v>99.704305209426451</v>
      </c>
      <c r="M118">
        <v>96.9377052543894</v>
      </c>
      <c r="N118">
        <v>99.033889538645852</v>
      </c>
      <c r="O118">
        <v>100</v>
      </c>
      <c r="P118">
        <v>99.967977481534405</v>
      </c>
      <c r="Q118">
        <v>99.665632652831789</v>
      </c>
      <c r="R118">
        <v>83.970875053173373</v>
      </c>
      <c r="S118">
        <v>93.539719516407061</v>
      </c>
      <c r="T118">
        <v>93.435059598947703</v>
      </c>
      <c r="U118">
        <v>97.530053869744975</v>
      </c>
      <c r="V118">
        <v>99.599321485169796</v>
      </c>
      <c r="W118" t="s">
        <v>312</v>
      </c>
      <c r="X118" t="s">
        <v>313</v>
      </c>
      <c r="Y118" t="s">
        <v>314</v>
      </c>
      <c r="Z118" t="s">
        <v>315</v>
      </c>
      <c r="AA118" t="s">
        <v>316</v>
      </c>
      <c r="AB118">
        <v>96.376022729012789</v>
      </c>
      <c r="AC118">
        <v>98.538336342854663</v>
      </c>
      <c r="AD118">
        <v>98.414876053173074</v>
      </c>
      <c r="AE118">
        <v>99.214234631890491</v>
      </c>
      <c r="AF118">
        <v>96.29864142402802</v>
      </c>
      <c r="AG118">
        <v>7413.3303749894676</v>
      </c>
      <c r="AH118">
        <v>7916.5922446481236</v>
      </c>
      <c r="AI118">
        <v>8054.4025142052797</v>
      </c>
      <c r="AJ118">
        <v>8070.8328685933484</v>
      </c>
      <c r="AK118">
        <v>8055.2314953767254</v>
      </c>
      <c r="AL118">
        <v>6012.1856168933209</v>
      </c>
      <c r="AM118">
        <v>6124.3026317918011</v>
      </c>
      <c r="AN118">
        <v>6220.0481023687307</v>
      </c>
      <c r="AO118">
        <v>6193.3136000779514</v>
      </c>
      <c r="AP118">
        <v>6181.3141986901628</v>
      </c>
      <c r="AQ118">
        <v>1566.4399732681291</v>
      </c>
      <c r="AR118">
        <v>1762.9284025049401</v>
      </c>
      <c r="AS118">
        <v>1754.1476525674291</v>
      </c>
      <c r="AT118">
        <v>1829.372893223082</v>
      </c>
      <c r="AU118">
        <v>1866.3364264274051</v>
      </c>
      <c r="AV118">
        <v>5980.3287503495376</v>
      </c>
      <c r="AW118">
        <v>8716.6982255830389</v>
      </c>
      <c r="AX118">
        <v>8638.6887204103441</v>
      </c>
      <c r="AY118">
        <v>8020.4432247031427</v>
      </c>
      <c r="AZ118">
        <v>8154.2305767669104</v>
      </c>
    </row>
    <row r="119">
      <c r="A119" t="s">
        <v>415</v>
      </c>
      <c r="B119">
        <v>2015</v>
      </c>
      <c r="C119" t="s">
        <v>420</v>
      </c>
      <c r="D119">
        <v>123</v>
      </c>
      <c r="E119" t="s">
        <v>18</v>
      </c>
      <c r="F119" t="s">
        <v>51</v>
      </c>
      <c r="G119" t="s">
        <v>174</v>
      </c>
      <c r="H119">
        <v>8.1878615057734727</v>
      </c>
      <c r="I119">
        <v>2.0272769470609759</v>
      </c>
      <c r="J119">
        <v>0.23896131467000509</v>
      </c>
      <c r="K119">
        <v>0.0264143332630229</v>
      </c>
      <c r="L119">
        <v>0.29569479057352582</v>
      </c>
      <c r="M119">
        <v>3.0622947456106808</v>
      </c>
      <c r="N119">
        <v>0.96611046135412182</v>
      </c>
      <c r="O119">
        <v>0</v>
      </c>
      <c r="P119">
        <v>0.032022518465594202</v>
      </c>
      <c r="Q119">
        <v>0.33436734716820582</v>
      </c>
      <c r="R119">
        <v>16.029124946826741</v>
      </c>
      <c r="S119">
        <v>6.4602804835929808</v>
      </c>
      <c r="T119">
        <v>6.5649404010523078</v>
      </c>
      <c r="U119">
        <v>2.46994613025509</v>
      </c>
      <c r="V119">
        <v>0.40067851483021338</v>
      </c>
      <c r="W119" t="s">
        <v>312</v>
      </c>
      <c r="X119" t="s">
        <v>313</v>
      </c>
      <c r="Y119" t="s">
        <v>314</v>
      </c>
      <c r="Z119" t="s">
        <v>315</v>
      </c>
      <c r="AA119" t="s">
        <v>316</v>
      </c>
      <c r="AB119">
        <v>3.62397727098719</v>
      </c>
      <c r="AC119">
        <v>1.461663657145376</v>
      </c>
      <c r="AD119">
        <v>1.585123946827091</v>
      </c>
      <c r="AE119">
        <v>0.78576536810950026</v>
      </c>
      <c r="AF119">
        <v>3.7013585759720939</v>
      </c>
      <c r="AG119">
        <v>661.12524337699062</v>
      </c>
      <c r="AH119">
        <v>163.81217605011139</v>
      </c>
      <c r="AI119">
        <v>19.293008964620149</v>
      </c>
      <c r="AJ119">
        <v>2.1324199555254602</v>
      </c>
      <c r="AK119">
        <v>23.889540025815219</v>
      </c>
      <c r="AL119">
        <v>189.92696779785661</v>
      </c>
      <c r="AM119">
        <v>59.74472848270544</v>
      </c>
      <c r="AN119">
        <v>0</v>
      </c>
      <c r="AO119">
        <v>1.983890282849283</v>
      </c>
      <c r="AP119">
        <v>20.737636190286789</v>
      </c>
      <c r="AQ119">
        <v>299.01632009097278</v>
      </c>
      <c r="AR119">
        <v>121.7558916314343</v>
      </c>
      <c r="AS119">
        <v>123.25003958022501</v>
      </c>
      <c r="AT119">
        <v>46.328821928515197</v>
      </c>
      <c r="AU119">
        <v>7.508092388217797</v>
      </c>
      <c r="AV119">
        <v>224.87518005631179</v>
      </c>
      <c r="AW119">
        <v>129.2987225023532</v>
      </c>
      <c r="AX119">
        <v>139.13945644263211</v>
      </c>
      <c r="AY119">
        <v>63.520991178764753</v>
      </c>
      <c r="AZ119">
        <v>313.41803819300048</v>
      </c>
    </row>
    <row r="120">
      <c r="A120" t="s">
        <v>415</v>
      </c>
      <c r="B120">
        <v>2015</v>
      </c>
      <c r="C120" t="s">
        <v>420</v>
      </c>
      <c r="D120">
        <v>124</v>
      </c>
      <c r="E120" t="s">
        <v>50</v>
      </c>
      <c r="F120" t="s">
        <v>15</v>
      </c>
      <c r="G120" t="s">
        <v>433</v>
      </c>
      <c r="H120">
        <v>80.725986384509511</v>
      </c>
      <c r="I120">
        <v>91.451588640776919</v>
      </c>
      <c r="J120">
        <v>97.000751198572729</v>
      </c>
      <c r="K120">
        <v>98.384427134077796</v>
      </c>
      <c r="L120">
        <v>99.383926002916184</v>
      </c>
      <c r="M120">
        <v>84.496223078043471</v>
      </c>
      <c r="N120">
        <v>95.148917933952433</v>
      </c>
      <c r="O120">
        <v>97.393530475677537</v>
      </c>
      <c r="P120">
        <v>98.555835908326955</v>
      </c>
      <c r="Q120">
        <v>99.471387339065998</v>
      </c>
      <c r="R120">
        <v>75.805654302578546</v>
      </c>
      <c r="S120">
        <v>85.087835746099273</v>
      </c>
      <c r="T120">
        <v>86.600994265204321</v>
      </c>
      <c r="U120">
        <v>94.051681480944666</v>
      </c>
      <c r="V120">
        <v>98.509997963088992</v>
      </c>
      <c r="W120" t="s">
        <v>312</v>
      </c>
      <c r="X120" t="s">
        <v>313</v>
      </c>
      <c r="Y120" t="s">
        <v>314</v>
      </c>
      <c r="Z120" t="s">
        <v>315</v>
      </c>
      <c r="AA120" t="s">
        <v>316</v>
      </c>
      <c r="AB120">
        <v>91.171845011709323</v>
      </c>
      <c r="AC120">
        <v>90.882142725583989</v>
      </c>
      <c r="AD120">
        <v>95.595078646942639</v>
      </c>
      <c r="AE120">
        <v>97.356120011839465</v>
      </c>
      <c r="AF120">
        <v>91.554871852770958</v>
      </c>
      <c r="AG120">
        <v>6515.6600825496216</v>
      </c>
      <c r="AH120">
        <v>7389.6582113281047</v>
      </c>
      <c r="AI120">
        <v>7822.4434783200504</v>
      </c>
      <c r="AJ120">
        <v>7940.0689204605796</v>
      </c>
      <c r="AK120">
        <v>8021.6058814138078</v>
      </c>
      <c r="AL120">
        <v>5239.5482319330622</v>
      </c>
      <c r="AM120">
        <v>5878.9388533623896</v>
      </c>
      <c r="AN120">
        <v>6054.0217269807044</v>
      </c>
      <c r="AO120">
        <v>6103.3511908849914</v>
      </c>
      <c r="AP120">
        <v>6161.5184005004248</v>
      </c>
      <c r="AQ120">
        <v>1413.696384679276</v>
      </c>
      <c r="AR120">
        <v>1602.4635180357459</v>
      </c>
      <c r="AS120">
        <v>1625.8450677118681</v>
      </c>
      <c r="AT120">
        <v>1764.1290026669949</v>
      </c>
      <c r="AU120">
        <v>1845.924197316725</v>
      </c>
      <c r="AV120">
        <v>5651.3276323282898</v>
      </c>
      <c r="AW120">
        <v>8037.6893765627347</v>
      </c>
      <c r="AX120">
        <v>8386.005326234721</v>
      </c>
      <c r="AY120">
        <v>7865.5496382457104</v>
      </c>
      <c r="AZ120">
        <v>7748.8646007007064</v>
      </c>
    </row>
    <row r="121">
      <c r="A121" t="s">
        <v>415</v>
      </c>
      <c r="B121">
        <v>2015</v>
      </c>
      <c r="C121" t="s">
        <v>420</v>
      </c>
      <c r="D121">
        <v>125</v>
      </c>
      <c r="E121" t="s">
        <v>50</v>
      </c>
      <c r="F121" t="s">
        <v>16</v>
      </c>
      <c r="G121" t="s">
        <v>434</v>
      </c>
      <c r="H121">
        <v>11.082980516903421</v>
      </c>
      <c r="I121">
        <v>6.5211344121621408</v>
      </c>
      <c r="J121">
        <v>2.7600094425701891</v>
      </c>
      <c r="K121">
        <v>1.5891503099172719</v>
      </c>
      <c r="L121">
        <v>0.32009382637131628</v>
      </c>
      <c r="M121">
        <v>12.44089616789147</v>
      </c>
      <c r="N121">
        <v>3.8841309870895628</v>
      </c>
      <c r="O121">
        <v>2.6064695243224572</v>
      </c>
      <c r="P121">
        <v>1.412128582153545</v>
      </c>
      <c r="Q121">
        <v>0.19382482003213281</v>
      </c>
      <c r="R121">
        <v>8.1604023151670813</v>
      </c>
      <c r="S121">
        <v>8.4471526067375127</v>
      </c>
      <c r="T121">
        <v>6.8340653337434079</v>
      </c>
      <c r="U121">
        <v>3.4783723888003228</v>
      </c>
      <c r="V121">
        <v>1.0893235220807951</v>
      </c>
      <c r="W121" t="s">
        <v>312</v>
      </c>
      <c r="X121" t="s">
        <v>313</v>
      </c>
      <c r="Y121" t="s">
        <v>314</v>
      </c>
      <c r="Z121" t="s">
        <v>315</v>
      </c>
      <c r="AA121" t="s">
        <v>316</v>
      </c>
      <c r="AB121">
        <v>5.2002844422986882</v>
      </c>
      <c r="AC121">
        <v>7.6558767969220582</v>
      </c>
      <c r="AD121">
        <v>2.8188208482179289</v>
      </c>
      <c r="AE121">
        <v>1.85764666374028</v>
      </c>
      <c r="AF121">
        <v>4.7420116518767914</v>
      </c>
      <c r="AG121">
        <v>894.54383877952444</v>
      </c>
      <c r="AH121">
        <v>526.93403332002367</v>
      </c>
      <c r="AI121">
        <v>222.57578005697559</v>
      </c>
      <c r="AJ121">
        <v>128.2516283651145</v>
      </c>
      <c r="AK121">
        <v>25.83583305160494</v>
      </c>
      <c r="AL121">
        <v>771.45076011186745</v>
      </c>
      <c r="AM121">
        <v>239.98768527667599</v>
      </c>
      <c r="AN121">
        <v>162.01921271251089</v>
      </c>
      <c r="AO121">
        <v>87.450089425312086</v>
      </c>
      <c r="AP121">
        <v>12.00601727842437</v>
      </c>
      <c r="AQ121">
        <v>152.18299158045369</v>
      </c>
      <c r="AR121">
        <v>159.0856526656687</v>
      </c>
      <c r="AS121">
        <v>128.30258485556161</v>
      </c>
      <c r="AT121">
        <v>65.243890556087194</v>
      </c>
      <c r="AU121">
        <v>20.412229110680279</v>
      </c>
      <c r="AV121">
        <v>322.34195941691303</v>
      </c>
      <c r="AW121">
        <v>677.0918659422282</v>
      </c>
      <c r="AX121">
        <v>247.27890788353929</v>
      </c>
      <c r="AY121">
        <v>150.08211134743061</v>
      </c>
      <c r="AZ121">
        <v>401.34626898313138</v>
      </c>
    </row>
    <row r="122">
      <c r="A122" t="s">
        <v>415</v>
      </c>
      <c r="B122">
        <v>2015</v>
      </c>
      <c r="C122" t="s">
        <v>420</v>
      </c>
      <c r="D122">
        <v>126</v>
      </c>
      <c r="E122" t="s">
        <v>50</v>
      </c>
      <c r="F122" t="s">
        <v>22</v>
      </c>
      <c r="G122" t="s">
        <v>435</v>
      </c>
      <c r="H122">
        <v>4.5847955311510873</v>
      </c>
      <c r="I122">
        <v>1.683552703609293</v>
      </c>
      <c r="J122">
        <v>0.23112776242065791</v>
      </c>
      <c r="K122">
        <v>0.0264225560049016</v>
      </c>
      <c r="L122">
        <v>0.29598017071250893</v>
      </c>
      <c r="M122">
        <v>2.005423074919837</v>
      </c>
      <c r="N122">
        <v>0.87435782738754553</v>
      </c>
      <c r="O122">
        <v>0</v>
      </c>
      <c r="P122">
        <v>0.032035509519527897</v>
      </c>
      <c r="Q122">
        <v>0.33478784090186497</v>
      </c>
      <c r="R122">
        <v>7.8719630506718801</v>
      </c>
      <c r="S122">
        <v>3.5757682652953968</v>
      </c>
      <c r="T122">
        <v>5.1370398052891693</v>
      </c>
      <c r="U122">
        <v>1.7171956602954439</v>
      </c>
      <c r="V122">
        <v>0.36576929691323118</v>
      </c>
      <c r="W122" t="s">
        <v>312</v>
      </c>
      <c r="X122" t="s">
        <v>313</v>
      </c>
      <c r="Y122" t="s">
        <v>314</v>
      </c>
      <c r="Z122" t="s">
        <v>315</v>
      </c>
      <c r="AA122" t="s">
        <v>316</v>
      </c>
      <c r="AB122">
        <v>2.1846671165283249</v>
      </c>
      <c r="AC122">
        <v>0.89256235398913053</v>
      </c>
      <c r="AD122">
        <v>0.98546549244970583</v>
      </c>
      <c r="AE122">
        <v>0.32537863746015472</v>
      </c>
      <c r="AF122">
        <v>2.642590899999032</v>
      </c>
      <c r="AG122">
        <v>370.05393884794142</v>
      </c>
      <c r="AH122">
        <v>136.03786708723001</v>
      </c>
      <c r="AI122">
        <v>18.638864498121372</v>
      </c>
      <c r="AJ122">
        <v>2.1324199555254602</v>
      </c>
      <c r="AK122">
        <v>23.889540025815219</v>
      </c>
      <c r="AL122">
        <v>124.3548000573815</v>
      </c>
      <c r="AM122">
        <v>54.023695852624428</v>
      </c>
      <c r="AN122">
        <v>0</v>
      </c>
      <c r="AO122">
        <v>1.983890282849283</v>
      </c>
      <c r="AP122">
        <v>20.737636190286789</v>
      </c>
      <c r="AQ122">
        <v>146.8039001502971</v>
      </c>
      <c r="AR122">
        <v>67.342624757599665</v>
      </c>
      <c r="AS122">
        <v>96.442666749205202</v>
      </c>
      <c r="AT122">
        <v>32.209468452670407</v>
      </c>
      <c r="AU122">
        <v>6.8539479217190236</v>
      </c>
      <c r="AV122">
        <v>135.41756933283341</v>
      </c>
      <c r="AW122">
        <v>78.938928324350442</v>
      </c>
      <c r="AX122">
        <v>86.44920832196064</v>
      </c>
      <c r="AY122">
        <v>26.287837106248361</v>
      </c>
      <c r="AZ122">
        <v>223.65908732924049</v>
      </c>
    </row>
    <row r="123">
      <c r="A123" t="s">
        <v>415</v>
      </c>
      <c r="B123">
        <v>2015</v>
      </c>
      <c r="C123" t="s">
        <v>420</v>
      </c>
      <c r="D123">
        <v>127</v>
      </c>
      <c r="E123" t="s">
        <v>50</v>
      </c>
      <c r="F123" t="s">
        <v>19</v>
      </c>
      <c r="G123" t="s">
        <v>436</v>
      </c>
      <c r="H123">
        <v>3.6062375674359748</v>
      </c>
      <c r="I123">
        <v>0.34372424345168429</v>
      </c>
      <c r="J123">
        <v>0.0081115964364114005</v>
      </c>
      <c r="K123">
        <v>0</v>
      </c>
      <c r="L123">
        <v>0</v>
      </c>
      <c r="M123">
        <v>1.0574576791453509</v>
      </c>
      <c r="N123">
        <v>0.092593251570512194</v>
      </c>
      <c r="O123">
        <v>0</v>
      </c>
      <c r="P123">
        <v>0</v>
      </c>
      <c r="Q123">
        <v>0</v>
      </c>
      <c r="R123">
        <v>8.1619803315826491</v>
      </c>
      <c r="S123">
        <v>2.8892433818678809</v>
      </c>
      <c r="T123">
        <v>1.4279005957631401</v>
      </c>
      <c r="U123">
        <v>0.75275046995964723</v>
      </c>
      <c r="V123">
        <v>0.034909217916982198</v>
      </c>
      <c r="W123" t="s">
        <v>312</v>
      </c>
      <c r="X123" t="s">
        <v>313</v>
      </c>
      <c r="Y123" t="s">
        <v>314</v>
      </c>
      <c r="Z123" t="s">
        <v>315</v>
      </c>
      <c r="AA123" t="s">
        <v>316</v>
      </c>
      <c r="AB123">
        <v>1.4432034294636371</v>
      </c>
      <c r="AC123">
        <v>0.56941812350473353</v>
      </c>
      <c r="AD123">
        <v>0.60063501238963213</v>
      </c>
      <c r="AE123">
        <v>0.46085468696014592</v>
      </c>
      <c r="AF123">
        <v>1.060525595353365</v>
      </c>
      <c r="AG123">
        <v>291.07130452904897</v>
      </c>
      <c r="AH123">
        <v>27.77430896288147</v>
      </c>
      <c r="AI123">
        <v>0.65414446649877289</v>
      </c>
      <c r="AJ123">
        <v>0</v>
      </c>
      <c r="AK123">
        <v>0</v>
      </c>
      <c r="AL123">
        <v>65.57216774047501</v>
      </c>
      <c r="AM123">
        <v>5.7210326300810106</v>
      </c>
      <c r="AN123">
        <v>0</v>
      </c>
      <c r="AO123">
        <v>0</v>
      </c>
      <c r="AP123">
        <v>0</v>
      </c>
      <c r="AQ123">
        <v>152.2124199406754</v>
      </c>
      <c r="AR123">
        <v>54.413266873834573</v>
      </c>
      <c r="AS123">
        <v>26.807372831019801</v>
      </c>
      <c r="AT123">
        <v>14.1193534758448</v>
      </c>
      <c r="AU123">
        <v>0.65414446649877289</v>
      </c>
      <c r="AV123">
        <v>89.457610723478453</v>
      </c>
      <c r="AW123">
        <v>50.359794178002801</v>
      </c>
      <c r="AX123">
        <v>52.690248120671498</v>
      </c>
      <c r="AY123">
        <v>37.233154072516392</v>
      </c>
      <c r="AZ123">
        <v>89.758950863760191</v>
      </c>
    </row>
    <row r="124">
      <c r="A124" t="s">
        <v>415</v>
      </c>
      <c r="B124">
        <v>2015</v>
      </c>
      <c r="C124" t="s">
        <v>420</v>
      </c>
      <c r="D124">
        <v>128</v>
      </c>
      <c r="E124" t="s">
        <v>160</v>
      </c>
      <c r="F124" t="s">
        <v>49</v>
      </c>
      <c r="G124" t="s">
        <v>443</v>
      </c>
      <c r="H124">
        <v>12.071784370261611</v>
      </c>
      <c r="I124">
        <v>6.6560714135081094</v>
      </c>
      <c r="J124">
        <v>2.7666283063923611</v>
      </c>
      <c r="K124">
        <v>1.5895703150239959</v>
      </c>
      <c r="L124">
        <v>0.32104405310776712</v>
      </c>
      <c r="M124">
        <v>12.83398585048543</v>
      </c>
      <c r="N124">
        <v>3.9220553435513659</v>
      </c>
      <c r="O124">
        <v>2.6064695243224572</v>
      </c>
      <c r="P124">
        <v>1.4125811097094181</v>
      </c>
      <c r="Q124">
        <v>0.19447590170452381</v>
      </c>
      <c r="R124">
        <v>9.71869186654461</v>
      </c>
      <c r="S124">
        <v>9.031008348312179</v>
      </c>
      <c r="T124">
        <v>7.3142408888883246</v>
      </c>
      <c r="U124">
        <v>3.566462080955906</v>
      </c>
      <c r="V124">
        <v>1.093705766101021</v>
      </c>
      <c r="W124" t="s">
        <v>312</v>
      </c>
      <c r="X124" t="s">
        <v>313</v>
      </c>
      <c r="Y124" t="s">
        <v>314</v>
      </c>
      <c r="Z124" t="s">
        <v>315</v>
      </c>
      <c r="AA124" t="s">
        <v>316</v>
      </c>
      <c r="AB124">
        <v>5.3960460059984818</v>
      </c>
      <c r="AC124">
        <v>7.769464856327307</v>
      </c>
      <c r="AD124">
        <v>2.864250743723995</v>
      </c>
      <c r="AE124">
        <v>1.872367843683046</v>
      </c>
      <c r="AF124">
        <v>4.9243666869529781</v>
      </c>
      <c r="AG124"/>
      <c r="AH124"/>
      <c r="AI124"/>
      <c r="AJ124"/>
      <c r="AK124"/>
      <c r="AL124"/>
      <c r="AM124"/>
      <c r="AN124"/>
      <c r="AO124"/>
      <c r="AP124"/>
      <c r="AQ124"/>
      <c r="AR124"/>
      <c r="AS124"/>
      <c r="AT124"/>
      <c r="AU124"/>
      <c r="AV124"/>
      <c r="AW124"/>
      <c r="AX124"/>
      <c r="AY124"/>
      <c r="AZ124"/>
    </row>
    <row r="125">
      <c r="A125" t="s">
        <v>415</v>
      </c>
      <c r="B125">
        <v>2015</v>
      </c>
      <c r="C125" t="s">
        <v>420</v>
      </c>
      <c r="D125">
        <v>129</v>
      </c>
      <c r="E125" t="s">
        <v>160</v>
      </c>
      <c r="F125" t="s">
        <v>48</v>
      </c>
      <c r="G125" t="s">
        <v>174</v>
      </c>
      <c r="H125">
        <v>87.928215629738403</v>
      </c>
      <c r="I125">
        <v>93.343928586491955</v>
      </c>
      <c r="J125">
        <v>97.233371693607666</v>
      </c>
      <c r="K125">
        <v>98.410429684975952</v>
      </c>
      <c r="L125">
        <v>99.678955946892245</v>
      </c>
      <c r="M125">
        <v>87.166014149514652</v>
      </c>
      <c r="N125">
        <v>96.077944656448693</v>
      </c>
      <c r="O125">
        <v>97.393530475677537</v>
      </c>
      <c r="P125">
        <v>98.587418890290607</v>
      </c>
      <c r="Q125">
        <v>99.805524098295479</v>
      </c>
      <c r="R125">
        <v>90.281308133455425</v>
      </c>
      <c r="S125">
        <v>90.968991651687844</v>
      </c>
      <c r="T125">
        <v>92.685759111111707</v>
      </c>
      <c r="U125">
        <v>96.433537919044113</v>
      </c>
      <c r="V125">
        <v>98.906294233898976</v>
      </c>
      <c r="W125" t="s">
        <v>312</v>
      </c>
      <c r="X125" t="s">
        <v>313</v>
      </c>
      <c r="Y125" t="s">
        <v>314</v>
      </c>
      <c r="Z125" t="s">
        <v>315</v>
      </c>
      <c r="AA125" t="s">
        <v>316</v>
      </c>
      <c r="AB125">
        <v>94.603953994001472</v>
      </c>
      <c r="AC125">
        <v>92.230535143672569</v>
      </c>
      <c r="AD125">
        <v>97.135749256275744</v>
      </c>
      <c r="AE125">
        <v>98.127632156317006</v>
      </c>
      <c r="AF125">
        <v>95.075633313047064</v>
      </c>
      <c r="AG125"/>
      <c r="AH125"/>
      <c r="AI125"/>
      <c r="AJ125"/>
      <c r="AK125"/>
      <c r="AL125"/>
      <c r="AM125"/>
      <c r="AN125"/>
      <c r="AO125"/>
      <c r="AP125"/>
      <c r="AQ125"/>
      <c r="AR125"/>
      <c r="AS125"/>
      <c r="AT125"/>
      <c r="AU125"/>
      <c r="AV125"/>
      <c r="AW125"/>
      <c r="AX125"/>
      <c r="AY125"/>
      <c r="AZ125"/>
    </row>
    <row r="126">
      <c r="A126" t="s">
        <v>415</v>
      </c>
      <c r="B126">
        <v>2015</v>
      </c>
      <c r="C126" t="s">
        <v>420</v>
      </c>
      <c r="D126">
        <v>130</v>
      </c>
      <c r="E126" t="s">
        <v>47</v>
      </c>
      <c r="F126" t="s">
        <v>42</v>
      </c>
      <c r="G126" t="s">
        <v>174</v>
      </c>
      <c r="H126">
        <v>80.516689983718095</v>
      </c>
      <c r="I126">
        <v>85.324817887386388</v>
      </c>
      <c r="J126">
        <v>95.896861923372725</v>
      </c>
      <c r="K126">
        <v>99.64925427676468</v>
      </c>
      <c r="L126">
        <v>95.400289210505647</v>
      </c>
      <c r="M126">
        <v>91.79273479787085</v>
      </c>
      <c r="N126">
        <v>95.032487564068475</v>
      </c>
      <c r="O126">
        <v>100</v>
      </c>
      <c r="P126">
        <v>100</v>
      </c>
      <c r="Q126">
        <v>100</v>
      </c>
      <c r="R126">
        <v>70.878214574404012</v>
      </c>
      <c r="S126">
        <v>87.502585233919163</v>
      </c>
      <c r="T126">
        <v>78.618351008409675</v>
      </c>
      <c r="U126">
        <v>84.506600067417551</v>
      </c>
      <c r="V126">
        <v>98.067941269957743</v>
      </c>
      <c r="W126" t="s">
        <v>312</v>
      </c>
      <c r="X126" t="s">
        <v>313</v>
      </c>
      <c r="Y126" t="s">
        <v>314</v>
      </c>
      <c r="Z126" t="s">
        <v>315</v>
      </c>
      <c r="AA126" t="s">
        <v>316</v>
      </c>
      <c r="AB126">
        <v>88.663040360496609</v>
      </c>
      <c r="AC126">
        <v>76.752315862790894</v>
      </c>
      <c r="AD126">
        <v>81.959174518762808</v>
      </c>
      <c r="AE126">
        <v>94.827151075358856</v>
      </c>
      <c r="AF126">
        <v>82.713261418207367</v>
      </c>
      <c r="AG126"/>
      <c r="AH126"/>
      <c r="AI126"/>
      <c r="AJ126"/>
      <c r="AK126"/>
      <c r="AL126"/>
      <c r="AM126"/>
      <c r="AN126"/>
      <c r="AO126"/>
      <c r="AP126"/>
      <c r="AQ126"/>
      <c r="AR126"/>
      <c r="AS126"/>
      <c r="AT126"/>
      <c r="AU126"/>
      <c r="AV126"/>
      <c r="AW126"/>
      <c r="AX126"/>
      <c r="AY126"/>
      <c r="AZ126"/>
    </row>
    <row r="127">
      <c r="A127" t="s">
        <v>415</v>
      </c>
      <c r="B127">
        <v>2015</v>
      </c>
      <c r="C127" t="s">
        <v>420</v>
      </c>
      <c r="D127">
        <v>135</v>
      </c>
      <c r="E127" t="s">
        <v>45</v>
      </c>
      <c r="F127" t="s">
        <v>44</v>
      </c>
      <c r="G127" t="s">
        <v>437</v>
      </c>
      <c r="H127">
        <v>38.879667483298363</v>
      </c>
      <c r="I127">
        <v>74.671856141144872</v>
      </c>
      <c r="J127">
        <v>87.476287642423046</v>
      </c>
      <c r="K127">
        <v>92.085562348485368</v>
      </c>
      <c r="L127">
        <v>97.392586303730283</v>
      </c>
      <c r="M127">
        <v>79.1134314272377</v>
      </c>
      <c r="N127">
        <v>87.852636892044359</v>
      </c>
      <c r="O127">
        <v>94.227749410394267</v>
      </c>
      <c r="P127">
        <v>96.938560766688283</v>
      </c>
      <c r="Q127">
        <v>98.353586727288985</v>
      </c>
      <c r="R127">
        <v>8.3831198357141083</v>
      </c>
      <c r="S127">
        <v>24.26841450395337</v>
      </c>
      <c r="T127">
        <v>28.180049052301779</v>
      </c>
      <c r="U127">
        <v>48.630566603697432</v>
      </c>
      <c r="V127">
        <v>62.815235307756801</v>
      </c>
      <c r="W127" t="s">
        <v>312</v>
      </c>
      <c r="X127" t="s">
        <v>313</v>
      </c>
      <c r="Y127" t="s">
        <v>314</v>
      </c>
      <c r="Z127" t="s">
        <v>315</v>
      </c>
      <c r="AA127" t="s">
        <v>316</v>
      </c>
      <c r="AB127">
        <v>76.373564897358605</v>
      </c>
      <c r="AC127">
        <v>93.026905745950941</v>
      </c>
      <c r="AD127">
        <v>82.543864848852294</v>
      </c>
      <c r="AE127">
        <v>82.80588692219149</v>
      </c>
      <c r="AF127">
        <v>54.682587961359552</v>
      </c>
      <c r="AG127"/>
      <c r="AH127"/>
      <c r="AI127"/>
      <c r="AJ127"/>
      <c r="AK127"/>
      <c r="AL127"/>
      <c r="AM127"/>
      <c r="AN127"/>
      <c r="AO127"/>
      <c r="AP127"/>
      <c r="AQ127"/>
      <c r="AR127"/>
      <c r="AS127"/>
      <c r="AT127"/>
      <c r="AU127"/>
      <c r="AV127"/>
      <c r="AW127"/>
      <c r="AX127"/>
      <c r="AY127"/>
      <c r="AZ127"/>
    </row>
    <row r="128">
      <c r="A128" t="s">
        <v>415</v>
      </c>
      <c r="B128">
        <v>2015</v>
      </c>
      <c r="C128" t="s">
        <v>420</v>
      </c>
      <c r="D128">
        <v>136</v>
      </c>
      <c r="E128" t="s">
        <v>45</v>
      </c>
      <c r="F128" t="s">
        <v>43</v>
      </c>
      <c r="G128" t="s">
        <v>438</v>
      </c>
      <c r="H128">
        <v>21.501551964128591</v>
      </c>
      <c r="I128">
        <v>15.262894704478519</v>
      </c>
      <c r="J128">
        <v>7.89274528416483</v>
      </c>
      <c r="K128">
        <v>5.2379540170972323</v>
      </c>
      <c r="L128">
        <v>1.974013473068122</v>
      </c>
      <c r="M128">
        <v>10.002970914926721</v>
      </c>
      <c r="N128">
        <v>7.3743567684331666</v>
      </c>
      <c r="O128">
        <v>3.745663476968228</v>
      </c>
      <c r="P128">
        <v>2.275591179544707</v>
      </c>
      <c r="Q128">
        <v>1.065643798746527</v>
      </c>
      <c r="R128">
        <v>19.865347254307331</v>
      </c>
      <c r="S128">
        <v>32.000999745216092</v>
      </c>
      <c r="T128">
        <v>32.527616533138811</v>
      </c>
      <c r="U128">
        <v>33.429601789749228</v>
      </c>
      <c r="V128">
        <v>24.608338867697359</v>
      </c>
      <c r="W128" t="s">
        <v>312</v>
      </c>
      <c r="X128" t="s">
        <v>313</v>
      </c>
      <c r="Y128" t="s">
        <v>314</v>
      </c>
      <c r="Z128" t="s">
        <v>315</v>
      </c>
      <c r="AA128" t="s">
        <v>316</v>
      </c>
      <c r="AB128">
        <v>7.1766190702196671</v>
      </c>
      <c r="AC128">
        <v>2.6473559247518721</v>
      </c>
      <c r="AD128">
        <v>7.6600738580726757</v>
      </c>
      <c r="AE128">
        <v>10.076415520361801</v>
      </c>
      <c r="AF128">
        <v>23.885538143136522</v>
      </c>
      <c r="AG128"/>
      <c r="AH128"/>
      <c r="AI128"/>
      <c r="AJ128"/>
      <c r="AK128"/>
      <c r="AL128"/>
      <c r="AM128"/>
      <c r="AN128"/>
      <c r="AO128"/>
      <c r="AP128"/>
      <c r="AQ128"/>
      <c r="AR128"/>
      <c r="AS128"/>
      <c r="AT128"/>
      <c r="AU128"/>
      <c r="AV128"/>
      <c r="AW128"/>
      <c r="AX128"/>
      <c r="AY128"/>
      <c r="AZ128"/>
    </row>
    <row r="129">
      <c r="A129" t="s">
        <v>415</v>
      </c>
      <c r="B129">
        <v>2015</v>
      </c>
      <c r="C129" t="s">
        <v>420</v>
      </c>
      <c r="D129">
        <v>137</v>
      </c>
      <c r="E129" t="s">
        <v>45</v>
      </c>
      <c r="F129" t="s">
        <v>42</v>
      </c>
      <c r="G129" t="s">
        <v>439</v>
      </c>
      <c r="H129">
        <v>31.430919046799509</v>
      </c>
      <c r="I129">
        <v>8.037972207315681</v>
      </c>
      <c r="J129">
        <v>4.3920057587420818</v>
      </c>
      <c r="K129">
        <v>2.6500693011543821</v>
      </c>
      <c r="L129">
        <v>0.33770543262807301</v>
      </c>
      <c r="M129">
        <v>7.8213029122249296</v>
      </c>
      <c r="N129">
        <v>3.806895878168274</v>
      </c>
      <c r="O129">
        <v>2.0265871126375039</v>
      </c>
      <c r="P129">
        <v>0.75382553530139373</v>
      </c>
      <c r="Q129">
        <v>0.24640212679631579</v>
      </c>
      <c r="R129">
        <v>55.722407963152037</v>
      </c>
      <c r="S129">
        <v>37.270305267237767</v>
      </c>
      <c r="T129">
        <v>32.727394013507258</v>
      </c>
      <c r="U129">
        <v>15.469885476298471</v>
      </c>
      <c r="V129">
        <v>12.175747309715801</v>
      </c>
      <c r="W129" t="s">
        <v>312</v>
      </c>
      <c r="X129" t="s">
        <v>313</v>
      </c>
      <c r="Y129" t="s">
        <v>314</v>
      </c>
      <c r="Z129" t="s">
        <v>315</v>
      </c>
      <c r="AA129" t="s">
        <v>316</v>
      </c>
      <c r="AB129">
        <v>12.82583876143449</v>
      </c>
      <c r="AC129">
        <v>2.8640746721517161</v>
      </c>
      <c r="AD129">
        <v>8.2109373462479738</v>
      </c>
      <c r="AE129">
        <v>6.3319321893372749</v>
      </c>
      <c r="AF129">
        <v>17.73051531953195</v>
      </c>
      <c r="AG129"/>
      <c r="AH129"/>
      <c r="AI129"/>
      <c r="AJ129"/>
      <c r="AK129"/>
      <c r="AL129"/>
      <c r="AM129"/>
      <c r="AN129"/>
      <c r="AO129"/>
      <c r="AP129"/>
      <c r="AQ129"/>
      <c r="AR129"/>
      <c r="AS129"/>
      <c r="AT129"/>
      <c r="AU129"/>
      <c r="AV129"/>
      <c r="AW129"/>
      <c r="AX129"/>
      <c r="AY129"/>
      <c r="AZ129"/>
    </row>
    <row r="130">
      <c r="A130" t="s">
        <v>415</v>
      </c>
      <c r="B130">
        <v>2015</v>
      </c>
      <c r="C130" t="s">
        <v>420</v>
      </c>
      <c r="D130">
        <v>138</v>
      </c>
      <c r="E130" t="s">
        <v>45</v>
      </c>
      <c r="F130" t="s">
        <v>41</v>
      </c>
      <c r="G130" t="s">
        <v>174</v>
      </c>
      <c r="H130">
        <v>4.5830202844412549</v>
      </c>
      <c r="I130">
        <v>1.683552703609293</v>
      </c>
      <c r="J130">
        <v>0.23085914553789569</v>
      </c>
      <c r="K130">
        <v>0.0264143332630229</v>
      </c>
      <c r="L130">
        <v>0.29569479057352582</v>
      </c>
      <c r="M130">
        <v>2.0050393855205</v>
      </c>
      <c r="N130">
        <v>0.87359770560079175</v>
      </c>
      <c r="O130">
        <v>0</v>
      </c>
      <c r="P130">
        <v>0.032022518465594202</v>
      </c>
      <c r="Q130">
        <v>0.33436734716820582</v>
      </c>
      <c r="R130">
        <v>7.8695974101837303</v>
      </c>
      <c r="S130">
        <v>3.5731514804424238</v>
      </c>
      <c r="T130">
        <v>5.1370398052891693</v>
      </c>
      <c r="U130">
        <v>1.7171956602954439</v>
      </c>
      <c r="V130">
        <v>0.36576929691323118</v>
      </c>
      <c r="W130" t="s">
        <v>312</v>
      </c>
      <c r="X130" t="s">
        <v>313</v>
      </c>
      <c r="Y130" t="s">
        <v>314</v>
      </c>
      <c r="Z130" t="s">
        <v>315</v>
      </c>
      <c r="AA130" t="s">
        <v>316</v>
      </c>
      <c r="AB130">
        <v>2.182322625518875</v>
      </c>
      <c r="AC130">
        <v>0.89236893012308616</v>
      </c>
      <c r="AD130">
        <v>0.9848587438738694</v>
      </c>
      <c r="AE130">
        <v>0.32518497613587621</v>
      </c>
      <c r="AF130">
        <v>2.641336426432471</v>
      </c>
      <c r="AG130"/>
      <c r="AH130"/>
      <c r="AI130"/>
      <c r="AJ130"/>
      <c r="AK130"/>
      <c r="AL130"/>
      <c r="AM130"/>
      <c r="AN130"/>
      <c r="AO130"/>
      <c r="AP130"/>
      <c r="AQ130"/>
      <c r="AR130"/>
      <c r="AS130"/>
      <c r="AT130"/>
      <c r="AU130"/>
      <c r="AV130"/>
      <c r="AW130"/>
      <c r="AX130"/>
      <c r="AY130"/>
      <c r="AZ130"/>
    </row>
    <row r="131">
      <c r="A131" t="s">
        <v>415</v>
      </c>
      <c r="B131">
        <v>2015</v>
      </c>
      <c r="C131" t="s">
        <v>420</v>
      </c>
      <c r="D131">
        <v>139</v>
      </c>
      <c r="E131" t="s">
        <v>45</v>
      </c>
      <c r="F131" t="s">
        <v>19</v>
      </c>
      <c r="G131" t="s">
        <v>174</v>
      </c>
      <c r="H131">
        <v>3.6048412213322139</v>
      </c>
      <c r="I131">
        <v>0.34372424345168429</v>
      </c>
      <c r="J131">
        <v>0.0081021691321093992</v>
      </c>
      <c r="K131">
        <v>0</v>
      </c>
      <c r="L131">
        <v>0</v>
      </c>
      <c r="M131">
        <v>1.05725536009018</v>
      </c>
      <c r="N131">
        <v>0.092512755753330095</v>
      </c>
      <c r="O131">
        <v>0</v>
      </c>
      <c r="P131">
        <v>0</v>
      </c>
      <c r="Q131">
        <v>0</v>
      </c>
      <c r="R131">
        <v>8.1595275366429902</v>
      </c>
      <c r="S131">
        <v>2.887129003150557</v>
      </c>
      <c r="T131">
        <v>1.4279005957631401</v>
      </c>
      <c r="U131">
        <v>0.75275046995964723</v>
      </c>
      <c r="V131">
        <v>0.034909217916982198</v>
      </c>
      <c r="W131" t="s">
        <v>312</v>
      </c>
      <c r="X131" t="s">
        <v>313</v>
      </c>
      <c r="Y131" t="s">
        <v>314</v>
      </c>
      <c r="Z131" t="s">
        <v>315</v>
      </c>
      <c r="AA131" t="s">
        <v>316</v>
      </c>
      <c r="AB131">
        <v>1.4416546454683159</v>
      </c>
      <c r="AC131">
        <v>0.56929472702228978</v>
      </c>
      <c r="AD131">
        <v>0.60026520295322161</v>
      </c>
      <c r="AE131">
        <v>0.46058039197362399</v>
      </c>
      <c r="AF131">
        <v>1.0600221495396249</v>
      </c>
      <c r="AG131"/>
      <c r="AH131"/>
      <c r="AI131"/>
      <c r="AJ131"/>
      <c r="AK131"/>
      <c r="AL131"/>
      <c r="AM131"/>
      <c r="AN131"/>
      <c r="AO131"/>
      <c r="AP131"/>
      <c r="AQ131"/>
      <c r="AR131"/>
      <c r="AS131"/>
      <c r="AT131"/>
      <c r="AU131"/>
      <c r="AV131"/>
      <c r="AW131"/>
      <c r="AX131"/>
      <c r="AY131"/>
      <c r="AZ131"/>
    </row>
    <row r="132">
      <c r="A132" t="s">
        <v>415</v>
      </c>
      <c r="B132">
        <v>2015</v>
      </c>
      <c r="C132" t="s">
        <v>420</v>
      </c>
      <c r="D132">
        <v>148</v>
      </c>
      <c r="E132" t="s">
        <v>107</v>
      </c>
      <c r="F132" t="s">
        <v>49</v>
      </c>
      <c r="G132" t="s">
        <v>174</v>
      </c>
      <c r="H132">
        <v>11.07868915329427</v>
      </c>
      <c r="I132">
        <v>6.5211344121621408</v>
      </c>
      <c r="J132">
        <v>2.7568017572402539</v>
      </c>
      <c r="K132">
        <v>1.588655763787731</v>
      </c>
      <c r="L132">
        <v>0.31978519616667272</v>
      </c>
      <c r="M132">
        <v>12.438515902082431</v>
      </c>
      <c r="N132">
        <v>3.8807543231043908</v>
      </c>
      <c r="O132">
        <v>2.604790349624635</v>
      </c>
      <c r="P132">
        <v>1.411555935148793</v>
      </c>
      <c r="Q132">
        <v>0.19358137593920641</v>
      </c>
      <c r="R132">
        <v>8.1579499944445271</v>
      </c>
      <c r="S132">
        <v>8.4409708915501529</v>
      </c>
      <c r="T132">
        <v>6.8340653337434079</v>
      </c>
      <c r="U132">
        <v>3.4783723888003228</v>
      </c>
      <c r="V132">
        <v>1.0893235220807951</v>
      </c>
      <c r="W132" t="s">
        <v>312</v>
      </c>
      <c r="X132" t="s">
        <v>313</v>
      </c>
      <c r="Y132" t="s">
        <v>314</v>
      </c>
      <c r="Z132" t="s">
        <v>315</v>
      </c>
      <c r="AA132" t="s">
        <v>316</v>
      </c>
      <c r="AB132">
        <v>5.1947037201697608</v>
      </c>
      <c r="AC132">
        <v>7.6542177203528956</v>
      </c>
      <c r="AD132">
        <v>2.8170853074523738</v>
      </c>
      <c r="AE132">
        <v>1.856541015515339</v>
      </c>
      <c r="AF132">
        <v>4.7397605549440014</v>
      </c>
      <c r="AG132"/>
      <c r="AH132"/>
      <c r="AI132"/>
      <c r="AJ132"/>
      <c r="AK132"/>
      <c r="AL132"/>
      <c r="AM132"/>
      <c r="AN132"/>
      <c r="AO132"/>
      <c r="AP132"/>
      <c r="AQ132"/>
      <c r="AR132"/>
      <c r="AS132"/>
      <c r="AT132"/>
      <c r="AU132"/>
      <c r="AV132"/>
      <c r="AW132"/>
      <c r="AX132"/>
      <c r="AY132"/>
      <c r="AZ132"/>
    </row>
    <row r="133">
      <c r="A133" t="s">
        <v>415</v>
      </c>
      <c r="B133">
        <v>2015</v>
      </c>
      <c r="C133" t="s">
        <v>420</v>
      </c>
      <c r="D133">
        <v>149</v>
      </c>
      <c r="E133" t="s">
        <v>107</v>
      </c>
      <c r="F133" t="s">
        <v>48</v>
      </c>
      <c r="G133" t="s">
        <v>174</v>
      </c>
      <c r="H133">
        <v>80.694729038188754</v>
      </c>
      <c r="I133">
        <v>91.451588640776919</v>
      </c>
      <c r="J133">
        <v>96.888016842735667</v>
      </c>
      <c r="K133">
        <v>98.353809742291361</v>
      </c>
      <c r="L133">
        <v>99.28810134497671</v>
      </c>
      <c r="M133">
        <v>84.480056761077961</v>
      </c>
      <c r="N133">
        <v>95.066200351696935</v>
      </c>
      <c r="O133">
        <v>97.330786311366296</v>
      </c>
      <c r="P133">
        <v>98.515869502330304</v>
      </c>
      <c r="Q133">
        <v>99.346451215514449</v>
      </c>
      <c r="R133">
        <v>75.782873590335029</v>
      </c>
      <c r="S133">
        <v>85.02556757231585</v>
      </c>
      <c r="T133">
        <v>86.600994265204321</v>
      </c>
      <c r="U133">
        <v>94.051681480944666</v>
      </c>
      <c r="V133">
        <v>98.509997963088992</v>
      </c>
      <c r="W133" t="s">
        <v>312</v>
      </c>
      <c r="X133" t="s">
        <v>313</v>
      </c>
      <c r="Y133" t="s">
        <v>314</v>
      </c>
      <c r="Z133" t="s">
        <v>315</v>
      </c>
      <c r="AA133" t="s">
        <v>316</v>
      </c>
      <c r="AB133">
        <v>91.074003299657306</v>
      </c>
      <c r="AC133">
        <v>90.862447994653635</v>
      </c>
      <c r="AD133">
        <v>95.536221002235237</v>
      </c>
      <c r="AE133">
        <v>97.298174858232343</v>
      </c>
      <c r="AF133">
        <v>91.511409519411217</v>
      </c>
      <c r="AG133"/>
      <c r="AH133"/>
      <c r="AI133"/>
      <c r="AJ133"/>
      <c r="AK133"/>
      <c r="AL133"/>
      <c r="AM133"/>
      <c r="AN133"/>
      <c r="AO133"/>
      <c r="AP133"/>
      <c r="AQ133"/>
      <c r="AR133"/>
      <c r="AS133"/>
      <c r="AT133"/>
      <c r="AU133"/>
      <c r="AV133"/>
      <c r="AW133"/>
      <c r="AX133"/>
      <c r="AY133"/>
      <c r="AZ133"/>
    </row>
    <row r="134">
      <c r="A134" t="s">
        <v>415</v>
      </c>
      <c r="B134">
        <v>2015</v>
      </c>
      <c r="C134" t="s">
        <v>420</v>
      </c>
      <c r="D134">
        <v>150</v>
      </c>
      <c r="E134" t="s">
        <v>107</v>
      </c>
      <c r="F134" t="s">
        <v>109</v>
      </c>
      <c r="G134" t="s">
        <v>174</v>
      </c>
      <c r="H134">
        <v>8.2265818085169649</v>
      </c>
      <c r="I134">
        <v>2.0272769470609759</v>
      </c>
      <c r="J134">
        <v>0.3551814000240785</v>
      </c>
      <c r="K134">
        <v>0.057534493920893298</v>
      </c>
      <c r="L134">
        <v>0.39211345885660959</v>
      </c>
      <c r="M134">
        <v>3.0814273368397429</v>
      </c>
      <c r="N134">
        <v>1.05304532519871</v>
      </c>
      <c r="O134">
        <v>0.0644233390090755</v>
      </c>
      <c r="P134">
        <v>0.072574562520934804</v>
      </c>
      <c r="Q134">
        <v>0.45996740854634133</v>
      </c>
      <c r="R134">
        <v>16.059176415220591</v>
      </c>
      <c r="S134">
        <v>6.5334615361340527</v>
      </c>
      <c r="T134">
        <v>6.5649404010523078</v>
      </c>
      <c r="U134">
        <v>2.46994613025509</v>
      </c>
      <c r="V134">
        <v>0.40067851483021338</v>
      </c>
      <c r="W134" t="s">
        <v>312</v>
      </c>
      <c r="X134" t="s">
        <v>313</v>
      </c>
      <c r="Y134" t="s">
        <v>314</v>
      </c>
      <c r="Z134" t="s">
        <v>315</v>
      </c>
      <c r="AA134" t="s">
        <v>316</v>
      </c>
      <c r="AB134">
        <v>3.731292980172876</v>
      </c>
      <c r="AC134">
        <v>1.4833342849933691</v>
      </c>
      <c r="AD134">
        <v>1.6466936903123159</v>
      </c>
      <c r="AE134">
        <v>0.84528412625235838</v>
      </c>
      <c r="AF134">
        <v>3.7488299256449351</v>
      </c>
      <c r="AG134"/>
      <c r="AH134"/>
      <c r="AI134"/>
      <c r="AJ134"/>
      <c r="AK134"/>
      <c r="AL134"/>
      <c r="AM134"/>
      <c r="AN134"/>
      <c r="AO134"/>
      <c r="AP134"/>
      <c r="AQ134"/>
      <c r="AR134"/>
      <c r="AS134"/>
      <c r="AT134"/>
      <c r="AU134"/>
      <c r="AV134"/>
      <c r="AW134"/>
      <c r="AX134"/>
      <c r="AY134"/>
      <c r="AZ134"/>
    </row>
    <row r="135">
      <c r="A135" t="s">
        <v>415</v>
      </c>
      <c r="B135">
        <v>2015</v>
      </c>
      <c r="C135" t="s">
        <v>420</v>
      </c>
      <c r="D135">
        <v>151</v>
      </c>
      <c r="E135" t="s">
        <v>108</v>
      </c>
      <c r="F135" t="s">
        <v>49</v>
      </c>
      <c r="G135" t="s">
        <v>174</v>
      </c>
      <c r="H135">
        <v>12.036616304719249</v>
      </c>
      <c r="I135">
        <v>6.543626442646433</v>
      </c>
      <c r="J135">
        <v>2.8325787049856488</v>
      </c>
      <c r="K135">
        <v>1.588655763787731</v>
      </c>
      <c r="L135">
        <v>0.31978519616667272</v>
      </c>
      <c r="M135">
        <v>12.87207201352599</v>
      </c>
      <c r="N135">
        <v>3.88434784033453</v>
      </c>
      <c r="O135">
        <v>2.604790349624635</v>
      </c>
      <c r="P135">
        <v>1.411555935148793</v>
      </c>
      <c r="Q135">
        <v>0.19358137593920641</v>
      </c>
      <c r="R135">
        <v>9.3057985084025496</v>
      </c>
      <c r="S135">
        <v>9.0796618327392977</v>
      </c>
      <c r="T135">
        <v>7.4474025962861248</v>
      </c>
      <c r="U135">
        <v>3.8324042441357542</v>
      </c>
      <c r="V135">
        <v>1.0897039292000901</v>
      </c>
      <c r="W135" t="s">
        <v>312</v>
      </c>
      <c r="X135" t="s">
        <v>313</v>
      </c>
      <c r="Y135" t="s">
        <v>314</v>
      </c>
      <c r="Z135" t="s">
        <v>315</v>
      </c>
      <c r="AA135" t="s">
        <v>316</v>
      </c>
      <c r="AB135">
        <v>5.4345373038923874</v>
      </c>
      <c r="AC135">
        <v>7.871741951179767</v>
      </c>
      <c r="AD135">
        <v>2.978887030058559</v>
      </c>
      <c r="AE135">
        <v>1.907374526288258</v>
      </c>
      <c r="AF135">
        <v>4.8750603310685019</v>
      </c>
      <c r="AG135"/>
      <c r="AH135"/>
      <c r="AI135"/>
      <c r="AJ135"/>
      <c r="AK135"/>
      <c r="AL135"/>
      <c r="AM135"/>
      <c r="AN135"/>
      <c r="AO135"/>
      <c r="AP135"/>
      <c r="AQ135"/>
      <c r="AR135"/>
      <c r="AS135"/>
      <c r="AT135"/>
      <c r="AU135"/>
      <c r="AV135"/>
      <c r="AW135"/>
      <c r="AX135"/>
      <c r="AY135"/>
      <c r="AZ135"/>
    </row>
    <row r="136">
      <c r="A136" t="s">
        <v>415</v>
      </c>
      <c r="B136">
        <v>2015</v>
      </c>
      <c r="C136" t="s">
        <v>420</v>
      </c>
      <c r="D136">
        <v>152</v>
      </c>
      <c r="E136" t="s">
        <v>108</v>
      </c>
      <c r="F136" t="s">
        <v>48</v>
      </c>
      <c r="G136" t="s">
        <v>174</v>
      </c>
      <c r="H136">
        <v>87.911359062896992</v>
      </c>
      <c r="I136">
        <v>93.456373557353601</v>
      </c>
      <c r="J136">
        <v>97.051191792549389</v>
      </c>
      <c r="K136">
        <v>98.380224075554366</v>
      </c>
      <c r="L136">
        <v>99.583796135550244</v>
      </c>
      <c r="M136">
        <v>87.108590953426628</v>
      </c>
      <c r="N136">
        <v>96.028636795509598</v>
      </c>
      <c r="O136">
        <v>97.330786311366296</v>
      </c>
      <c r="P136">
        <v>98.547892020795885</v>
      </c>
      <c r="Q136">
        <v>99.68081856268266</v>
      </c>
      <c r="R136">
        <v>90.60761601200646</v>
      </c>
      <c r="S136">
        <v>90.844981469647067</v>
      </c>
      <c r="T136">
        <v>92.552597403713904</v>
      </c>
      <c r="U136">
        <v>96.167595755864298</v>
      </c>
      <c r="V136">
        <v>98.910296070799902</v>
      </c>
      <c r="W136" t="s">
        <v>312</v>
      </c>
      <c r="X136" t="s">
        <v>313</v>
      </c>
      <c r="Y136" t="s">
        <v>314</v>
      </c>
      <c r="Z136" t="s">
        <v>315</v>
      </c>
      <c r="AA136" t="s">
        <v>316</v>
      </c>
      <c r="AB136">
        <v>94.441487932865769</v>
      </c>
      <c r="AC136">
        <v>92.106463344871798</v>
      </c>
      <c r="AD136">
        <v>96.959171412842664</v>
      </c>
      <c r="AE136">
        <v>98.032831315400202</v>
      </c>
      <c r="AF136">
        <v>95.076959721185332</v>
      </c>
      <c r="AG136"/>
      <c r="AH136"/>
      <c r="AI136"/>
      <c r="AJ136"/>
      <c r="AK136"/>
      <c r="AL136"/>
      <c r="AM136"/>
      <c r="AN136"/>
      <c r="AO136"/>
      <c r="AP136"/>
      <c r="AQ136"/>
      <c r="AR136"/>
      <c r="AS136"/>
      <c r="AT136"/>
      <c r="AU136"/>
      <c r="AV136"/>
      <c r="AW136"/>
      <c r="AX136"/>
      <c r="AY136"/>
      <c r="AZ136"/>
    </row>
    <row r="137">
      <c r="A137" t="s">
        <v>415</v>
      </c>
      <c r="B137">
        <v>2015</v>
      </c>
      <c r="C137" t="s">
        <v>420</v>
      </c>
      <c r="D137">
        <v>153</v>
      </c>
      <c r="E137" t="s">
        <v>334</v>
      </c>
      <c r="F137" t="s">
        <v>335</v>
      </c>
      <c r="G137" t="s">
        <v>174</v>
      </c>
      <c r="H137">
        <v>38.879667483298363</v>
      </c>
      <c r="I137">
        <v>74.671856141144872</v>
      </c>
      <c r="J137">
        <v>87.476287642423046</v>
      </c>
      <c r="K137">
        <v>92.085562348485368</v>
      </c>
      <c r="L137">
        <v>97.392586303730283</v>
      </c>
      <c r="M137">
        <v>79.1134314272377</v>
      </c>
      <c r="N137">
        <v>87.852636892044359</v>
      </c>
      <c r="O137">
        <v>94.227749410394267</v>
      </c>
      <c r="P137">
        <v>96.938560766688283</v>
      </c>
      <c r="Q137">
        <v>98.353586727288985</v>
      </c>
      <c r="R137">
        <v>8.3831198357141083</v>
      </c>
      <c r="S137">
        <v>24.26841450395337</v>
      </c>
      <c r="T137">
        <v>28.180049052301779</v>
      </c>
      <c r="U137">
        <v>48.630566603697432</v>
      </c>
      <c r="V137">
        <v>62.815235307756801</v>
      </c>
      <c r="W137" t="s">
        <v>312</v>
      </c>
      <c r="X137" t="s">
        <v>313</v>
      </c>
      <c r="Y137" t="s">
        <v>314</v>
      </c>
      <c r="Z137" t="s">
        <v>315</v>
      </c>
      <c r="AA137" t="s">
        <v>316</v>
      </c>
      <c r="AB137">
        <v>76.373564897358605</v>
      </c>
      <c r="AC137">
        <v>93.026905745950941</v>
      </c>
      <c r="AD137">
        <v>82.543864848852294</v>
      </c>
      <c r="AE137">
        <v>82.80588692219149</v>
      </c>
      <c r="AF137">
        <v>54.682587961359552</v>
      </c>
      <c r="AG137">
        <v>3139.3214955073822</v>
      </c>
      <c r="AH137">
        <v>6033.787964646498</v>
      </c>
      <c r="AI137">
        <v>7062.5691192215354</v>
      </c>
      <c r="AJ137">
        <v>7434.0354841582539</v>
      </c>
      <c r="AK137">
        <v>7868.464926987248</v>
      </c>
      <c r="AL137">
        <v>4906.704086729731</v>
      </c>
      <c r="AM137">
        <v>5432.8486726540177</v>
      </c>
      <c r="AN137">
        <v>5861.0113391059913</v>
      </c>
      <c r="AO137">
        <v>6005.6322223705192</v>
      </c>
      <c r="AP137">
        <v>6099.9404302905596</v>
      </c>
      <c r="AQ137">
        <v>156.3834365551638</v>
      </c>
      <c r="AR137">
        <v>457.38299659192268</v>
      </c>
      <c r="AS137">
        <v>529.05159055399054</v>
      </c>
      <c r="AT137">
        <v>912.16437187349197</v>
      </c>
      <c r="AU137">
        <v>1177.0598437955371</v>
      </c>
      <c r="AV137">
        <v>4739.1354508019595</v>
      </c>
      <c r="AW137">
        <v>8229.1572431850909</v>
      </c>
      <c r="AX137">
        <v>7245.5586269659843</v>
      </c>
      <c r="AY137">
        <v>6693.998267433597</v>
      </c>
      <c r="AZ137">
        <v>4630.3294021342917</v>
      </c>
    </row>
    <row r="138">
      <c r="A138" t="s">
        <v>415</v>
      </c>
      <c r="B138">
        <v>2015</v>
      </c>
      <c r="C138" t="s">
        <v>420</v>
      </c>
      <c r="D138">
        <v>154</v>
      </c>
      <c r="E138" t="s">
        <v>334</v>
      </c>
      <c r="F138" t="s">
        <v>336</v>
      </c>
      <c r="G138" t="s">
        <v>174</v>
      </c>
      <c r="H138">
        <v>21.501551964128591</v>
      </c>
      <c r="I138">
        <v>15.262894704478519</v>
      </c>
      <c r="J138">
        <v>7.89274528416483</v>
      </c>
      <c r="K138">
        <v>5.2379540170972323</v>
      </c>
      <c r="L138">
        <v>1.974013473068122</v>
      </c>
      <c r="M138">
        <v>10.002970914926721</v>
      </c>
      <c r="N138">
        <v>7.3743567684331666</v>
      </c>
      <c r="O138">
        <v>3.745663476968228</v>
      </c>
      <c r="P138">
        <v>2.275591179544707</v>
      </c>
      <c r="Q138">
        <v>1.065643798746527</v>
      </c>
      <c r="R138">
        <v>19.865347254307331</v>
      </c>
      <c r="S138">
        <v>32.000999745216092</v>
      </c>
      <c r="T138">
        <v>32.527616533138811</v>
      </c>
      <c r="U138">
        <v>33.429601789749228</v>
      </c>
      <c r="V138">
        <v>24.608338867697359</v>
      </c>
      <c r="W138" t="s">
        <v>312</v>
      </c>
      <c r="X138" t="s">
        <v>313</v>
      </c>
      <c r="Y138" t="s">
        <v>314</v>
      </c>
      <c r="Z138" t="s">
        <v>315</v>
      </c>
      <c r="AA138" t="s">
        <v>316</v>
      </c>
      <c r="AB138">
        <v>7.1766190702196671</v>
      </c>
      <c r="AC138">
        <v>2.6473559247518721</v>
      </c>
      <c r="AD138">
        <v>7.6600738580726757</v>
      </c>
      <c r="AE138">
        <v>10.076415520361801</v>
      </c>
      <c r="AF138">
        <v>23.885538143136522</v>
      </c>
      <c r="AG138">
        <v>1736.1332706035651</v>
      </c>
      <c r="AH138">
        <v>1233.3036184272</v>
      </c>
      <c r="AI138">
        <v>637.2362226628195</v>
      </c>
      <c r="AJ138">
        <v>422.85820963041078</v>
      </c>
      <c r="AK138">
        <v>159.4829377443269</v>
      </c>
      <c r="AL138">
        <v>620.39551795766806</v>
      </c>
      <c r="AM138">
        <v>456.03371507551577</v>
      </c>
      <c r="AN138">
        <v>232.9820700202809</v>
      </c>
      <c r="AO138">
        <v>140.97964323720501</v>
      </c>
      <c r="AP138">
        <v>66.09178077344869</v>
      </c>
      <c r="AQ138">
        <v>370.57937055311521</v>
      </c>
      <c r="AR138">
        <v>603.11781616470842</v>
      </c>
      <c r="AS138">
        <v>610.6727221037869</v>
      </c>
      <c r="AT138">
        <v>627.03961413867501</v>
      </c>
      <c r="AU138">
        <v>461.12200904392148</v>
      </c>
      <c r="AV138">
        <v>445.32384861552657</v>
      </c>
      <c r="AW138">
        <v>234.1850243085083</v>
      </c>
      <c r="AX138">
        <v>672.38812148165107</v>
      </c>
      <c r="AY138">
        <v>814.57382490961879</v>
      </c>
      <c r="AZ138">
        <v>2022.543439753018</v>
      </c>
    </row>
    <row r="139">
      <c r="A139" t="s">
        <v>415</v>
      </c>
      <c r="B139">
        <v>2015</v>
      </c>
      <c r="C139" t="s">
        <v>420</v>
      </c>
      <c r="D139">
        <v>155</v>
      </c>
      <c r="E139" t="s">
        <v>334</v>
      </c>
      <c r="F139" t="s">
        <v>337</v>
      </c>
      <c r="G139" t="s">
        <v>174</v>
      </c>
      <c r="H139">
        <v>18.49133315625442</v>
      </c>
      <c r="I139">
        <v>3.4396595226488929</v>
      </c>
      <c r="J139">
        <v>1.5694954852133389</v>
      </c>
      <c r="K139">
        <v>0.28711009389205588</v>
      </c>
      <c r="L139">
        <v>0.013087421021356399</v>
      </c>
      <c r="M139">
        <v>3.9780174981936991</v>
      </c>
      <c r="N139">
        <v>1.490029687845611</v>
      </c>
      <c r="O139">
        <v>0.27815496779152082</v>
      </c>
      <c r="P139">
        <v>0.052233760504605403</v>
      </c>
      <c r="Q139">
        <v>0</v>
      </c>
      <c r="R139">
        <v>37.201810739978647</v>
      </c>
      <c r="S139">
        <v>18.756752373905311</v>
      </c>
      <c r="T139">
        <v>16.225189346198832</v>
      </c>
      <c r="U139">
        <v>8.7984941581106906</v>
      </c>
      <c r="V139">
        <v>2.4243327076545049</v>
      </c>
      <c r="W139" t="s">
        <v>312</v>
      </c>
      <c r="X139" t="s">
        <v>313</v>
      </c>
      <c r="Y139" t="s">
        <v>314</v>
      </c>
      <c r="Z139" t="s">
        <v>315</v>
      </c>
      <c r="AA139" t="s">
        <v>316</v>
      </c>
      <c r="AB139">
        <v>7.408549130671199</v>
      </c>
      <c r="AC139">
        <v>1.103308740784924</v>
      </c>
      <c r="AD139">
        <v>5.1781892502891331</v>
      </c>
      <c r="AE139">
        <v>2.8525828069274271</v>
      </c>
      <c r="AF139">
        <v>8.024851829797063</v>
      </c>
      <c r="AG139">
        <v>1493.074488946045</v>
      </c>
      <c r="AH139">
        <v>277.93840012508912</v>
      </c>
      <c r="AI139">
        <v>126.7162867260231</v>
      </c>
      <c r="AJ139">
        <v>23.178298219825749</v>
      </c>
      <c r="AK139">
        <v>1.0573485847280999</v>
      </c>
      <c r="AL139">
        <v>246.72112387668841</v>
      </c>
      <c r="AM139">
        <v>92.144141578523005</v>
      </c>
      <c r="AN139">
        <v>17.301372795760841</v>
      </c>
      <c r="AO139">
        <v>3.2360368536628878</v>
      </c>
      <c r="AP139">
        <v>0</v>
      </c>
      <c r="AQ139">
        <v>693.98351969247335</v>
      </c>
      <c r="AR139">
        <v>353.50556608104461</v>
      </c>
      <c r="AS139">
        <v>304.61133033212388</v>
      </c>
      <c r="AT139">
        <v>165.03350583119521</v>
      </c>
      <c r="AU139">
        <v>45.428225560238317</v>
      </c>
      <c r="AV139">
        <v>459.71558184245782</v>
      </c>
      <c r="AW139">
        <v>97.598657537793756</v>
      </c>
      <c r="AX139">
        <v>454.5325550626506</v>
      </c>
      <c r="AY139">
        <v>230.6017733404129</v>
      </c>
      <c r="AZ139">
        <v>679.51625481839517</v>
      </c>
    </row>
    <row r="140">
      <c r="A140" t="s">
        <v>415</v>
      </c>
      <c r="B140">
        <v>2015</v>
      </c>
      <c r="C140" t="s">
        <v>420</v>
      </c>
      <c r="D140">
        <v>156</v>
      </c>
      <c r="E140" t="s">
        <v>334</v>
      </c>
      <c r="F140" t="s">
        <v>338</v>
      </c>
      <c r="G140" t="s">
        <v>174</v>
      </c>
      <c r="H140">
        <v>1.0467395904980561</v>
      </c>
      <c r="I140">
        <v>0.72709812587805622</v>
      </c>
      <c r="J140">
        <v>0.1223886536302238</v>
      </c>
      <c r="K140">
        <v>0.0191817759899564</v>
      </c>
      <c r="L140">
        <v>0.28123760460538733</v>
      </c>
      <c r="M140">
        <v>1.144927141098762</v>
      </c>
      <c r="N140">
        <v>0.59424012336516074</v>
      </c>
      <c r="O140">
        <v>0</v>
      </c>
      <c r="P140">
        <v>0.032022518465594202</v>
      </c>
      <c r="Q140">
        <v>0.33436734716820582</v>
      </c>
      <c r="R140">
        <v>0.5321600685950123</v>
      </c>
      <c r="S140">
        <v>0.50807920996581668</v>
      </c>
      <c r="T140">
        <v>0.78082088738080502</v>
      </c>
      <c r="U140">
        <v>0.50472244750282447</v>
      </c>
      <c r="V140">
        <v>0.17685318399359151</v>
      </c>
      <c r="W140" t="s">
        <v>312</v>
      </c>
      <c r="X140" t="s">
        <v>313</v>
      </c>
      <c r="Y140" t="s">
        <v>314</v>
      </c>
      <c r="Z140" t="s">
        <v>315</v>
      </c>
      <c r="AA140" t="s">
        <v>316</v>
      </c>
      <c r="AB140">
        <v>1.421984518354692</v>
      </c>
      <c r="AC140">
        <v>0.49110684222579171</v>
      </c>
      <c r="AD140">
        <v>0.027345821818649502</v>
      </c>
      <c r="AE140">
        <v>0.10574381796292209</v>
      </c>
      <c r="AF140">
        <v>0.41089739368394818</v>
      </c>
      <c r="AG140">
        <v>84.518523674636356</v>
      </c>
      <c r="AH140">
        <v>58.752469106264478</v>
      </c>
      <c r="AI140">
        <v>9.8812872490112973</v>
      </c>
      <c r="AJ140">
        <v>1.548538117396385</v>
      </c>
      <c r="AK140">
        <v>22.72152647313607</v>
      </c>
      <c r="AL140">
        <v>71.009670303631168</v>
      </c>
      <c r="AM140">
        <v>36.748090662655201</v>
      </c>
      <c r="AN140">
        <v>0</v>
      </c>
      <c r="AO140">
        <v>1.983890282849283</v>
      </c>
      <c r="AP140">
        <v>20.737636190286789</v>
      </c>
      <c r="AQ140">
        <v>9.9272134903497591</v>
      </c>
      <c r="AR140">
        <v>9.575689071997914</v>
      </c>
      <c r="AS140">
        <v>14.65911331949407</v>
      </c>
      <c r="AT140">
        <v>9.4670876045655916</v>
      </c>
      <c r="AU140">
        <v>3.3139536946148231</v>
      </c>
      <c r="AV140">
        <v>88.237039222708049</v>
      </c>
      <c r="AW140">
        <v>43.443296275132063</v>
      </c>
      <c r="AX140">
        <v>2.4003692527894178</v>
      </c>
      <c r="AY140">
        <v>8.5482924046299296</v>
      </c>
      <c r="AZ140">
        <v>34.793347465185171</v>
      </c>
    </row>
    <row r="141">
      <c r="A141" t="s">
        <v>415</v>
      </c>
      <c r="B141">
        <v>2015</v>
      </c>
      <c r="C141" t="s">
        <v>420</v>
      </c>
      <c r="D141">
        <v>157</v>
      </c>
      <c r="E141" t="s">
        <v>334</v>
      </c>
      <c r="F141" t="s">
        <v>339</v>
      </c>
      <c r="G141" t="s">
        <v>174</v>
      </c>
      <c r="H141">
        <v>0.40626833214003449</v>
      </c>
      <c r="I141">
        <v>0.13702234925908111</v>
      </c>
      <c r="J141">
        <v>0.24969954867813329</v>
      </c>
      <c r="K141">
        <v>0.30814031417057641</v>
      </c>
      <c r="L141">
        <v>0.024768785068257901</v>
      </c>
      <c r="M141">
        <v>0.049856138428302402</v>
      </c>
      <c r="N141">
        <v>0</v>
      </c>
      <c r="O141">
        <v>0.30658509695836222</v>
      </c>
      <c r="P141">
        <v>0.40153133310741701</v>
      </c>
      <c r="Q141">
        <v>0.032265130604182402</v>
      </c>
      <c r="R141">
        <v>1.454742957362074</v>
      </c>
      <c r="S141">
        <v>0.1579482920321191</v>
      </c>
      <c r="T141">
        <v>0.56830588653792202</v>
      </c>
      <c r="U141">
        <v>0.0581244218465643</v>
      </c>
      <c r="V141">
        <v>0</v>
      </c>
      <c r="W141" t="s">
        <v>312</v>
      </c>
      <c r="X141" t="s">
        <v>313</v>
      </c>
      <c r="Y141" t="s">
        <v>314</v>
      </c>
      <c r="Z141" t="s">
        <v>315</v>
      </c>
      <c r="AA141" t="s">
        <v>316</v>
      </c>
      <c r="AB141">
        <v>0.0187738792019576</v>
      </c>
      <c r="AC141">
        <v>0.51940896546576298</v>
      </c>
      <c r="AD141">
        <v>0</v>
      </c>
      <c r="AE141">
        <v>0.32413881362186459</v>
      </c>
      <c r="AF141">
        <v>0.20782550766575689</v>
      </c>
      <c r="AG141">
        <v>32.803956170124721</v>
      </c>
      <c r="AH141">
        <v>11.071959966875371</v>
      </c>
      <c r="AI141">
        <v>20.159981283001901</v>
      </c>
      <c r="AJ141">
        <v>24.876060603016072</v>
      </c>
      <c r="AK141">
        <v>2.0011001246632669</v>
      </c>
      <c r="AL141">
        <v>3.0921338357027932</v>
      </c>
      <c r="AM141">
        <v>0</v>
      </c>
      <c r="AN141">
        <v>19.06974050550394</v>
      </c>
      <c r="AO141">
        <v>24.876060603016072</v>
      </c>
      <c r="AP141">
        <v>2.0011001246632669</v>
      </c>
      <c r="AQ141">
        <v>27.13759405030909</v>
      </c>
      <c r="AR141">
        <v>2.9768266527860008</v>
      </c>
      <c r="AS141">
        <v>10.66936159820221</v>
      </c>
      <c r="AT141">
        <v>1.090240777497955</v>
      </c>
      <c r="AU141">
        <v>0</v>
      </c>
      <c r="AV141">
        <v>1.164957490129519</v>
      </c>
      <c r="AW141">
        <v>45.946901233183283</v>
      </c>
      <c r="AX141">
        <v>0</v>
      </c>
      <c r="AY141">
        <v>26.203265702975681</v>
      </c>
      <c r="AZ141">
        <v>17.597933721392849</v>
      </c>
    </row>
    <row r="142">
      <c r="A142" t="s">
        <v>415</v>
      </c>
      <c r="B142">
        <v>2015</v>
      </c>
      <c r="C142" t="s">
        <v>420</v>
      </c>
      <c r="D142">
        <v>158</v>
      </c>
      <c r="E142" t="s">
        <v>334</v>
      </c>
      <c r="F142" t="s">
        <v>340</v>
      </c>
      <c r="G142" t="s">
        <v>174</v>
      </c>
      <c r="H142">
        <v>1.282969403262596</v>
      </c>
      <c r="I142">
        <v>0.59319517832578517</v>
      </c>
      <c r="J142">
        <v>0.093164199754188395</v>
      </c>
      <c r="K142">
        <v>0.1425245709718457</v>
      </c>
      <c r="L142">
        <v>0.0091272060399584</v>
      </c>
      <c r="M142">
        <v>0.84353254408165557</v>
      </c>
      <c r="N142">
        <v>0.028459305724383099</v>
      </c>
      <c r="O142">
        <v>0.1197738222707629</v>
      </c>
      <c r="P142">
        <v>0</v>
      </c>
      <c r="Q142">
        <v>0</v>
      </c>
      <c r="R142">
        <v>0.90451395010902469</v>
      </c>
      <c r="S142">
        <v>0.69765634269527121</v>
      </c>
      <c r="T142">
        <v>1.816904876400151</v>
      </c>
      <c r="U142">
        <v>1.7761953858648909</v>
      </c>
      <c r="V142">
        <v>0.657213632568453</v>
      </c>
      <c r="W142" t="s">
        <v>312</v>
      </c>
      <c r="X142" t="s">
        <v>313</v>
      </c>
      <c r="Y142" t="s">
        <v>314</v>
      </c>
      <c r="Z142" t="s">
        <v>315</v>
      </c>
      <c r="AA142" t="s">
        <v>316</v>
      </c>
      <c r="AB142">
        <v>0.28746492982128008</v>
      </c>
      <c r="AC142">
        <v>0.033787547887668502</v>
      </c>
      <c r="AD142">
        <v>0.10051675591842241</v>
      </c>
      <c r="AE142">
        <v>0.76095560805193141</v>
      </c>
      <c r="AF142">
        <v>0.94625227562078384</v>
      </c>
      <c r="AG142">
        <v>103.5927950636593</v>
      </c>
      <c r="AH142">
        <v>47.932569412805528</v>
      </c>
      <c r="AI142">
        <v>7.5217938247509739</v>
      </c>
      <c r="AJ142">
        <v>11.50595914221031</v>
      </c>
      <c r="AK142">
        <v>0.73739802311880953</v>
      </c>
      <c r="AL142">
        <v>52.316838072453983</v>
      </c>
      <c r="AM142">
        <v>1.7599369444011641</v>
      </c>
      <c r="AN142">
        <v>7.4499893592870858</v>
      </c>
      <c r="AO142">
        <v>0</v>
      </c>
      <c r="AP142">
        <v>0</v>
      </c>
      <c r="AQ142">
        <v>16.873312406619789</v>
      </c>
      <c r="AR142">
        <v>13.14861951782401</v>
      </c>
      <c r="AS142">
        <v>34.110530218054627</v>
      </c>
      <c r="AT142">
        <v>33.316127317111267</v>
      </c>
      <c r="AU142">
        <v>12.315161630793</v>
      </c>
      <c r="AV142">
        <v>17.837785123808491</v>
      </c>
      <c r="AW142">
        <v>2.988845454976047</v>
      </c>
      <c r="AX142">
        <v>8.8231881234657976</v>
      </c>
      <c r="AY142">
        <v>61.515379053664716</v>
      </c>
      <c r="AZ142">
        <v>80.125317710629844</v>
      </c>
    </row>
    <row r="143">
      <c r="A143" t="s">
        <v>415</v>
      </c>
      <c r="B143">
        <v>2015</v>
      </c>
      <c r="C143" t="s">
        <v>420</v>
      </c>
      <c r="D143">
        <v>159</v>
      </c>
      <c r="E143" t="s">
        <v>334</v>
      </c>
      <c r="F143" t="s">
        <v>341</v>
      </c>
      <c r="G143" t="s">
        <v>174</v>
      </c>
      <c r="H143">
        <v>10.946087531707869</v>
      </c>
      <c r="I143">
        <v>3.8680951570819229</v>
      </c>
      <c r="J143">
        <v>2.4419636928417718</v>
      </c>
      <c r="K143">
        <v>1.912294322119904</v>
      </c>
      <c r="L143">
        <v>0.29072202049850021</v>
      </c>
      <c r="M143">
        <v>2.8098023073961431</v>
      </c>
      <c r="N143">
        <v>2.288406884598281</v>
      </c>
      <c r="O143">
        <v>1.322073225616857</v>
      </c>
      <c r="P143">
        <v>0.3000604416893714</v>
      </c>
      <c r="Q143">
        <v>0.21413699619213339</v>
      </c>
      <c r="R143">
        <v>15.78445034982645</v>
      </c>
      <c r="S143">
        <v>17.188487270664741</v>
      </c>
      <c r="T143">
        <v>14.116993904370331</v>
      </c>
      <c r="U143">
        <v>4.8370715104763251</v>
      </c>
      <c r="V143">
        <v>8.9318397324639491</v>
      </c>
      <c r="W143" t="s">
        <v>312</v>
      </c>
      <c r="X143" t="s">
        <v>313</v>
      </c>
      <c r="Y143" t="s">
        <v>314</v>
      </c>
      <c r="Z143" t="s">
        <v>315</v>
      </c>
      <c r="AA143" t="s">
        <v>316</v>
      </c>
      <c r="AB143">
        <v>4.9887749521078506</v>
      </c>
      <c r="AC143">
        <v>1.2075694180133609</v>
      </c>
      <c r="AD143">
        <v>2.8427628673641681</v>
      </c>
      <c r="AE143">
        <v>2.3942549607360539</v>
      </c>
      <c r="AF143">
        <v>8.4078748508713961</v>
      </c>
      <c r="AG143">
        <v>883.83697969529703</v>
      </c>
      <c r="AH143">
        <v>312.55773206966211</v>
      </c>
      <c r="AI143">
        <v>197.15671334640061</v>
      </c>
      <c r="AJ143">
        <v>154.37885683963091</v>
      </c>
      <c r="AK143">
        <v>23.487783912641621</v>
      </c>
      <c r="AL143">
        <v>174.26710251195911</v>
      </c>
      <c r="AM143">
        <v>141.51616553934011</v>
      </c>
      <c r="AN143">
        <v>82.233590581906412</v>
      </c>
      <c r="AO143">
        <v>18.589637013547161</v>
      </c>
      <c r="AP143">
        <v>13.28088750149209</v>
      </c>
      <c r="AQ143">
        <v>294.45202242297989</v>
      </c>
      <c r="AR143">
        <v>323.94871998984809</v>
      </c>
      <c r="AS143">
        <v>265.0321177612737</v>
      </c>
      <c r="AT143">
        <v>90.72903328511363</v>
      </c>
      <c r="AU143">
        <v>167.36878925617171</v>
      </c>
      <c r="AV143">
        <v>309.56365940729893</v>
      </c>
      <c r="AW143">
        <v>106.82155386347441</v>
      </c>
      <c r="AX143">
        <v>249.5328399726051</v>
      </c>
      <c r="AY143">
        <v>193.55071426288001</v>
      </c>
      <c r="AZ143">
        <v>711.94929835737366</v>
      </c>
    </row>
    <row r="144">
      <c r="A144" t="s">
        <v>415</v>
      </c>
      <c r="B144">
        <v>2015</v>
      </c>
      <c r="C144" t="s">
        <v>420</v>
      </c>
      <c r="D144">
        <v>160</v>
      </c>
      <c r="E144" t="s">
        <v>334</v>
      </c>
      <c r="F144" t="s">
        <v>342</v>
      </c>
      <c r="G144" t="s">
        <v>174</v>
      </c>
      <c r="H144">
        <v>2.9591691799423558</v>
      </c>
      <c r="I144">
        <v>0.7673060400288253</v>
      </c>
      <c r="J144">
        <v>0.1084704919076719</v>
      </c>
      <c r="K144">
        <v>0.0072325572730664997</v>
      </c>
      <c r="L144">
        <v>0.014457185968138501</v>
      </c>
      <c r="M144">
        <v>0.3266477250545422</v>
      </c>
      <c r="N144">
        <v>0.1211066016246075</v>
      </c>
      <c r="O144">
        <v>0</v>
      </c>
      <c r="P144">
        <v>0</v>
      </c>
      <c r="Q144">
        <v>0</v>
      </c>
      <c r="R144">
        <v>6.8570073362664026</v>
      </c>
      <c r="S144">
        <v>2.5545594419214872</v>
      </c>
      <c r="T144">
        <v>4.3335051731308916</v>
      </c>
      <c r="U144">
        <v>1.212473212792619</v>
      </c>
      <c r="V144">
        <v>0.18891611291963969</v>
      </c>
      <c r="W144" t="s">
        <v>312</v>
      </c>
      <c r="X144" t="s">
        <v>313</v>
      </c>
      <c r="Y144" t="s">
        <v>314</v>
      </c>
      <c r="Z144" t="s">
        <v>315</v>
      </c>
      <c r="AA144" t="s">
        <v>316</v>
      </c>
      <c r="AB144">
        <v>0.674649982073247</v>
      </c>
      <c r="AC144">
        <v>0.37599744477263303</v>
      </c>
      <c r="AD144">
        <v>0.64787370465727268</v>
      </c>
      <c r="AE144">
        <v>0.17211766263863351</v>
      </c>
      <c r="AF144">
        <v>1.954974903950899</v>
      </c>
      <c r="AG144">
        <v>238.93680210682419</v>
      </c>
      <c r="AH144">
        <v>62.001431178773792</v>
      </c>
      <c r="AI144">
        <v>8.7575772491100743</v>
      </c>
      <c r="AJ144">
        <v>0.58388183812907513</v>
      </c>
      <c r="AK144">
        <v>1.168013552679146</v>
      </c>
      <c r="AL144">
        <v>20.259059663215179</v>
      </c>
      <c r="AM144">
        <v>7.4892896008847032</v>
      </c>
      <c r="AN144">
        <v>0</v>
      </c>
      <c r="AO144">
        <v>0</v>
      </c>
      <c r="AP144">
        <v>0</v>
      </c>
      <c r="AQ144">
        <v>127.9144748904768</v>
      </c>
      <c r="AR144">
        <v>48.145380586272047</v>
      </c>
      <c r="AS144">
        <v>81.357126109458576</v>
      </c>
      <c r="AT144">
        <v>22.742380848104819</v>
      </c>
      <c r="AU144">
        <v>3.5399942271042009</v>
      </c>
      <c r="AV144">
        <v>41.863407204091487</v>
      </c>
      <c r="AW144">
        <v>33.260722489466161</v>
      </c>
      <c r="AX144">
        <v>56.869240597827208</v>
      </c>
      <c r="AY144">
        <v>13.91393025691948</v>
      </c>
      <c r="AZ144">
        <v>165.5404053772119</v>
      </c>
    </row>
    <row r="145">
      <c r="A145" t="s">
        <v>415</v>
      </c>
      <c r="B145">
        <v>2015</v>
      </c>
      <c r="C145" t="s">
        <v>420</v>
      </c>
      <c r="D145">
        <v>161</v>
      </c>
      <c r="E145" t="s">
        <v>334</v>
      </c>
      <c r="F145" t="s">
        <v>343</v>
      </c>
      <c r="G145" t="s">
        <v>174</v>
      </c>
      <c r="H145">
        <v>0.30426062343462118</v>
      </c>
      <c r="I145">
        <v>0</v>
      </c>
      <c r="J145">
        <v>0.037682832254647199</v>
      </c>
      <c r="K145">
        <v>0</v>
      </c>
      <c r="L145">
        <v>0</v>
      </c>
      <c r="M145">
        <v>0.14009442412513051</v>
      </c>
      <c r="N145">
        <v>0</v>
      </c>
      <c r="O145">
        <v>0</v>
      </c>
      <c r="P145">
        <v>0</v>
      </c>
      <c r="Q145">
        <v>0</v>
      </c>
      <c r="R145">
        <v>0.37688996587584611</v>
      </c>
      <c r="S145">
        <v>0.46946098794030111</v>
      </c>
      <c r="T145">
        <v>0</v>
      </c>
      <c r="U145">
        <v>0</v>
      </c>
      <c r="V145">
        <v>0.16236123702888891</v>
      </c>
      <c r="W145" t="s">
        <v>312</v>
      </c>
      <c r="X145" t="s">
        <v>313</v>
      </c>
      <c r="Y145" t="s">
        <v>314</v>
      </c>
      <c r="Z145" t="s">
        <v>315</v>
      </c>
      <c r="AA145" t="s">
        <v>316</v>
      </c>
      <c r="AB145">
        <v>0.12227586963220199</v>
      </c>
      <c r="AC145">
        <v>0</v>
      </c>
      <c r="AD145">
        <v>0.089468472676244901</v>
      </c>
      <c r="AE145">
        <v>0</v>
      </c>
      <c r="AF145">
        <v>0.1437108555769652</v>
      </c>
      <c r="AG145">
        <v>24.56738900339359</v>
      </c>
      <c r="AH145">
        <v>0</v>
      </c>
      <c r="AI145">
        <v>3.042397140747076</v>
      </c>
      <c r="AJ145">
        <v>0</v>
      </c>
      <c r="AK145">
        <v>0</v>
      </c>
      <c r="AL145">
        <v>8.6888139091153445</v>
      </c>
      <c r="AM145">
        <v>0</v>
      </c>
      <c r="AN145">
        <v>0</v>
      </c>
      <c r="AO145">
        <v>0</v>
      </c>
      <c r="AP145">
        <v>0</v>
      </c>
      <c r="AQ145">
        <v>7.0307175874699341</v>
      </c>
      <c r="AR145">
        <v>8.8478575068083085</v>
      </c>
      <c r="AS145">
        <v>0</v>
      </c>
      <c r="AT145">
        <v>0</v>
      </c>
      <c r="AU145">
        <v>3.042397140747076</v>
      </c>
      <c r="AV145">
        <v>7.5874670683553296</v>
      </c>
      <c r="AW145">
        <v>0</v>
      </c>
      <c r="AX145">
        <v>7.8533888039754167</v>
      </c>
      <c r="AY145">
        <v>0</v>
      </c>
      <c r="AZ145">
        <v>12.16893027180992</v>
      </c>
    </row>
    <row r="146">
      <c r="A146" t="s">
        <v>415</v>
      </c>
      <c r="B146">
        <v>2015</v>
      </c>
      <c r="C146" t="s">
        <v>420</v>
      </c>
      <c r="D146">
        <v>162</v>
      </c>
      <c r="E146" t="s">
        <v>334</v>
      </c>
      <c r="F146" t="s">
        <v>344</v>
      </c>
      <c r="G146" t="s">
        <v>174</v>
      </c>
      <c r="H146">
        <v>0.066358203172972904</v>
      </c>
      <c r="I146">
        <v>0</v>
      </c>
      <c r="J146">
        <v>0</v>
      </c>
      <c r="K146">
        <v>0</v>
      </c>
      <c r="L146">
        <v>0</v>
      </c>
      <c r="M146">
        <v>0</v>
      </c>
      <c r="N146">
        <v>0</v>
      </c>
      <c r="O146">
        <v>0</v>
      </c>
      <c r="P146">
        <v>0</v>
      </c>
      <c r="Q146">
        <v>0</v>
      </c>
      <c r="R146">
        <v>0.26436622297991519</v>
      </c>
      <c r="S146">
        <v>0</v>
      </c>
      <c r="T146">
        <v>0.022713744777471599</v>
      </c>
      <c r="U146">
        <v>0</v>
      </c>
      <c r="V146">
        <v>0</v>
      </c>
      <c r="W146" t="s">
        <v>312</v>
      </c>
      <c r="X146" t="s">
        <v>313</v>
      </c>
      <c r="Y146" t="s">
        <v>314</v>
      </c>
      <c r="Z146" t="s">
        <v>315</v>
      </c>
      <c r="AA146" t="s">
        <v>316</v>
      </c>
      <c r="AB146">
        <v>0</v>
      </c>
      <c r="AC146">
        <v>0</v>
      </c>
      <c r="AD146">
        <v>0</v>
      </c>
      <c r="AE146">
        <v>0.0052749778309854004</v>
      </c>
      <c r="AF146">
        <v>0.058240918681743498</v>
      </c>
      <c r="AG146">
        <v>5.3580636643471378</v>
      </c>
      <c r="AH146">
        <v>0</v>
      </c>
      <c r="AI146">
        <v>0</v>
      </c>
      <c r="AJ146">
        <v>0</v>
      </c>
      <c r="AK146">
        <v>0</v>
      </c>
      <c r="AL146">
        <v>0</v>
      </c>
      <c r="AM146">
        <v>0</v>
      </c>
      <c r="AN146">
        <v>0</v>
      </c>
      <c r="AO146">
        <v>0</v>
      </c>
      <c r="AP146">
        <v>0</v>
      </c>
      <c r="AQ146">
        <v>4.9316363440945779</v>
      </c>
      <c r="AR146">
        <v>0</v>
      </c>
      <c r="AS146">
        <v>0.42642732025256008</v>
      </c>
      <c r="AT146">
        <v>0</v>
      </c>
      <c r="AU146">
        <v>0</v>
      </c>
      <c r="AV146">
        <v>0</v>
      </c>
      <c r="AW146">
        <v>0</v>
      </c>
      <c r="AX146">
        <v>0</v>
      </c>
      <c r="AY146">
        <v>0.42642732025256008</v>
      </c>
      <c r="AZ146">
        <v>4.9316363440945779</v>
      </c>
    </row>
    <row r="147">
      <c r="A147" t="s">
        <v>415</v>
      </c>
      <c r="B147">
        <v>2015</v>
      </c>
      <c r="C147" t="s">
        <v>420</v>
      </c>
      <c r="D147">
        <v>163</v>
      </c>
      <c r="E147" t="s">
        <v>334</v>
      </c>
      <c r="F147" t="s">
        <v>345</v>
      </c>
      <c r="G147" t="s">
        <v>174</v>
      </c>
      <c r="H147">
        <v>3.6048412213322139</v>
      </c>
      <c r="I147">
        <v>0.34372424345168429</v>
      </c>
      <c r="J147">
        <v>0.0081021691321093992</v>
      </c>
      <c r="K147">
        <v>0</v>
      </c>
      <c r="L147">
        <v>0</v>
      </c>
      <c r="M147">
        <v>1.05725536009018</v>
      </c>
      <c r="N147">
        <v>0.092512755753330095</v>
      </c>
      <c r="O147">
        <v>0</v>
      </c>
      <c r="P147">
        <v>0</v>
      </c>
      <c r="Q147">
        <v>0</v>
      </c>
      <c r="R147">
        <v>8.1595275366429902</v>
      </c>
      <c r="S147">
        <v>2.887129003150557</v>
      </c>
      <c r="T147">
        <v>1.4279005957631401</v>
      </c>
      <c r="U147">
        <v>0.75275046995964723</v>
      </c>
      <c r="V147">
        <v>0.034909217916982198</v>
      </c>
      <c r="W147" t="s">
        <v>312</v>
      </c>
      <c r="X147" t="s">
        <v>313</v>
      </c>
      <c r="Y147" t="s">
        <v>314</v>
      </c>
      <c r="Z147" t="s">
        <v>315</v>
      </c>
      <c r="AA147" t="s">
        <v>316</v>
      </c>
      <c r="AB147">
        <v>1.4416546454683159</v>
      </c>
      <c r="AC147">
        <v>0.56929472702228978</v>
      </c>
      <c r="AD147">
        <v>0.60026520295322161</v>
      </c>
      <c r="AE147">
        <v>0.46058039197362399</v>
      </c>
      <c r="AF147">
        <v>1.0600221495396249</v>
      </c>
      <c r="AG147">
        <v>291.07130452904897</v>
      </c>
      <c r="AH147">
        <v>27.77430896288147</v>
      </c>
      <c r="AI147">
        <v>0.65414446649877289</v>
      </c>
      <c r="AJ147">
        <v>0</v>
      </c>
      <c r="AK147">
        <v>0</v>
      </c>
      <c r="AL147">
        <v>65.57216774047501</v>
      </c>
      <c r="AM147">
        <v>5.7210326300810106</v>
      </c>
      <c r="AN147">
        <v>0</v>
      </c>
      <c r="AO147">
        <v>0</v>
      </c>
      <c r="AP147">
        <v>0</v>
      </c>
      <c r="AQ147">
        <v>152.2124199406754</v>
      </c>
      <c r="AR147">
        <v>54.413266873834573</v>
      </c>
      <c r="AS147">
        <v>26.807372831019801</v>
      </c>
      <c r="AT147">
        <v>14.1193534758448</v>
      </c>
      <c r="AU147">
        <v>0.65414446649877289</v>
      </c>
      <c r="AV147">
        <v>89.457610723478453</v>
      </c>
      <c r="AW147">
        <v>50.359794178002801</v>
      </c>
      <c r="AX147">
        <v>52.690248120671498</v>
      </c>
      <c r="AY147">
        <v>37.233154072516392</v>
      </c>
      <c r="AZ147">
        <v>89.758950863760191</v>
      </c>
    </row>
    <row r="148">
      <c r="A148" t="s">
        <v>415</v>
      </c>
      <c r="B148">
        <v>2015</v>
      </c>
      <c r="C148" t="s">
        <v>420</v>
      </c>
      <c r="D148">
        <v>164</v>
      </c>
      <c r="E148" t="s">
        <v>334</v>
      </c>
      <c r="F148" t="s">
        <v>346</v>
      </c>
      <c r="G148" t="s">
        <v>174</v>
      </c>
      <c r="H148">
        <v>0.51075331082787034</v>
      </c>
      <c r="I148">
        <v>0.18914853770241069</v>
      </c>
      <c r="J148">
        <v>0</v>
      </c>
      <c r="K148">
        <v>0</v>
      </c>
      <c r="L148">
        <v>0</v>
      </c>
      <c r="M148">
        <v>0.5334645193671953</v>
      </c>
      <c r="N148">
        <v>0.15825098061102341</v>
      </c>
      <c r="O148">
        <v>0</v>
      </c>
      <c r="P148">
        <v>0</v>
      </c>
      <c r="Q148">
        <v>0</v>
      </c>
      <c r="R148">
        <v>0.2160637823424007</v>
      </c>
      <c r="S148">
        <v>0.51051282855512015</v>
      </c>
      <c r="T148">
        <v>0</v>
      </c>
      <c r="U148">
        <v>0</v>
      </c>
      <c r="V148">
        <v>0</v>
      </c>
      <c r="W148" t="s">
        <v>312</v>
      </c>
      <c r="X148" t="s">
        <v>313</v>
      </c>
      <c r="Y148" t="s">
        <v>314</v>
      </c>
      <c r="Z148" t="s">
        <v>315</v>
      </c>
      <c r="AA148" t="s">
        <v>316</v>
      </c>
      <c r="AB148">
        <v>0.085688125090935902</v>
      </c>
      <c r="AC148">
        <v>0.0252646431246616</v>
      </c>
      <c r="AD148">
        <v>0.30963921739794709</v>
      </c>
      <c r="AE148">
        <v>0.042048517703335203</v>
      </c>
      <c r="AF148">
        <v>0.21722321011588169</v>
      </c>
      <c r="AG148">
        <v>41.240549402133666</v>
      </c>
      <c r="AH148">
        <v>15.28396680219166</v>
      </c>
      <c r="AI148">
        <v>0</v>
      </c>
      <c r="AJ148">
        <v>0</v>
      </c>
      <c r="AK148">
        <v>0</v>
      </c>
      <c r="AL148">
        <v>33.086070090535102</v>
      </c>
      <c r="AM148">
        <v>9.7863155890845164</v>
      </c>
      <c r="AN148">
        <v>0</v>
      </c>
      <c r="AO148">
        <v>0</v>
      </c>
      <c r="AP148">
        <v>0</v>
      </c>
      <c r="AQ148">
        <v>4.0305754253760213</v>
      </c>
      <c r="AR148">
        <v>9.621555099329699</v>
      </c>
      <c r="AS148">
        <v>0</v>
      </c>
      <c r="AT148">
        <v>0</v>
      </c>
      <c r="AU148">
        <v>0</v>
      </c>
      <c r="AV148">
        <v>5.3171229060338341</v>
      </c>
      <c r="AW148">
        <v>2.2349095597522299</v>
      </c>
      <c r="AX148">
        <v>27.179598471344001</v>
      </c>
      <c r="AY148">
        <v>3.39918712444639</v>
      </c>
      <c r="AZ148">
        <v>18.393698142748889</v>
      </c>
    </row>
    <row r="149">
      <c r="A149" t="s">
        <v>415</v>
      </c>
      <c r="B149">
        <v>2015</v>
      </c>
      <c r="C149" t="s">
        <v>420</v>
      </c>
      <c r="D149">
        <v>222</v>
      </c>
      <c r="E149" t="s">
        <v>36</v>
      </c>
      <c r="F149" t="s">
        <v>15</v>
      </c>
      <c r="G149" t="s">
        <v>444</v>
      </c>
      <c r="H149">
        <v>79.603522380454422</v>
      </c>
      <c r="I149">
        <v>85.588588317261411</v>
      </c>
      <c r="J149">
        <v>91.017774295916539</v>
      </c>
      <c r="K149">
        <v>95.494437707325304</v>
      </c>
      <c r="L149">
        <v>96.5147307260156</v>
      </c>
      <c r="M149">
        <v>83.189148206783941</v>
      </c>
      <c r="N149">
        <v>87.448913559220671</v>
      </c>
      <c r="O149">
        <v>94.144773071123396</v>
      </c>
      <c r="P149">
        <v>96.595314956701415</v>
      </c>
      <c r="Q149">
        <v>96.13198251018045</v>
      </c>
      <c r="R149">
        <v>74.624995949810597</v>
      </c>
      <c r="S149">
        <v>84.557092436514893</v>
      </c>
      <c r="T149">
        <v>81.891640422029852</v>
      </c>
      <c r="U149">
        <v>85.441081729355446</v>
      </c>
      <c r="V149">
        <v>91.114264998055987</v>
      </c>
      <c r="W149" t="s">
        <v>312</v>
      </c>
      <c r="X149" t="s">
        <v>313</v>
      </c>
      <c r="Y149" t="s">
        <v>314</v>
      </c>
      <c r="Z149" t="s">
        <v>315</v>
      </c>
      <c r="AA149" t="s">
        <v>316</v>
      </c>
      <c r="AB149">
        <v>87.600779786174954</v>
      </c>
      <c r="AC149">
        <v>88.675663820866731</v>
      </c>
      <c r="AD149">
        <v>92.35296276799248</v>
      </c>
      <c r="AE149">
        <v>92.176317454068396</v>
      </c>
      <c r="AF149">
        <v>86.241245033363938</v>
      </c>
      <c r="AG149">
        <v>6196.0512897049384</v>
      </c>
      <c r="AH149">
        <v>6727.0203051193057</v>
      </c>
      <c r="AI149">
        <v>6946.5386893314717</v>
      </c>
      <c r="AJ149">
        <v>7187.598737049555</v>
      </c>
      <c r="AK149">
        <v>7101.6723036245694</v>
      </c>
      <c r="AL149">
        <v>5004.0567503616821</v>
      </c>
      <c r="AM149">
        <v>5165.4709941223091</v>
      </c>
      <c r="AN149">
        <v>5520.5987745224356</v>
      </c>
      <c r="AO149">
        <v>5489.0384277872035</v>
      </c>
      <c r="AP149">
        <v>5414.806174072065</v>
      </c>
      <c r="AQ149">
        <v>1354.330356582675</v>
      </c>
      <c r="AR149">
        <v>1514.722093292309</v>
      </c>
      <c r="AS149">
        <v>1498.3922648160301</v>
      </c>
      <c r="AT149">
        <v>1561.399736363928</v>
      </c>
      <c r="AU149">
        <v>1636.0657529092191</v>
      </c>
      <c r="AV149">
        <v>5246.2530709694502</v>
      </c>
      <c r="AW149">
        <v>6676.171573540274</v>
      </c>
      <c r="AX149">
        <v>7982.9690861186637</v>
      </c>
      <c r="AY149">
        <v>7081.96233464532</v>
      </c>
      <c r="AZ149">
        <v>7171.5252595561351</v>
      </c>
    </row>
    <row r="150">
      <c r="A150" t="s">
        <v>415</v>
      </c>
      <c r="B150">
        <v>2015</v>
      </c>
      <c r="C150" t="s">
        <v>420</v>
      </c>
      <c r="D150">
        <v>223</v>
      </c>
      <c r="E150" t="s">
        <v>36</v>
      </c>
      <c r="F150" t="s">
        <v>16</v>
      </c>
      <c r="G150" t="s">
        <v>445</v>
      </c>
      <c r="H150">
        <v>14.99105578427114</v>
      </c>
      <c r="I150">
        <v>9.8760274746624575</v>
      </c>
      <c r="J150">
        <v>5.7421373815629586</v>
      </c>
      <c r="K150">
        <v>3.3797959602563701</v>
      </c>
      <c r="L150">
        <v>2.709128664070835</v>
      </c>
      <c r="M150">
        <v>13.17798420541188</v>
      </c>
      <c r="N150">
        <v>8.4081615289710516</v>
      </c>
      <c r="O150">
        <v>4.307278584061212</v>
      </c>
      <c r="P150">
        <v>2.238616042722664</v>
      </c>
      <c r="Q150">
        <v>2.9706203159738682</v>
      </c>
      <c r="R150">
        <v>19.591606816466889</v>
      </c>
      <c r="S150">
        <v>10.32854662601893</v>
      </c>
      <c r="T150">
        <v>10.662286043659551</v>
      </c>
      <c r="U150">
        <v>8.532615002035616</v>
      </c>
      <c r="V150">
        <v>5.9583633377974694</v>
      </c>
      <c r="W150" t="s">
        <v>312</v>
      </c>
      <c r="X150" t="s">
        <v>313</v>
      </c>
      <c r="Y150" t="s">
        <v>314</v>
      </c>
      <c r="Z150" t="s">
        <v>315</v>
      </c>
      <c r="AA150" t="s">
        <v>316</v>
      </c>
      <c r="AB150">
        <v>6.2816381047607113</v>
      </c>
      <c r="AC150">
        <v>6.7482561095027096</v>
      </c>
      <c r="AD150">
        <v>5.4208921988806003</v>
      </c>
      <c r="AE150">
        <v>6.9056312612961968</v>
      </c>
      <c r="AF150">
        <v>11.444077091871209</v>
      </c>
      <c r="AG150">
        <v>1166.8497542387479</v>
      </c>
      <c r="AH150">
        <v>776.22775024286386</v>
      </c>
      <c r="AI150">
        <v>438.24384620524779</v>
      </c>
      <c r="AJ150">
        <v>254.38777125298901</v>
      </c>
      <c r="AK150">
        <v>199.3410110131644</v>
      </c>
      <c r="AL150">
        <v>792.69210276483352</v>
      </c>
      <c r="AM150">
        <v>496.65699348434657</v>
      </c>
      <c r="AN150">
        <v>252.57649572038329</v>
      </c>
      <c r="AO150">
        <v>127.2095803929374</v>
      </c>
      <c r="AP150">
        <v>167.32551236063151</v>
      </c>
      <c r="AQ150">
        <v>355.55791337822541</v>
      </c>
      <c r="AR150">
        <v>185.02147265501961</v>
      </c>
      <c r="AS150">
        <v>195.09057152526611</v>
      </c>
      <c r="AT150">
        <v>155.92994078510031</v>
      </c>
      <c r="AU150">
        <v>106.9895498862696</v>
      </c>
      <c r="AV150">
        <v>376.19600280111348</v>
      </c>
      <c r="AW150">
        <v>508.05952465427089</v>
      </c>
      <c r="AX150">
        <v>468.58068811024401</v>
      </c>
      <c r="AY150">
        <v>530.56383505251847</v>
      </c>
      <c r="AZ150">
        <v>951.65008233486515</v>
      </c>
    </row>
    <row r="151">
      <c r="A151" t="s">
        <v>415</v>
      </c>
      <c r="B151">
        <v>2015</v>
      </c>
      <c r="C151" t="s">
        <v>420</v>
      </c>
      <c r="D151">
        <v>224</v>
      </c>
      <c r="E151" t="s">
        <v>36</v>
      </c>
      <c r="F151" t="s">
        <v>20</v>
      </c>
      <c r="G151" t="s">
        <v>446</v>
      </c>
      <c r="H151">
        <v>5.405421835274443</v>
      </c>
      <c r="I151">
        <v>4.5353842080762323</v>
      </c>
      <c r="J151">
        <v>3.2400883225205011</v>
      </c>
      <c r="K151">
        <v>1.125766332418328</v>
      </c>
      <c r="L151">
        <v>0.77614060991356337</v>
      </c>
      <c r="M151">
        <v>3.6328675878042032</v>
      </c>
      <c r="N151">
        <v>4.1429249118084037</v>
      </c>
      <c r="O151">
        <v>1.5479483448154401</v>
      </c>
      <c r="P151">
        <v>1.1660690005758809</v>
      </c>
      <c r="Q151">
        <v>0.89739717384571938</v>
      </c>
      <c r="R151">
        <v>5.7833972337225763</v>
      </c>
      <c r="S151">
        <v>5.1143609374662971</v>
      </c>
      <c r="T151">
        <v>7.4460735343106421</v>
      </c>
      <c r="U151">
        <v>6.0263032686089426</v>
      </c>
      <c r="V151">
        <v>2.9273716641465519</v>
      </c>
      <c r="W151" t="s">
        <v>312</v>
      </c>
      <c r="X151" t="s">
        <v>313</v>
      </c>
      <c r="Y151" t="s">
        <v>314</v>
      </c>
      <c r="Z151" t="s">
        <v>315</v>
      </c>
      <c r="AA151" t="s">
        <v>316</v>
      </c>
      <c r="AB151">
        <v>6.1175821090641653</v>
      </c>
      <c r="AC151">
        <v>4.5760800696305539</v>
      </c>
      <c r="AD151">
        <v>2.2261450331268469</v>
      </c>
      <c r="AE151">
        <v>0.91805128463542973</v>
      </c>
      <c r="AF151">
        <v>2.314677874764937</v>
      </c>
      <c r="AG151">
        <v>420.73855442953402</v>
      </c>
      <c r="AH151">
        <v>356.46833601405598</v>
      </c>
      <c r="AI151">
        <v>247.28575339651599</v>
      </c>
      <c r="AJ151">
        <v>84.733277281574956</v>
      </c>
      <c r="AK151">
        <v>57.1093783475241</v>
      </c>
      <c r="AL151">
        <v>218.52700704103751</v>
      </c>
      <c r="AM151">
        <v>244.71611586438729</v>
      </c>
      <c r="AN151">
        <v>90.770857017799813</v>
      </c>
      <c r="AO151">
        <v>66.261987514420127</v>
      </c>
      <c r="AP151">
        <v>50.547503865532242</v>
      </c>
      <c r="AQ151">
        <v>104.9598775599884</v>
      </c>
      <c r="AR151">
        <v>91.616625901223543</v>
      </c>
      <c r="AS151">
        <v>136.24270962901619</v>
      </c>
      <c r="AT151">
        <v>110.1281508193057</v>
      </c>
      <c r="AU151">
        <v>52.564464256494063</v>
      </c>
      <c r="AV151">
        <v>366.3709844241676</v>
      </c>
      <c r="AW151">
        <v>344.52175898933228</v>
      </c>
      <c r="AX151">
        <v>192.42747008899809</v>
      </c>
      <c r="AY151">
        <v>70.534436595393643</v>
      </c>
      <c r="AZ151">
        <v>192.48064937131349</v>
      </c>
    </row>
    <row r="152">
      <c r="A152" t="s">
        <v>415</v>
      </c>
      <c r="B152">
        <v>2015</v>
      </c>
      <c r="C152" t="s">
        <v>420</v>
      </c>
      <c r="D152">
        <v>225</v>
      </c>
      <c r="E152" t="s">
        <v>347</v>
      </c>
      <c r="F152" t="s">
        <v>348</v>
      </c>
      <c r="G152" t="s">
        <v>174</v>
      </c>
      <c r="H152">
        <v>91.187584549920004</v>
      </c>
      <c r="I152">
        <v>92.85733318176915</v>
      </c>
      <c r="J152">
        <v>91.467191379014238</v>
      </c>
      <c r="K152">
        <v>92.184051860828149</v>
      </c>
      <c r="L152">
        <v>90.36890625409427</v>
      </c>
      <c r="M152">
        <v>93.46410233562635</v>
      </c>
      <c r="N152">
        <v>91.560230019896068</v>
      </c>
      <c r="O152">
        <v>92.815604883252618</v>
      </c>
      <c r="P152">
        <v>90.653403116128047</v>
      </c>
      <c r="Q152">
        <v>90.004595818414273</v>
      </c>
      <c r="R152">
        <v>91.66059135494028</v>
      </c>
      <c r="S152">
        <v>90.187177302615979</v>
      </c>
      <c r="T152">
        <v>90.20373485193916</v>
      </c>
      <c r="U152">
        <v>91.556651213609015</v>
      </c>
      <c r="V152">
        <v>93.020273843061403</v>
      </c>
      <c r="W152" t="s">
        <v>312</v>
      </c>
      <c r="X152" t="s">
        <v>313</v>
      </c>
      <c r="Y152" t="s">
        <v>314</v>
      </c>
      <c r="Z152" t="s">
        <v>315</v>
      </c>
      <c r="AA152" t="s">
        <v>316</v>
      </c>
      <c r="AB152">
        <v>90.608610721401845</v>
      </c>
      <c r="AC152">
        <v>81.214487641774383</v>
      </c>
      <c r="AD152">
        <v>96.282925616105686</v>
      </c>
      <c r="AE152">
        <v>94.168231902141827</v>
      </c>
      <c r="AF152">
        <v>95.931889846488076</v>
      </c>
      <c r="AG152"/>
      <c r="AH152"/>
      <c r="AI152"/>
      <c r="AJ152"/>
      <c r="AK152"/>
      <c r="AL152"/>
      <c r="AM152"/>
      <c r="AN152"/>
      <c r="AO152"/>
      <c r="AP152"/>
      <c r="AQ152"/>
      <c r="AR152"/>
      <c r="AS152"/>
      <c r="AT152"/>
      <c r="AU152"/>
      <c r="AV152"/>
      <c r="AW152"/>
      <c r="AX152"/>
      <c r="AY152"/>
      <c r="AZ152"/>
    </row>
    <row r="153">
      <c r="A153" t="s">
        <v>415</v>
      </c>
      <c r="B153">
        <v>2015</v>
      </c>
      <c r="C153" t="s">
        <v>420</v>
      </c>
      <c r="D153">
        <v>226</v>
      </c>
      <c r="E153" t="s">
        <v>347</v>
      </c>
      <c r="F153" t="s">
        <v>349</v>
      </c>
      <c r="G153" t="s">
        <v>174</v>
      </c>
      <c r="H153">
        <v>5.0223081365180953</v>
      </c>
      <c r="I153">
        <v>4.3172095931327643</v>
      </c>
      <c r="J153">
        <v>2.9925955474429</v>
      </c>
      <c r="K153">
        <v>1.049592984151253</v>
      </c>
      <c r="L153">
        <v>0.70687613290198248</v>
      </c>
      <c r="M153">
        <v>3.462967663436769</v>
      </c>
      <c r="N153">
        <v>3.7972555252717441</v>
      </c>
      <c r="O153">
        <v>1.404649120312834</v>
      </c>
      <c r="P153">
        <v>1.0695529571827089</v>
      </c>
      <c r="Q153">
        <v>0.81501259923775826</v>
      </c>
      <c r="R153">
        <v>5.3920975187038813</v>
      </c>
      <c r="S153">
        <v>4.4848159488530976</v>
      </c>
      <c r="T153">
        <v>7.2569978219777713</v>
      </c>
      <c r="U153">
        <v>5.8713040527557991</v>
      </c>
      <c r="V153">
        <v>2.80516679632085</v>
      </c>
      <c r="W153" t="s">
        <v>312</v>
      </c>
      <c r="X153" t="s">
        <v>313</v>
      </c>
      <c r="Y153" t="s">
        <v>314</v>
      </c>
      <c r="Z153" t="s">
        <v>315</v>
      </c>
      <c r="AA153" t="s">
        <v>316</v>
      </c>
      <c r="AB153">
        <v>5.9042537285346741</v>
      </c>
      <c r="AC153">
        <v>3.7283464558361818</v>
      </c>
      <c r="AD153">
        <v>2.1441232641020509</v>
      </c>
      <c r="AE153">
        <v>0.83045185181126502</v>
      </c>
      <c r="AF153">
        <v>2.2002148232822418</v>
      </c>
      <c r="AG153"/>
      <c r="AH153"/>
      <c r="AI153"/>
      <c r="AJ153"/>
      <c r="AK153"/>
      <c r="AL153"/>
      <c r="AM153"/>
      <c r="AN153"/>
      <c r="AO153"/>
      <c r="AP153"/>
      <c r="AQ153"/>
      <c r="AR153"/>
      <c r="AS153"/>
      <c r="AT153"/>
      <c r="AU153"/>
      <c r="AV153"/>
      <c r="AW153"/>
      <c r="AX153"/>
      <c r="AY153"/>
      <c r="AZ153"/>
    </row>
    <row r="154">
      <c r="A154" t="s">
        <v>415</v>
      </c>
      <c r="B154">
        <v>2015</v>
      </c>
      <c r="C154" t="s">
        <v>420</v>
      </c>
      <c r="D154">
        <v>227</v>
      </c>
      <c r="E154" t="s">
        <v>347</v>
      </c>
      <c r="F154" t="s">
        <v>350</v>
      </c>
      <c r="G154" t="s">
        <v>174</v>
      </c>
      <c r="H154">
        <v>3.601679589788584</v>
      </c>
      <c r="I154">
        <v>2.731150791867754</v>
      </c>
      <c r="J154">
        <v>5.4699515602153213</v>
      </c>
      <c r="K154">
        <v>6.7663551550205829</v>
      </c>
      <c r="L154">
        <v>8.9242176130037532</v>
      </c>
      <c r="M154">
        <v>3.0124690897227451</v>
      </c>
      <c r="N154">
        <v>4.4825539109578472</v>
      </c>
      <c r="O154">
        <v>5.7250678651907414</v>
      </c>
      <c r="P154">
        <v>8.2770439266892435</v>
      </c>
      <c r="Q154">
        <v>9.1803915823479727</v>
      </c>
      <c r="R154">
        <v>2.7129097593105538</v>
      </c>
      <c r="S154">
        <v>4.9517100863085108</v>
      </c>
      <c r="T154">
        <v>2.5392673260830789</v>
      </c>
      <c r="U154">
        <v>2.5720447336352499</v>
      </c>
      <c r="V154">
        <v>4.1745593606178</v>
      </c>
      <c r="W154" t="s">
        <v>312</v>
      </c>
      <c r="X154" t="s">
        <v>313</v>
      </c>
      <c r="Y154" t="s">
        <v>314</v>
      </c>
      <c r="Z154" t="s">
        <v>315</v>
      </c>
      <c r="AA154" t="s">
        <v>316</v>
      </c>
      <c r="AB154">
        <v>3.4871355500633028</v>
      </c>
      <c r="AC154">
        <v>14.890849484032641</v>
      </c>
      <c r="AD154">
        <v>1.52487528621292</v>
      </c>
      <c r="AE154">
        <v>4.9592452277442973</v>
      </c>
      <c r="AF154">
        <v>1.7949802903850369</v>
      </c>
      <c r="AG154"/>
      <c r="AH154"/>
      <c r="AI154"/>
      <c r="AJ154"/>
      <c r="AK154"/>
      <c r="AL154"/>
      <c r="AM154"/>
      <c r="AN154"/>
      <c r="AO154"/>
      <c r="AP154"/>
      <c r="AQ154"/>
      <c r="AR154"/>
      <c r="AS154"/>
      <c r="AT154"/>
      <c r="AU154"/>
      <c r="AV154"/>
      <c r="AW154"/>
      <c r="AX154"/>
      <c r="AY154"/>
      <c r="AZ154"/>
    </row>
    <row r="155">
      <c r="A155" t="s">
        <v>415</v>
      </c>
      <c r="B155">
        <v>2015</v>
      </c>
      <c r="C155" t="s">
        <v>420</v>
      </c>
      <c r="D155">
        <v>228</v>
      </c>
      <c r="E155" t="s">
        <v>347</v>
      </c>
      <c r="F155" t="s">
        <v>351</v>
      </c>
      <c r="G155" t="s">
        <v>174</v>
      </c>
      <c r="H155">
        <v>0.18842772377329481</v>
      </c>
      <c r="I155">
        <v>0.094306433230346806</v>
      </c>
      <c r="J155">
        <v>0.070261513327536801</v>
      </c>
      <c r="K155">
        <v>0</v>
      </c>
      <c r="L155">
        <v>0</v>
      </c>
      <c r="M155">
        <v>0.060460911214279003</v>
      </c>
      <c r="N155">
        <v>0.1599605438743455</v>
      </c>
      <c r="O155">
        <v>0.054678131243826797</v>
      </c>
      <c r="P155">
        <v>0</v>
      </c>
      <c r="Q155">
        <v>0</v>
      </c>
      <c r="R155">
        <v>0.23440136704533901</v>
      </c>
      <c r="S155">
        <v>0.37629666222245672</v>
      </c>
      <c r="T155">
        <v>0</v>
      </c>
      <c r="U155">
        <v>0</v>
      </c>
      <c r="V155">
        <v>0</v>
      </c>
      <c r="W155" t="s">
        <v>312</v>
      </c>
      <c r="X155" t="s">
        <v>313</v>
      </c>
      <c r="Y155" t="s">
        <v>314</v>
      </c>
      <c r="Z155" t="s">
        <v>315</v>
      </c>
      <c r="AA155" t="s">
        <v>316</v>
      </c>
      <c r="AB155">
        <v>0</v>
      </c>
      <c r="AC155">
        <v>0.16631641835687189</v>
      </c>
      <c r="AD155">
        <v>0.048075833579392199</v>
      </c>
      <c r="AE155">
        <v>0.042071018302637299</v>
      </c>
      <c r="AF155">
        <v>0.072915039844761304</v>
      </c>
      <c r="AG155"/>
      <c r="AH155"/>
      <c r="AI155"/>
      <c r="AJ155"/>
      <c r="AK155"/>
      <c r="AL155"/>
      <c r="AM155"/>
      <c r="AN155"/>
      <c r="AO155"/>
      <c r="AP155"/>
      <c r="AQ155"/>
      <c r="AR155"/>
      <c r="AS155"/>
      <c r="AT155"/>
      <c r="AU155"/>
      <c r="AV155"/>
      <c r="AW155"/>
      <c r="AX155"/>
      <c r="AY155"/>
      <c r="AZ15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WHS03</vt:lpstr>
      <vt:lpstr>ENG12</vt:lpstr>
      <vt:lpstr>MICS15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2021-05-26T05:38:50Z</dcterms:modified>
</cp:coreProperties>
</file>