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189902C-1879-4C25-9C18-68DBC75B0784}"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DHS01" sheetId="139" r:id="rId5"/>
    <sheet name="ENDESA11"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<sst xmlns="http://schemas.openxmlformats.org/spreadsheetml/2006/main" count="14787" uniqueCount="457">
  <si>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</si>
  <si>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</si>
  <si>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</si>
  <si>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</si>
  <si>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</si>
  <si>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</si>
  <si>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</si>
  <si>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</si>
  <si>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</si>
  <si>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</si>
  <si>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</si>
  <si>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</si>
  <si>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</si>
  <si>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</si>
  <si>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</si>
  <si>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</si>
  <si>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</si>
  <si>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</si>
  <si>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</si>
  <si>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</si>
  <si>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</si>
  <si>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</si>
  <si>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</si>
  <si>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</si>
  <si>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</si>
  <si>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</si>
  <si>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</si>
  <si>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</si>
  <si>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</si>
  <si>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</si>
  <si>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</si>
  <si>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</si>
  <si>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</si>
  <si>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</si>
  <si>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</si>
  <si>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</si>
  <si>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</si>
  <si>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</si>
  <si>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</si>
  <si>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</si>
  <si>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</si>
  <si>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</si>
  <si>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</si>
  <si>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</si>
  <si>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</si>
  <si>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</si>
  <si>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</si>
  <si>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</si>
  <si>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</si>
  <si>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</si>
  <si>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</si>
  <si>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</si>
  <si>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</si>
  <si>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</si>
  <si>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</si>
  <si>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</si>
  <si>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</si>
  <si>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</si>
  <si>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</si>
  <si>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</si>
  <si>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</si>
  <si>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</si>
  <si>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</si>
  <si>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</si>
  <si>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</si>
  <si>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</si>
  <si>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</si>
  <si>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</si>
  <si>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</si>
  <si>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</si>
  <si>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</si>
  <si>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</si>
  <si>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</si>
  <si>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</si>
  <si>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</si>
  <si>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</si>
  <si>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</si>
  <si>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</si>
  <si>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</si>
  <si>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</si>
  <si>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</si>
  <si>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</si>
  <si>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</si>
  <si>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</si>
  <si>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</si>
  <si>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</si>
  <si>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</si>
  <si>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</si>
  <si>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</si>
  <si>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</si>
  <si>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</si>
  <si>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</si>
  <si>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</si>
  <si>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</si>
  <si>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</si>
  <si>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</si>
  <si>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</si>
  <si>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</si>
  <si>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</si>
  <si>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</si>
  <si>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</si>
  <si>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</si>
  <si>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</si>
  <si>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</si>
  <si>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</si>
  <si>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</si>
  <si>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</si>
  <si>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</si>
  <si>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</si>
  <si>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</si>
  <si>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</si>
  <si>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</si>
  <si>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</si>
  <si>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</si>
  <si>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</si>
  <si>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</si>
  <si>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</si>
  <si>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</si>
  <si>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</si>
  <si>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</si>
  <si>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</si>
  <si>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</si>
  <si>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</si>
  <si>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</si>
  <si>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</si>
  <si>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</si>
  <si>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</si>
  <si>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</si>
  <si>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</si>
  <si>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</si>
  <si>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</si>
  <si>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</si>
  <si>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</si>
  <si>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</si>
  <si>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</si>
  <si>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</si>
  <si>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</si>
  <si>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</si>
  <si>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</si>
  <si>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</si>
  <si>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</si>
  <si>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</si>
  <si>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</si>
  <si>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</si>
  <si>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</si>
  <si>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</si>
  <si>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Atl ntico Norte(Raan)</t>
  </si>
  <si>
    <t>Atl ntico Sur(Raas)</t>
  </si>
  <si>
    <t>Boaco</t>
  </si>
  <si>
    <t>Carazo</t>
  </si>
  <si>
    <t>Chinandega</t>
  </si>
  <si>
    <t>Chontales</t>
  </si>
  <si>
    <t>Estel¡</t>
  </si>
  <si>
    <t>Granada</t>
  </si>
  <si>
    <t>Jinotega</t>
  </si>
  <si>
    <t>Le¢n</t>
  </si>
  <si>
    <t>Madriz</t>
  </si>
  <si>
    <t>Managua</t>
  </si>
  <si>
    <t>Masaya</t>
  </si>
  <si>
    <t>Matagalpa</t>
  </si>
  <si>
    <t>Nueva Segovia</t>
  </si>
  <si>
    <t>R¡o San Juan</t>
  </si>
  <si>
    <t>Rivas</t>
  </si>
  <si>
    <t>Improved Water source on premises</t>
  </si>
  <si>
    <t>Source of drinking water</t>
  </si>
  <si>
    <t>Inside dwelling</t>
  </si>
  <si>
    <t>Outside dwelling / within resinct</t>
  </si>
  <si>
    <t>Public</t>
  </si>
  <si>
    <t>Private</t>
  </si>
  <si>
    <t>Public well</t>
  </si>
  <si>
    <t>Private well</t>
  </si>
  <si>
    <t>River</t>
  </si>
  <si>
    <t>Spring</t>
  </si>
  <si>
    <t>Rainwater</t>
  </si>
  <si>
    <t>Purified water</t>
  </si>
  <si>
    <t>all shared</t>
  </si>
  <si>
    <t>Shared among Improved Sanitation</t>
  </si>
  <si>
    <t>Flush toilet (sewer)</t>
  </si>
  <si>
    <t>Flust toilet (septic tank)</t>
  </si>
  <si>
    <t>Flush toilet (sink-sumidero)</t>
  </si>
  <si>
    <t>Flush toilet (rivers)</t>
  </si>
  <si>
    <t>Flush toilet (rain water sewer)</t>
  </si>
  <si>
    <t>Traditional pit toilet</t>
  </si>
  <si>
    <t>Ventilated improved pit toilet</t>
  </si>
  <si>
    <t>NO FACILITY</t>
  </si>
  <si>
    <t>Bush/field (Abonera)</t>
  </si>
  <si>
    <t>Hanging letrine (colgante)</t>
  </si>
  <si>
    <t>Total</t>
  </si>
  <si>
    <t>DHS01</t>
  </si>
  <si>
    <t>Nicaragua</t>
  </si>
  <si>
    <t>Count</t>
  </si>
  <si>
    <t>W_text_t</t>
  </si>
  <si>
    <t/>
  </si>
  <si>
    <t>W_text_i</t>
  </si>
  <si>
    <t>S_text_s</t>
  </si>
  <si>
    <t>Ratio of Shared improved based on:</t>
  </si>
  <si>
    <t>S_text_i</t>
  </si>
  <si>
    <t>Ratio of Improved latrines based on:</t>
  </si>
  <si>
    <t>Urban/Rural</t>
  </si>
  <si>
    <t>Urban</t>
  </si>
  <si>
    <t>Rural</t>
  </si>
  <si>
    <t>Missing</t>
  </si>
  <si>
    <t>2001</t>
  </si>
  <si>
    <t>Component Matrix</t>
  </si>
  <si>
    <t>Component</t>
  </si>
  <si>
    <t>1</t>
  </si>
  <si>
    <t>HH has cooking machine</t>
  </si>
  <si>
    <t>Has electricity</t>
  </si>
  <si>
    <t>light1</t>
  </si>
  <si>
    <t>fuel2</t>
  </si>
  <si>
    <t>fuel7</t>
  </si>
  <si>
    <t>light3</t>
  </si>
  <si>
    <t>HH has iron</t>
  </si>
  <si>
    <t>Has television</t>
  </si>
  <si>
    <t>HH has fan</t>
  </si>
  <si>
    <t>floor9</t>
  </si>
  <si>
    <t>Has refrigerator</t>
  </si>
  <si>
    <t>floor1</t>
  </si>
  <si>
    <t>wall8</t>
  </si>
  <si>
    <t>Has telephone</t>
  </si>
  <si>
    <t>Has bicycle</t>
  </si>
  <si>
    <t>wall5</t>
  </si>
  <si>
    <t>Number of members per sleeping room</t>
  </si>
  <si>
    <t>Has car/truck</t>
  </si>
  <si>
    <t>HH has cellular phone</t>
  </si>
  <si>
    <t>Has radio</t>
  </si>
  <si>
    <t>Any HH member has livestock (beast)</t>
  </si>
  <si>
    <t>HH has computer</t>
  </si>
  <si>
    <t>floor7</t>
  </si>
  <si>
    <t>roof1</t>
  </si>
  <si>
    <t>wall7</t>
  </si>
  <si>
    <t>house1</t>
  </si>
  <si>
    <t>house4</t>
  </si>
  <si>
    <t>house5</t>
  </si>
  <si>
    <t>Have bednet for sleeping</t>
  </si>
  <si>
    <t>HH has washing machine</t>
  </si>
  <si>
    <t>HH has AC (air conditioner)</t>
  </si>
  <si>
    <t>roof2</t>
  </si>
  <si>
    <t>roof3</t>
  </si>
  <si>
    <t>wall3</t>
  </si>
  <si>
    <t>Has motorcycle/scooter</t>
  </si>
  <si>
    <t>wall1</t>
  </si>
  <si>
    <t>roof4</t>
  </si>
  <si>
    <t>wall6</t>
  </si>
  <si>
    <t>wall2</t>
  </si>
  <si>
    <t>roof5</t>
  </si>
  <si>
    <t>floor8</t>
  </si>
  <si>
    <t>floor4</t>
  </si>
  <si>
    <t>wall10</t>
  </si>
  <si>
    <t>wall9</t>
  </si>
  <si>
    <t>fuel9</t>
  </si>
  <si>
    <t>light4</t>
  </si>
  <si>
    <t>fuel1</t>
  </si>
  <si>
    <t>house3</t>
  </si>
  <si>
    <t>house2</t>
  </si>
  <si>
    <t>fuel4</t>
  </si>
  <si>
    <t>fuel6</t>
  </si>
  <si>
    <t>light2</t>
  </si>
  <si>
    <t>Any HH member has boat?</t>
  </si>
  <si>
    <t>house7</t>
  </si>
  <si>
    <t>house6</t>
  </si>
  <si>
    <t>Communalities</t>
  </si>
  <si>
    <t>Extraction</t>
  </si>
  <si>
    <t>Total Variance Explained</t>
  </si>
  <si>
    <t>Extraction Sums of Squared Loadings</t>
  </si>
  <si>
    <t>% of Variance</t>
  </si>
  <si>
    <t>Cumulative %</t>
  </si>
  <si>
    <t>Component Score Coefficient Matrix</t>
  </si>
  <si>
    <t>Component Score Covariance Matrix</t>
  </si>
  <si>
    <t>Improved wells, springs based on:</t>
  </si>
  <si>
    <t>50% Rule</t>
  </si>
  <si>
    <t>Atlántico</t>
  </si>
  <si>
    <t>Central</t>
  </si>
  <si>
    <t>Pácifico</t>
  </si>
  <si>
    <t>Esta vivienda se abastece de agua por</t>
  </si>
  <si>
    <t>Dentro de la vivienda</t>
  </si>
  <si>
    <t>Fuera de la vivi. dentro del terreno</t>
  </si>
  <si>
    <t>Puesto público</t>
  </si>
  <si>
    <t>Puesto privado</t>
  </si>
  <si>
    <t>Pozo público</t>
  </si>
  <si>
    <t>Pozo privado</t>
  </si>
  <si>
    <t>Río, quebrada o arroyo</t>
  </si>
  <si>
    <t>Manantial o ojo de agua</t>
  </si>
  <si>
    <t>Lago, laguna</t>
  </si>
  <si>
    <t>De otra vivienda/vecino/empresa</t>
  </si>
  <si>
    <t>Agua de lluvia</t>
  </si>
  <si>
    <t>Camión, carreta o pipa</t>
  </si>
  <si>
    <t>Otro</t>
  </si>
  <si>
    <t>No hay dato</t>
  </si>
  <si>
    <t>El tipo de servicio higienico de la vivienda</t>
  </si>
  <si>
    <t>Excusado o letrina</t>
  </si>
  <si>
    <t>Tubería de aguas negra</t>
  </si>
  <si>
    <t>Sumidero o pozo septico</t>
  </si>
  <si>
    <t>Río / Quebrada</t>
  </si>
  <si>
    <t>No tiene</t>
  </si>
  <si>
    <t>ENDESA11</t>
  </si>
  <si>
    <t>2011</t>
  </si>
  <si>
    <t>El hogar tiene cocina</t>
  </si>
  <si>
    <t>El hogar tiene plancha electrica</t>
  </si>
  <si>
    <t>El hogar tiene refrigerador</t>
  </si>
  <si>
    <t>El hogar tiene televisor</t>
  </si>
  <si>
    <t>El hogar tiene servicios de telef. convencional</t>
  </si>
  <si>
    <t>El hogar tiene abanico</t>
  </si>
  <si>
    <t>floor5</t>
  </si>
  <si>
    <t>El hogar tiene servicios de cable TV/SKY/Direct TV</t>
  </si>
  <si>
    <t>El hogar tiene computadora</t>
  </si>
  <si>
    <t>El hogar tiene DVD/CD player/teatro en casa</t>
  </si>
  <si>
    <t>El hogar tiene equipo de sonido</t>
  </si>
  <si>
    <t>El hogar tiene micronda</t>
  </si>
  <si>
    <t>El hogar tiene lavadora de ropa</t>
  </si>
  <si>
    <t>El hogar tiene servicios de internet</t>
  </si>
  <si>
    <t>light5</t>
  </si>
  <si>
    <t>El hogar tiene servicios de celular</t>
  </si>
  <si>
    <t>Algún miembro del hogar tiene carro/camioneta/jeep</t>
  </si>
  <si>
    <t>wall12</t>
  </si>
  <si>
    <t>El hogar tiene radio</t>
  </si>
  <si>
    <t>El hogar tiene juegos de video</t>
  </si>
  <si>
    <t>dwelling6</t>
  </si>
  <si>
    <t>Algún miembro del hogar tiene moto/cuadraciclo</t>
  </si>
  <si>
    <t>Algún miembro del hogar tiene bestia</t>
  </si>
  <si>
    <t>dwelling1</t>
  </si>
  <si>
    <t>floor2</t>
  </si>
  <si>
    <t>El hogar tiene maquina de coser</t>
  </si>
  <si>
    <t>Algún miembro del hogar tiene bicicleta</t>
  </si>
  <si>
    <t>El hogar tiene radio grabadora</t>
  </si>
  <si>
    <t>El hogar tiene aire acondicionado</t>
  </si>
  <si>
    <t>light6</t>
  </si>
  <si>
    <t>fuel96</t>
  </si>
  <si>
    <t>wall13</t>
  </si>
  <si>
    <t>wall11</t>
  </si>
  <si>
    <t>dwelling5</t>
  </si>
  <si>
    <t>light7</t>
  </si>
  <si>
    <t>wall14</t>
  </si>
  <si>
    <t>roof6</t>
  </si>
  <si>
    <t>wall96</t>
  </si>
  <si>
    <t>roof96</t>
  </si>
  <si>
    <t>fuel3</t>
  </si>
  <si>
    <t>fuel5</t>
  </si>
  <si>
    <t>light8</t>
  </si>
  <si>
    <t>dwelling2</t>
  </si>
  <si>
    <t>Algún miembro del hogar tiene canoa/cayuco</t>
  </si>
  <si>
    <t>wall4</t>
  </si>
  <si>
    <t>dwelling7</t>
  </si>
  <si>
    <t>dwelling3</t>
  </si>
  <si>
    <t>Algún miembro del hogar tiene yate</t>
  </si>
  <si>
    <t>Algún miembro del hogar tiene lancha/panga/bote</t>
  </si>
  <si>
    <t>dwelling4</t>
  </si>
  <si>
    <t>floor96</t>
  </si>
  <si>
    <t>dwelling96</t>
  </si>
  <si>
    <t>% Improved
&lt; = 30min</t>
  </si>
  <si>
    <t>iso3</t>
  </si>
  <si>
    <t>NIC</t>
  </si>
  <si>
    <t>year</t>
  </si>
  <si>
    <t>data_source</t>
  </si>
  <si>
    <t>NIC_2001_DHS</t>
  </si>
  <si>
    <t>NIC_2011_ENDESA</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</si>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</sst>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435">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991">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71"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168" fontId="150" fillId="28" borderId="85" xfId="40126"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6"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168" fontId="150" fillId="28" borderId="85" xfId="40306"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15" applyFont="true" applyBorder="true" applyAlignment="true">
      <alignment horizontal="center" wrapText="true"/>
    </xf>
    <xf numFmtId="0" fontId="151" fillId="26" borderId="58" xfId="45116" applyFont="true" applyFill="true" applyBorder="true" applyAlignment="true">
      <alignment horizontal="left" vertical="top" wrapText="true"/>
    </xf>
    <xf numFmtId="0" fontId="151" fillId="26" borderId="58" xfId="45117" applyFont="true" applyFill="true" applyBorder="true" applyAlignment="true">
      <alignment horizontal="left" vertical="top" wrapText="true"/>
    </xf>
    <xf numFmtId="168" fontId="150" fillId="3" borderId="58" xfId="45118" applyNumberFormat="true" applyFont="true" applyBorder="true" applyAlignment="true">
      <alignment horizontal="right" vertical="top"/>
    </xf>
    <xf numFmtId="0" fontId="151" fillId="26" borderId="59" xfId="45119" applyFont="true" applyFill="true" applyBorder="true" applyAlignment="true">
      <alignment horizontal="left" vertical="top" wrapText="true"/>
    </xf>
    <xf numFmtId="0" fontId="151" fillId="26" borderId="59" xfId="45120" applyFont="true" applyFill="true" applyBorder="true" applyAlignment="true">
      <alignment horizontal="left" vertical="top" wrapText="true"/>
    </xf>
    <xf numFmtId="168" fontId="150" fillId="3" borderId="59" xfId="45121" applyNumberFormat="true" applyFont="true" applyBorder="true" applyAlignment="true">
      <alignment horizontal="right" vertical="top"/>
    </xf>
    <xf numFmtId="0" fontId="151" fillId="26" borderId="60" xfId="45123" applyFont="true" applyFill="true" applyBorder="true" applyAlignment="true">
      <alignment horizontal="left" vertical="top" wrapText="true"/>
    </xf>
    <xf numFmtId="168" fontId="150" fillId="3" borderId="60" xfId="45124"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28" applyFont="true" applyAlignment="true">
      <alignment horizontal="center" wrapText="true"/>
    </xf>
    <xf numFmtId="0" fontId="151" fillId="3" borderId="10" xfId="45129" applyFont="true" applyAlignment="true">
      <alignment horizontal="center" wrapText="true"/>
    </xf>
    <xf numFmtId="0" fontId="151" fillId="3" borderId="10" xfId="45130" applyFont="true" applyAlignment="true">
      <alignment horizontal="center" wrapText="true"/>
    </xf>
    <xf numFmtId="0" fontId="151" fillId="3" borderId="57" xfId="45131" applyFont="true" applyBorder="true" applyAlignment="true">
      <alignment horizontal="center"/>
    </xf>
    <xf numFmtId="0" fontId="151" fillId="3" borderId="57" xfId="45132" applyFont="true" applyBorder="true" applyAlignment="true">
      <alignment horizontal="center"/>
    </xf>
    <xf numFmtId="0" fontId="151" fillId="3" borderId="57" xfId="45133" applyFont="true" applyBorder="true" applyAlignment="true">
      <alignment horizontal="center"/>
    </xf>
    <xf numFmtId="0" fontId="151" fillId="3" borderId="57" xfId="45371" applyFont="true" applyBorder="true" applyAlignment="true">
      <alignment horizontal="center" wrapText="true"/>
    </xf>
    <xf numFmtId="0" fontId="151" fillId="26" borderId="58" xfId="45372" applyFont="true" applyFill="true" applyBorder="true" applyAlignment="true">
      <alignment horizontal="left" vertical="top" wrapText="true"/>
    </xf>
    <xf numFmtId="0" fontId="151" fillId="26" borderId="58" xfId="45373" applyFont="true" applyFill="true" applyBorder="true" applyAlignment="true">
      <alignment horizontal="left" vertical="top" wrapText="true"/>
    </xf>
    <xf numFmtId="168" fontId="150" fillId="3" borderId="58" xfId="45374" applyNumberFormat="true" applyFont="true" applyBorder="true" applyAlignment="true">
      <alignment horizontal="right" vertical="top"/>
    </xf>
    <xf numFmtId="0" fontId="151" fillId="26" borderId="59" xfId="45375" applyFont="true" applyFill="true" applyBorder="true" applyAlignment="true">
      <alignment horizontal="left" vertical="top" wrapText="true"/>
    </xf>
    <xf numFmtId="0" fontId="151" fillId="26" borderId="59" xfId="45376" applyFont="true" applyFill="true" applyBorder="true" applyAlignment="true">
      <alignment horizontal="left" vertical="top" wrapText="true"/>
    </xf>
    <xf numFmtId="168" fontId="150" fillId="3" borderId="59" xfId="45377" applyNumberFormat="true" applyFont="true" applyBorder="true" applyAlignment="true">
      <alignment horizontal="right" vertical="top"/>
    </xf>
    <xf numFmtId="0" fontId="151" fillId="26" borderId="60" xfId="45379" applyFont="true" applyFill="true" applyBorder="true" applyAlignment="true">
      <alignment horizontal="left" vertical="top" wrapText="true"/>
    </xf>
    <xf numFmtId="168" fontId="150" fillId="3" borderId="60" xfId="45380" applyNumberFormat="true" applyFont="true" applyBorder="true" applyAlignment="true">
      <alignment horizontal="right" vertical="top"/>
    </xf>
    <xf numFmtId="0" fontId="151" fillId="3" borderId="10" xfId="45384" applyFont="true" applyAlignment="true">
      <alignment horizontal="center" wrapText="true"/>
    </xf>
    <xf numFmtId="0" fontId="151" fillId="3" borderId="10" xfId="45385" applyFont="true" applyAlignment="true">
      <alignment horizontal="center" wrapText="true"/>
    </xf>
    <xf numFmtId="0" fontId="151" fillId="3" borderId="10" xfId="45386" applyFont="true" applyAlignment="true">
      <alignment horizontal="center" wrapText="true"/>
    </xf>
    <xf numFmtId="0" fontId="151" fillId="3" borderId="57" xfId="45387" applyFont="true" applyBorder="true" applyAlignment="true">
      <alignment horizontal="center"/>
    </xf>
    <xf numFmtId="0" fontId="151" fillId="3" borderId="57" xfId="45388" applyFont="true" applyBorder="true" applyAlignment="true">
      <alignment horizontal="center"/>
    </xf>
    <xf numFmtId="0" fontId="151" fillId="3" borderId="57" xfId="45389"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43" applyFont="true" applyBorder="true" applyAlignment="true">
      <alignment horizontal="right" vertical="top" wrapText="true"/>
    </xf>
    <xf numFmtId="0" fontId="151" fillId="3" borderId="57" xfId="45144" applyFont="true" applyBorder="true" applyAlignment="true">
      <alignment horizontal="right" vertical="top" wrapText="true"/>
    </xf>
    <xf numFmtId="0" fontId="151" fillId="3" borderId="57" xfId="45145" applyFont="true" applyBorder="true" applyAlignment="true">
      <alignment horizontal="right" vertical="top" wrapText="true"/>
    </xf>
    <xf numFmtId="0" fontId="151" fillId="3" borderId="116" xfId="45155" applyFont="true" applyBorder="true" applyAlignment="true">
      <alignment horizontal="right" vertical="top" wrapText="true"/>
    </xf>
    <xf numFmtId="0" fontId="151" fillId="3" borderId="54" xfId="45156" applyFont="true" applyBorder="true" applyAlignment="true">
      <alignment horizontal="right" vertical="top" wrapText="true"/>
    </xf>
    <xf numFmtId="0" fontId="151" fillId="3" borderId="55" xfId="45157" applyFont="true" applyBorder="true" applyAlignment="true">
      <alignment horizontal="right" vertical="top" wrapText="true"/>
    </xf>
    <xf numFmtId="0" fontId="151" fillId="3" borderId="116" xfId="45158" applyFont="true" applyBorder="true" applyAlignment="true">
      <alignment horizontal="right" vertical="top" wrapText="true"/>
    </xf>
    <xf numFmtId="0" fontId="151" fillId="3" borderId="54" xfId="45159" applyFont="true" applyBorder="true" applyAlignment="true">
      <alignment horizontal="right" vertical="top" wrapText="true"/>
    </xf>
    <xf numFmtId="0" fontId="151" fillId="3" borderId="55" xfId="45160" applyFont="true" applyBorder="true" applyAlignment="true">
      <alignment horizontal="right" vertical="top" wrapText="true"/>
    </xf>
    <xf numFmtId="0" fontId="151" fillId="3" borderId="116" xfId="45161" applyFont="true" applyBorder="true" applyAlignment="true">
      <alignment horizontal="right" vertical="top" wrapText="true"/>
    </xf>
    <xf numFmtId="0" fontId="151" fillId="3" borderId="54" xfId="45162" applyFont="true" applyBorder="true" applyAlignment="true">
      <alignment horizontal="right" vertical="top" wrapText="true"/>
    </xf>
    <xf numFmtId="0" fontId="151" fillId="3" borderId="55" xfId="45163" applyFont="true" applyBorder="true" applyAlignment="true">
      <alignment horizontal="right" vertical="top" wrapText="true"/>
    </xf>
    <xf numFmtId="0" fontId="151" fillId="3" borderId="10" xfId="45128" applyFont="true" applyAlignment="true">
      <alignment horizontal="right" vertical="top" wrapText="true"/>
    </xf>
    <xf numFmtId="0" fontId="151" fillId="3" borderId="10" xfId="45129" applyFont="true" applyAlignment="true">
      <alignment horizontal="right" vertical="top" wrapText="true"/>
    </xf>
    <xf numFmtId="0" fontId="151" fillId="3" borderId="10" xfId="45130"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34"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35" applyNumberFormat="true" applyFont="true" applyBorder="true" applyAlignment="true">
      <alignment horizontal="right" vertical="top" wrapText="true"/>
    </xf>
    <xf numFmtId="166" fontId="150" fillId="3" borderId="58" xfId="45136" applyNumberFormat="true" applyFont="true" applyBorder="true" applyAlignment="true">
      <alignment horizontal="right" vertical="top" wrapText="true"/>
    </xf>
    <xf numFmtId="166" fontId="150" fillId="3" borderId="59" xfId="45137" applyNumberFormat="true" applyFont="true" applyBorder="true" applyAlignment="true">
      <alignment horizontal="right" vertical="top" wrapText="true"/>
    </xf>
    <xf numFmtId="166" fontId="150" fillId="3" borderId="59" xfId="45138" applyNumberFormat="true" applyFont="true" applyBorder="true" applyAlignment="true">
      <alignment horizontal="right" vertical="top" wrapText="true"/>
    </xf>
    <xf numFmtId="166" fontId="150" fillId="3" borderId="59" xfId="45139" applyNumberFormat="true" applyFont="true" applyBorder="true" applyAlignment="true">
      <alignment horizontal="right" vertical="top" wrapText="true"/>
    </xf>
    <xf numFmtId="166" fontId="150" fillId="3" borderId="60" xfId="45140" applyNumberFormat="true" applyFont="true" applyBorder="true" applyAlignment="true">
      <alignment horizontal="right" vertical="top" wrapText="true"/>
    </xf>
    <xf numFmtId="166" fontId="150" fillId="3" borderId="60" xfId="45141" applyNumberFormat="true" applyFont="true" applyBorder="true" applyAlignment="true">
      <alignment horizontal="right" vertical="top" wrapText="true"/>
    </xf>
    <xf numFmtId="166" fontId="150" fillId="3" borderId="60" xfId="45142" applyNumberFormat="true" applyFont="true" applyBorder="true" applyAlignment="true">
      <alignment horizontal="right" vertical="top" wrapText="true"/>
    </xf>
    <xf numFmtId="166" fontId="150" fillId="3" borderId="117" xfId="45164" applyNumberFormat="true" applyFont="true" applyBorder="true" applyAlignment="true">
      <alignment horizontal="right" vertical="top" wrapText="true"/>
    </xf>
    <xf numFmtId="166" fontId="150" fillId="3" borderId="118" xfId="45165" applyNumberFormat="true" applyFont="true" applyBorder="true" applyAlignment="true">
      <alignment horizontal="right" vertical="top" wrapText="true"/>
    </xf>
    <xf numFmtId="166" fontId="150" fillId="3" borderId="119" xfId="45166" applyNumberFormat="true" applyFont="true" applyBorder="true" applyAlignment="true">
      <alignment horizontal="right" vertical="top" wrapText="true"/>
    </xf>
    <xf numFmtId="166" fontId="150" fillId="3" borderId="117" xfId="45167" applyNumberFormat="true" applyFont="true" applyBorder="true" applyAlignment="true">
      <alignment horizontal="right" vertical="top" wrapText="true"/>
    </xf>
    <xf numFmtId="166" fontId="150" fillId="3" borderId="118" xfId="45168" applyNumberFormat="true" applyFont="true" applyBorder="true" applyAlignment="true">
      <alignment horizontal="right" vertical="top" wrapText="true"/>
    </xf>
    <xf numFmtId="166" fontId="150" fillId="3" borderId="119" xfId="45169" applyNumberFormat="true" applyFont="true" applyBorder="true" applyAlignment="true">
      <alignment horizontal="right" vertical="top" wrapText="true"/>
    </xf>
    <xf numFmtId="166" fontId="150" fillId="3" borderId="117" xfId="45170" applyNumberFormat="true" applyFont="true" applyBorder="true" applyAlignment="true">
      <alignment horizontal="right" vertical="top" wrapText="true"/>
    </xf>
    <xf numFmtId="166" fontId="150" fillId="3" borderId="118" xfId="45171" applyNumberFormat="true" applyFont="true" applyBorder="true" applyAlignment="true">
      <alignment horizontal="right" vertical="top" wrapText="true"/>
    </xf>
    <xf numFmtId="166" fontId="150" fillId="3" borderId="119" xfId="45172" applyNumberFormat="true" applyFont="true" applyBorder="true" applyAlignment="true">
      <alignment horizontal="right" vertical="top" wrapText="true"/>
    </xf>
    <xf numFmtId="0" fontId="151" fillId="3" borderId="57" xfId="45131" applyFont="true" applyBorder="true" applyAlignment="true">
      <alignment horizontal="right" vertical="top" wrapText="true"/>
    </xf>
    <xf numFmtId="0" fontId="151" fillId="3" borderId="57" xfId="45132" applyFont="true" applyBorder="true" applyAlignment="true">
      <alignment horizontal="right" vertical="top" wrapText="true"/>
    </xf>
    <xf numFmtId="0" fontId="151" fillId="3" borderId="57" xfId="45133" applyFont="true" applyBorder="true" applyAlignment="true">
      <alignment horizontal="right" vertical="top" wrapText="true"/>
    </xf>
    <xf numFmtId="0" fontId="151" fillId="3" borderId="57" xfId="45173" applyFont="true" applyBorder="true" applyAlignment="true">
      <alignment horizontal="right" vertical="top" wrapText="true"/>
    </xf>
    <xf numFmtId="0" fontId="151" fillId="3" borderId="57" xfId="45174" applyFont="true" applyBorder="true" applyAlignment="true">
      <alignment horizontal="right" vertical="top" wrapText="true"/>
    </xf>
    <xf numFmtId="0" fontId="151" fillId="3" borderId="57" xfId="45175" applyFont="true" applyBorder="true" applyAlignment="true">
      <alignment horizontal="right" vertical="top" wrapText="true"/>
    </xf>
    <xf numFmtId="166" fontId="150" fillId="3" borderId="120" xfId="45176" applyNumberFormat="true" applyFont="true" applyBorder="true" applyAlignment="true">
      <alignment horizontal="right" vertical="top" wrapText="true"/>
    </xf>
    <xf numFmtId="166" fontId="150" fillId="3" borderId="120" xfId="45177" applyNumberFormat="true" applyFont="true" applyBorder="true" applyAlignment="true">
      <alignment horizontal="right" vertical="top" wrapText="true"/>
    </xf>
    <xf numFmtId="166" fontId="150" fillId="3" borderId="120" xfId="45178" applyNumberFormat="true" applyFont="true" applyBorder="true" applyAlignment="true">
      <alignment horizontal="right" vertical="top" wrapText="true"/>
    </xf>
    <xf numFmtId="0" fontId="151" fillId="3" borderId="57" xfId="45399" applyFont="true" applyBorder="true" applyAlignment="true">
      <alignment horizontal="right" vertical="top" wrapText="true"/>
    </xf>
    <xf numFmtId="0" fontId="151" fillId="3" borderId="57" xfId="45400" applyFont="true" applyBorder="true" applyAlignment="true">
      <alignment horizontal="right" vertical="top" wrapText="true"/>
    </xf>
    <xf numFmtId="0" fontId="151" fillId="3" borderId="57" xfId="45401" applyFont="true" applyBorder="true" applyAlignment="true">
      <alignment horizontal="right" vertical="top" wrapText="true"/>
    </xf>
    <xf numFmtId="0" fontId="151" fillId="3" borderId="116" xfId="45405" applyFont="true" applyBorder="true" applyAlignment="true">
      <alignment horizontal="right" vertical="top" wrapText="true"/>
    </xf>
    <xf numFmtId="0" fontId="151" fillId="3" borderId="54" xfId="45406" applyFont="true" applyBorder="true" applyAlignment="true">
      <alignment horizontal="right" vertical="top" wrapText="true"/>
    </xf>
    <xf numFmtId="0" fontId="151" fillId="3" borderId="55" xfId="45407" applyFont="true" applyBorder="true" applyAlignment="true">
      <alignment horizontal="right" vertical="top" wrapText="true"/>
    </xf>
    <xf numFmtId="0" fontId="151" fillId="3" borderId="116" xfId="45414" applyFont="true" applyBorder="true" applyAlignment="true">
      <alignment horizontal="right" vertical="top" wrapText="true"/>
    </xf>
    <xf numFmtId="0" fontId="151" fillId="3" borderId="54" xfId="45415" applyFont="true" applyBorder="true" applyAlignment="true">
      <alignment horizontal="right" vertical="top" wrapText="true"/>
    </xf>
    <xf numFmtId="0" fontId="151" fillId="3" borderId="55" xfId="45416" applyFont="true" applyBorder="true" applyAlignment="true">
      <alignment horizontal="right" vertical="top" wrapText="true"/>
    </xf>
    <xf numFmtId="0" fontId="151" fillId="3" borderId="116" xfId="45423" applyFont="true" applyBorder="true" applyAlignment="true">
      <alignment horizontal="right" vertical="top" wrapText="true"/>
    </xf>
    <xf numFmtId="0" fontId="151" fillId="3" borderId="54" xfId="45424" applyFont="true" applyBorder="true" applyAlignment="true">
      <alignment horizontal="right" vertical="top" wrapText="true"/>
    </xf>
    <xf numFmtId="0" fontId="151" fillId="3" borderId="55" xfId="45425" applyFont="true" applyBorder="true" applyAlignment="true">
      <alignment horizontal="right" vertical="top" wrapText="true"/>
    </xf>
    <xf numFmtId="0" fontId="151" fillId="3" borderId="10" xfId="45385" applyFont="true" applyAlignment="true">
      <alignment horizontal="right" vertical="top" wrapText="true"/>
    </xf>
    <xf numFmtId="0" fontId="151" fillId="3" borderId="10" xfId="45386" applyFont="true" applyAlignment="true">
      <alignment horizontal="right" vertical="top" wrapText="true"/>
    </xf>
    <xf numFmtId="0" fontId="151" fillId="3" borderId="10" xfId="45384" applyFont="true" applyAlignment="true">
      <alignment horizontal="right" vertical="top" wrapText="true"/>
    </xf>
    <xf numFmtId="166" fontId="150" fillId="3" borderId="58" xfId="45390" applyNumberFormat="true" applyFont="true" applyBorder="true" applyAlignment="true">
      <alignment horizontal="right" vertical="top" wrapText="true"/>
    </xf>
    <xf numFmtId="166" fontId="150" fillId="3" borderId="58" xfId="45391" applyNumberFormat="true" applyFont="true" applyBorder="true" applyAlignment="true">
      <alignment horizontal="right" vertical="top" wrapText="true"/>
    </xf>
    <xf numFmtId="166" fontId="150" fillId="3" borderId="58" xfId="45392" applyNumberFormat="true" applyFont="true" applyBorder="true" applyAlignment="true">
      <alignment horizontal="right" vertical="top" wrapText="true"/>
    </xf>
    <xf numFmtId="166" fontId="150" fillId="3" borderId="59" xfId="45393" applyNumberFormat="true" applyFont="true" applyBorder="true" applyAlignment="true">
      <alignment horizontal="right" vertical="top" wrapText="true"/>
    </xf>
    <xf numFmtId="166" fontId="150" fillId="3" borderId="59" xfId="45394" applyNumberFormat="true" applyFont="true" applyBorder="true" applyAlignment="true">
      <alignment horizontal="right" vertical="top" wrapText="true"/>
    </xf>
    <xf numFmtId="166" fontId="150" fillId="3" borderId="59" xfId="45395" applyNumberFormat="true" applyFont="true" applyBorder="true" applyAlignment="true">
      <alignment horizontal="right" vertical="top" wrapText="true"/>
    </xf>
    <xf numFmtId="166" fontId="150" fillId="3" borderId="60" xfId="45396" applyNumberFormat="true" applyFont="true" applyBorder="true" applyAlignment="true">
      <alignment horizontal="right" vertical="top" wrapText="true"/>
    </xf>
    <xf numFmtId="166" fontId="150" fillId="3" borderId="60" xfId="45397" applyNumberFormat="true" applyFont="true" applyBorder="true" applyAlignment="true">
      <alignment horizontal="right" vertical="top" wrapText="true"/>
    </xf>
    <xf numFmtId="166" fontId="150" fillId="3" borderId="60" xfId="45398" applyNumberFormat="true" applyFont="true" applyBorder="true" applyAlignment="true">
      <alignment horizontal="right" vertical="top" wrapText="true"/>
    </xf>
    <xf numFmtId="166" fontId="150" fillId="3" borderId="117" xfId="45408" applyNumberFormat="true" applyFont="true" applyBorder="true" applyAlignment="true">
      <alignment horizontal="right" vertical="top" wrapText="true"/>
    </xf>
    <xf numFmtId="166" fontId="150" fillId="3" borderId="118" xfId="45409" applyNumberFormat="true" applyFont="true" applyBorder="true" applyAlignment="true">
      <alignment horizontal="right" vertical="top" wrapText="true"/>
    </xf>
    <xf numFmtId="166" fontId="150" fillId="3" borderId="119" xfId="45410" applyNumberFormat="true" applyFont="true" applyBorder="true" applyAlignment="true">
      <alignment horizontal="right" vertical="top" wrapText="true"/>
    </xf>
    <xf numFmtId="166" fontId="150" fillId="3" borderId="117" xfId="45420" applyNumberFormat="true" applyFont="true" applyBorder="true" applyAlignment="true">
      <alignment horizontal="right" vertical="top" wrapText="true"/>
    </xf>
    <xf numFmtId="166" fontId="150" fillId="3" borderId="118" xfId="45421" applyNumberFormat="true" applyFont="true" applyBorder="true" applyAlignment="true">
      <alignment horizontal="right" vertical="top" wrapText="true"/>
    </xf>
    <xf numFmtId="166" fontId="150" fillId="3" borderId="119" xfId="45422" applyNumberFormat="true" applyFont="true" applyBorder="true" applyAlignment="true">
      <alignment horizontal="right" vertical="top" wrapText="true"/>
    </xf>
    <xf numFmtId="166" fontId="150" fillId="3" borderId="117" xfId="45426" applyNumberFormat="true" applyFont="true" applyBorder="true" applyAlignment="true">
      <alignment horizontal="right" vertical="top" wrapText="true"/>
    </xf>
    <xf numFmtId="166" fontId="150" fillId="3" borderId="118" xfId="45427" applyNumberFormat="true" applyFont="true" applyBorder="true" applyAlignment="true">
      <alignment horizontal="right" vertical="top" wrapText="true"/>
    </xf>
    <xf numFmtId="166" fontId="150" fillId="3" borderId="119" xfId="45428" applyNumberFormat="true" applyFont="true" applyBorder="true" applyAlignment="true">
      <alignment horizontal="right" vertical="top" wrapText="true"/>
    </xf>
    <xf numFmtId="0" fontId="151" fillId="3" borderId="57" xfId="45388" applyFont="true" applyBorder="true" applyAlignment="true">
      <alignment horizontal="right" vertical="top" wrapText="true"/>
    </xf>
    <xf numFmtId="0" fontId="151" fillId="3" borderId="57" xfId="45389" applyFont="true" applyBorder="true" applyAlignment="true">
      <alignment horizontal="right" vertical="top" wrapText="true"/>
    </xf>
    <xf numFmtId="0" fontId="151" fillId="3" borderId="57" xfId="45387" applyFont="true" applyBorder="true" applyAlignment="true">
      <alignment horizontal="right" vertical="top" wrapText="true"/>
    </xf>
    <xf numFmtId="0" fontId="151" fillId="3" borderId="57" xfId="45429" applyFont="true" applyBorder="true" applyAlignment="true">
      <alignment horizontal="right" vertical="top" wrapText="true"/>
    </xf>
    <xf numFmtId="166" fontId="150" fillId="3" borderId="120" xfId="45430" applyNumberFormat="true" applyFont="true" applyBorder="true" applyAlignment="true">
      <alignment horizontal="right" vertical="top" wrapText="true"/>
    </xf>
    <xf numFmtId="0" fontId="151" fillId="3" borderId="57" xfId="45431" applyFont="true" applyBorder="true" applyAlignment="true">
      <alignment horizontal="right" vertical="top" wrapText="true"/>
    </xf>
    <xf numFmtId="166" fontId="150" fillId="3" borderId="120" xfId="45432" applyNumberFormat="true" applyFont="true" applyBorder="true" applyAlignment="true">
      <alignment horizontal="right" vertical="top" wrapText="true"/>
    </xf>
    <xf numFmtId="0" fontId="151" fillId="3" borderId="57" xfId="45433" applyFont="true" applyBorder="true" applyAlignment="true">
      <alignment horizontal="right" vertical="top" wrapText="true"/>
    </xf>
    <xf numFmtId="166" fontId="150" fillId="3" borderId="120" xfId="45434"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24" fillId="0" borderId="10" xfId="34367" applyFill="true" applyBorder="true"/>
    <xf numFmtId="0" fontId="151" fillId="0" borderId="10" xfId="44967" applyFont="true" applyFill="true" applyBorder="true" applyAlignment="true">
      <alignment horizontal="left" vertical="top" wrapText="true"/>
    </xf>
    <xf numFmtId="169" fontId="150" fillId="0" borderId="10" xfId="44968" applyNumberFormat="true" applyFont="true" applyFill="true" applyBorder="true" applyAlignment="true">
      <alignment horizontal="right" vertical="top"/>
    </xf>
    <xf numFmtId="169" fontId="150" fillId="0" borderId="10" xfId="44969" applyNumberFormat="true" applyFont="true" applyFill="true" applyBorder="true" applyAlignment="true">
      <alignment horizontal="right" vertical="top"/>
    </xf>
    <xf numFmtId="169" fontId="150" fillId="0" borderId="10" xfId="44970" applyNumberFormat="true" applyFont="true" applyFill="true" applyBorder="true" applyAlignment="true">
      <alignment horizontal="right" vertical="top"/>
    </xf>
    <xf numFmtId="169" fontId="150" fillId="0" borderId="10" xfId="44971"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169" fontId="150" fillId="0" borderId="10" xfId="44975" applyNumberFormat="true" applyFont="true" applyFill="true" applyBorder="true" applyAlignment="true">
      <alignment horizontal="right" vertical="top"/>
    </xf>
    <xf numFmtId="169" fontId="150" fillId="0" borderId="10" xfId="44976" applyNumberFormat="true" applyFont="true" applyFill="true" applyBorder="true" applyAlignment="true">
      <alignment horizontal="right" vertical="top"/>
    </xf>
    <xf numFmtId="169" fontId="150" fillId="0" borderId="10" xfId="44977"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5213" applyFont="true" applyFill="true" applyBorder="true" applyAlignment="true">
      <alignment horizontal="left" vertical="top" wrapText="true"/>
    </xf>
    <xf numFmtId="0" fontId="151" fillId="0" borderId="10" xfId="45219" applyFont="true" applyFill="true" applyBorder="true" applyAlignment="true">
      <alignment horizontal="left" vertical="top" wrapText="true"/>
    </xf>
    <xf numFmtId="169" fontId="150" fillId="0" borderId="10" xfId="45220" applyNumberFormat="true" applyFont="true" applyFill="true" applyBorder="true" applyAlignment="true">
      <alignment horizontal="right" vertical="top"/>
    </xf>
    <xf numFmtId="169" fontId="150" fillId="0" borderId="10" xfId="45221" applyNumberFormat="true" applyFont="true" applyFill="true" applyBorder="true" applyAlignment="true">
      <alignment horizontal="right" vertical="top"/>
    </xf>
    <xf numFmtId="169" fontId="150" fillId="0" borderId="10" xfId="45222" applyNumberFormat="true" applyFont="true" applyFill="true" applyBorder="true" applyAlignment="true">
      <alignment horizontal="right" vertical="top"/>
    </xf>
    <xf numFmtId="169" fontId="150" fillId="0" borderId="10" xfId="45223" applyNumberFormat="true" applyFont="true" applyFill="true" applyBorder="true" applyAlignment="true">
      <alignment horizontal="right" vertical="top"/>
    </xf>
    <xf numFmtId="0" fontId="151" fillId="0" borderId="10" xfId="45225" applyFont="true" applyFill="true" applyBorder="true" applyAlignment="true">
      <alignment horizontal="left" vertical="top" wrapText="true"/>
    </xf>
    <xf numFmtId="169" fontId="150" fillId="0" borderId="10" xfId="45226" applyNumberFormat="true" applyFont="true" applyFill="true" applyBorder="true" applyAlignment="true">
      <alignment horizontal="right" vertical="top"/>
    </xf>
    <xf numFmtId="169" fontId="150" fillId="0" borderId="10" xfId="45227" applyNumberFormat="true" applyFont="true" applyFill="true" applyBorder="true" applyAlignment="true">
      <alignment horizontal="right" vertical="top"/>
    </xf>
    <xf numFmtId="169" fontId="150" fillId="0" borderId="10" xfId="45228" applyNumberFormat="true" applyFont="true" applyFill="true" applyBorder="true" applyAlignment="true">
      <alignment horizontal="right" vertical="top"/>
    </xf>
    <xf numFmtId="169" fontId="150" fillId="0" borderId="10" xfId="45229" applyNumberFormat="true" applyFont="true" applyFill="true" applyBorder="true" applyAlignment="true">
      <alignment horizontal="right" vertical="top"/>
    </xf>
    <xf numFmtId="0" fontId="151" fillId="0" borderId="10" xfId="45212" applyFont="true" applyFill="true" applyBorder="true" applyAlignment="true">
      <alignment horizontal="left" vertical="top" wrapText="true"/>
    </xf>
    <xf numFmtId="0" fontId="151" fillId="0" borderId="10" xfId="45218" applyFont="true" applyFill="true" applyBorder="true" applyAlignment="true">
      <alignment horizontal="left" vertical="top" wrapText="true"/>
    </xf>
    <xf numFmtId="0" fontId="151" fillId="0" borderId="10" xfId="45224" applyFont="true" applyFill="true" applyBorder="true" applyAlignment="true">
      <alignment horizontal="left" vertical="top" wrapText="true"/>
    </xf>
    <xf numFmtId="0" fontId="24" fillId="3" borderId="10" xfId="34367" applyAlignment="true">
      <alignment horizontal="left" vertical="center" wrapText="true"/>
    </xf>
    <xf numFmtId="0" fontId="24" fillId="3" borderId="10" xfId="34367" applyAlignment="true">
      <alignment vertical="center"/>
    </xf>
    <xf numFmtId="0" fontId="24" fillId="0" borderId="10" xfId="34367" applyFill="true" applyBorder="true" applyAlignment="true">
      <alignment vertical="center"/>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24" fillId="15" borderId="10" xfId="19344" applyFill="true" applyAlignment="true">
      <alignment vertical="center"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Alignment="true">
      <alignment vertical="center"/>
    </xf>
    <xf numFmtId="0" fontId="24" fillId="15" borderId="10" xfId="34367"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7" applyFont="true" applyBorder="true" applyAlignment="true">
      <alignment horizontal="center" vertical="center" wrapText="true"/>
    </xf>
    <xf numFmtId="0" fontId="151" fillId="3" borderId="53" xfId="44988"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3" borderId="52" xfId="45017" applyFont="true" applyBorder="true" applyAlignment="true">
      <alignment horizontal="center" vertical="center" wrapText="true"/>
    </xf>
    <xf numFmtId="0" fontId="151" fillId="3" borderId="53" xfId="45018" applyFont="true" applyBorder="true" applyAlignment="true">
      <alignment horizontal="center" vertical="center" wrapText="true"/>
    </xf>
    <xf numFmtId="0" fontId="151" fillId="3" borderId="53" xfId="45019" applyFont="true" applyBorder="true" applyAlignment="true">
      <alignment horizontal="center" vertical="center" wrapText="true"/>
    </xf>
    <xf numFmtId="0" fontId="151" fillId="3" borderId="52" xfId="45038" applyFont="true" applyBorder="true" applyAlignment="true">
      <alignment horizontal="center" vertical="center" wrapText="true"/>
    </xf>
    <xf numFmtId="0" fontId="151" fillId="3" borderId="53" xfId="45039" applyFont="true" applyBorder="true" applyAlignment="true">
      <alignment horizontal="center" vertical="center" wrapText="true"/>
    </xf>
    <xf numFmtId="0" fontId="151" fillId="3" borderId="53" xfId="45040" applyFont="true" applyBorder="true" applyAlignment="true">
      <alignment horizontal="center" vertical="center" wrapText="true"/>
    </xf>
    <xf numFmtId="0" fontId="151" fillId="3" borderId="52" xfId="45077" applyFont="true" applyBorder="true" applyAlignment="true">
      <alignment horizontal="center" vertical="center" wrapText="true"/>
    </xf>
    <xf numFmtId="0" fontId="151" fillId="3" borderId="53" xfId="45078" applyFont="true" applyBorder="true" applyAlignment="true">
      <alignment horizontal="center" vertical="center" wrapText="true"/>
    </xf>
    <xf numFmtId="0" fontId="151" fillId="3" borderId="53" xfId="45079" applyFont="true" applyBorder="true" applyAlignment="true">
      <alignment horizontal="center" vertical="center" wrapText="true"/>
    </xf>
    <xf numFmtId="0" fontId="24" fillId="0" borderId="99" xfId="19344" applyFill="true" applyBorder="true" applyAlignment="true">
      <alignment vertical="center" wrapText="true"/>
    </xf>
    <xf numFmtId="0" fontId="24" fillId="15" borderId="99" xfId="19344" applyFill="true" applyBorder="true" applyAlignment="true">
      <alignment vertical="center" wrapText="true"/>
    </xf>
    <xf numFmtId="0" fontId="24" fillId="27" borderId="99" xfId="19344" applyFill="true" applyBorder="true" applyAlignment="true">
      <alignment vertical="center" wrapText="true"/>
    </xf>
    <xf numFmtId="0" fontId="24" fillId="27" borderId="104"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124" xfId="40240"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169" fontId="115" fillId="33" borderId="124" xfId="40252" applyNumberFormat="true" applyFont="true" applyFill="true" applyBorder="true" applyAlignment="true">
      <alignment horizontal="center" vertical="center"/>
    </xf>
    <xf numFmtId="0" fontId="151" fillId="33" borderId="99" xfId="45031" applyFont="true" applyFill="true" applyBorder="true" applyAlignment="true">
      <alignment horizontal="center" vertical="center" wrapText="true"/>
    </xf>
    <xf numFmtId="0" fontId="151" fillId="33" borderId="124" xfId="45032" applyFont="true" applyFill="true" applyBorder="true" applyAlignment="true">
      <alignment horizontal="center" vertical="center" wrapText="true"/>
    </xf>
    <xf numFmtId="0" fontId="151" fillId="33" borderId="99" xfId="45037" applyFont="true" applyFill="true" applyBorder="true" applyAlignment="true">
      <alignment horizontal="center" vertical="center" wrapText="true"/>
    </xf>
    <xf numFmtId="0" fontId="151" fillId="33" borderId="124" xfId="45038" applyFont="true" applyFill="true" applyBorder="true" applyAlignment="true">
      <alignment horizontal="center" vertical="center" wrapText="true"/>
    </xf>
    <xf numFmtId="0" fontId="151" fillId="33" borderId="99" xfId="45070" applyFont="true" applyFill="true" applyBorder="true" applyAlignment="true">
      <alignment horizontal="center" vertical="center" wrapText="true"/>
    </xf>
    <xf numFmtId="0" fontId="151" fillId="33" borderId="124" xfId="45071" applyFont="true" applyFill="true" applyBorder="true" applyAlignment="true">
      <alignment horizontal="center" vertical="center" wrapText="true"/>
    </xf>
    <xf numFmtId="0" fontId="151" fillId="33" borderId="99" xfId="45076" applyFont="true" applyFill="true" applyBorder="true" applyAlignment="true">
      <alignment horizontal="center" vertical="center" wrapText="true"/>
    </xf>
    <xf numFmtId="0" fontId="151" fillId="33" borderId="124" xfId="45077"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33" applyFont="true" applyFill="true" applyBorder="true" applyAlignment="true">
      <alignment horizontal="center" vertical="center" wrapText="true"/>
    </xf>
    <xf numFmtId="0" fontId="151" fillId="33" borderId="106" xfId="45039" applyFont="true" applyFill="true" applyBorder="true" applyAlignment="true">
      <alignment horizontal="center" vertical="center" wrapText="true"/>
    </xf>
    <xf numFmtId="0" fontId="151" fillId="33" borderId="106" xfId="45072" applyFont="true" applyFill="true" applyBorder="true" applyAlignment="true">
      <alignment horizontal="center" vertical="center" wrapText="true"/>
    </xf>
    <xf numFmtId="0" fontId="151" fillId="33" borderId="106" xfId="45078"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57" applyFont="true" applyBorder="true" applyAlignment="true">
      <alignment horizontal="center" vertical="center" wrapText="true"/>
    </xf>
    <xf numFmtId="0" fontId="151" fillId="3" borderId="108" xfId="44987" applyFont="true" applyBorder="true" applyAlignment="true">
      <alignment horizontal="center" vertical="center" wrapText="true"/>
    </xf>
    <xf numFmtId="0" fontId="151" fillId="3" borderId="108" xfId="45017" applyFont="true" applyBorder="true" applyAlignment="true">
      <alignment horizontal="center" vertical="center" wrapText="true"/>
    </xf>
    <xf numFmtId="0" fontId="151" fillId="3" borderId="108" xfId="45038"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33" applyFont="true" applyFill="true" applyBorder="true" applyAlignment="true">
      <alignment horizontal="center" vertical="center" wrapText="true"/>
    </xf>
    <xf numFmtId="0" fontId="151" fillId="33" borderId="99" xfId="45038" applyFont="true" applyFill="true" applyBorder="true" applyAlignment="true">
      <alignment horizontal="center" vertical="center" wrapText="true"/>
    </xf>
    <xf numFmtId="0" fontId="151" fillId="3" borderId="108" xfId="45077" applyFont="true" applyBorder="true" applyAlignment="true">
      <alignment horizontal="center" vertical="center" wrapText="true"/>
    </xf>
    <xf numFmtId="0" fontId="151" fillId="33" borderId="99" xfId="45072" applyFont="true" applyFill="true" applyBorder="true" applyAlignment="true">
      <alignment horizontal="center" vertical="center" wrapText="true"/>
    </xf>
    <xf numFmtId="0" fontId="151" fillId="33" borderId="99" xfId="45077"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57" applyFont="true" applyBorder="true" applyAlignment="true">
      <alignment horizontal="center" vertical="center" wrapText="true"/>
    </xf>
    <xf numFmtId="0" fontId="151" fillId="3" borderId="109" xfId="44987"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9" xfId="45017" applyFont="true" applyBorder="true" applyAlignment="true">
      <alignment horizontal="center" vertical="center" wrapText="true"/>
    </xf>
    <xf numFmtId="0" fontId="151" fillId="3" borderId="109" xfId="45038"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33" applyFont="true" applyFill="true" applyBorder="true" applyAlignment="true">
      <alignment horizontal="center" vertical="center" wrapText="true"/>
    </xf>
    <xf numFmtId="0" fontId="151" fillId="33" borderId="129" xfId="45038" applyFont="true" applyFill="true" applyBorder="true" applyAlignment="true">
      <alignment horizontal="center" vertical="center" wrapText="true"/>
    </xf>
    <xf numFmtId="0" fontId="151" fillId="3" borderId="109" xfId="45077" applyFont="true" applyBorder="true" applyAlignment="true">
      <alignment horizontal="center" vertical="center" wrapText="true"/>
    </xf>
    <xf numFmtId="0" fontId="151" fillId="33" borderId="129" xfId="45072" applyFont="true" applyFill="true" applyBorder="true" applyAlignment="true">
      <alignment horizontal="center" vertical="center" wrapText="true"/>
    </xf>
    <xf numFmtId="0" fontId="151" fillId="33" borderId="129" xfId="45077"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58" applyFont="true" applyBorder="true" applyAlignment="true">
      <alignment horizontal="center" vertical="center" wrapText="true"/>
    </xf>
    <xf numFmtId="0" fontId="151" fillId="3" borderId="95" xfId="44988" applyFont="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33" applyFont="true" applyFill="true" applyBorder="true" applyAlignment="true">
      <alignment horizontal="center" vertical="center" wrapText="true"/>
    </xf>
    <xf numFmtId="0" fontId="151" fillId="33" borderId="125" xfId="45039" applyFont="true" applyFill="true" applyBorder="true" applyAlignment="true">
      <alignment horizontal="center" vertical="center" wrapText="true"/>
    </xf>
    <xf numFmtId="0" fontId="151" fillId="3" borderId="95" xfId="45018" applyFont="true" applyBorder="true" applyAlignment="true">
      <alignment horizontal="center" vertical="center" wrapText="true"/>
    </xf>
    <xf numFmtId="0" fontId="151" fillId="3" borderId="95" xfId="45039" applyFont="true" applyBorder="true" applyAlignment="true">
      <alignment horizontal="center" vertical="center" wrapText="true"/>
    </xf>
    <xf numFmtId="0" fontId="151" fillId="33" borderId="125" xfId="45072" applyFont="true" applyFill="true" applyBorder="true" applyAlignment="true">
      <alignment horizontal="center" vertical="center" wrapText="true"/>
    </xf>
    <xf numFmtId="0" fontId="151" fillId="33" borderId="125" xfId="45078" applyFont="true" applyFill="true" applyBorder="true" applyAlignment="true">
      <alignment horizontal="center" vertical="center" wrapText="true"/>
    </xf>
    <xf numFmtId="0" fontId="151" fillId="3" borderId="95" xfId="45078" applyFont="true" applyBorder="true" applyAlignment="true">
      <alignment horizontal="center" vertical="center" wrapText="true"/>
    </xf>
    <xf numFmtId="0" fontId="151" fillId="0" borderId="99" xfId="44996" applyFont="true" applyFill="true" applyBorder="true" applyAlignment="true">
      <alignment horizontal="left" vertical="center" wrapText="true"/>
    </xf>
    <xf numFmtId="0" fontId="151" fillId="0" borderId="99" xfId="45002"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29" applyFont="true" applyFill="true" applyBorder="true" applyAlignment="true">
      <alignment horizontal="left" vertical="center" wrapText="true"/>
    </xf>
    <xf numFmtId="0" fontId="151" fillId="0" borderId="99" xfId="45035" applyFont="true" applyFill="true" applyBorder="true" applyAlignment="true">
      <alignment horizontal="left" vertical="center" wrapText="true"/>
    </xf>
    <xf numFmtId="0" fontId="151" fillId="0" borderId="99" xfId="45041" applyFont="true" applyFill="true" applyBorder="true" applyAlignment="true">
      <alignment horizontal="left" vertical="center" wrapText="true"/>
    </xf>
    <xf numFmtId="0" fontId="151" fillId="0" borderId="99" xfId="45044" applyFont="true" applyFill="true" applyBorder="true" applyAlignment="true">
      <alignment horizontal="left" vertical="center" wrapText="true"/>
    </xf>
    <xf numFmtId="0" fontId="151" fillId="0" borderId="99" xfId="45050"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15" borderId="99" xfId="19382" applyFont="true" applyFill="true" applyBorder="true" applyAlignment="true">
      <alignment horizontal="left" vertical="center" wrapText="true"/>
    </xf>
    <xf numFmtId="0" fontId="151" fillId="15" borderId="99" xfId="19385" applyFont="true" applyFill="true" applyBorder="true" applyAlignment="true">
      <alignment horizontal="left" vertical="center" wrapText="true"/>
    </xf>
    <xf numFmtId="0" fontId="151" fillId="0" borderId="99" xfId="45068" applyFont="true" applyFill="true" applyBorder="true" applyAlignment="true">
      <alignment horizontal="left" vertical="center" wrapText="true"/>
    </xf>
    <xf numFmtId="0" fontId="151" fillId="0" borderId="99" xfId="45074" applyFont="true" applyFill="true" applyBorder="true" applyAlignment="true">
      <alignment horizontal="left" vertical="center" wrapText="true"/>
    </xf>
    <xf numFmtId="0" fontId="151" fillId="0" borderId="99" xfId="45080" applyFont="true" applyFill="true" applyBorder="true" applyAlignment="true">
      <alignment horizontal="left" vertical="center" wrapText="true"/>
    </xf>
    <xf numFmtId="0" fontId="151" fillId="0" borderId="99" xfId="45086" applyFont="true" applyFill="true" applyBorder="true" applyAlignment="true">
      <alignment horizontal="left" vertical="center" wrapText="true"/>
    </xf>
    <xf numFmtId="0" fontId="151" fillId="0" borderId="99" xfId="45092" applyFont="true" applyFill="true" applyBorder="true" applyAlignment="true">
      <alignment horizontal="left" vertical="center" wrapText="true"/>
    </xf>
    <xf numFmtId="0" fontId="24" fillId="3" borderId="132" xfId="19344" applyBorder="true" applyAlignment="true">
      <alignment vertical="center" wrapText="true"/>
    </xf>
    <xf numFmtId="0" fontId="155" fillId="0" borderId="104" xfId="19344"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26" borderId="115" xfId="40248" applyFont="true" applyFill="true" applyBorder="true" applyAlignment="true">
      <alignment horizontal="left" vertical="center"/>
    </xf>
    <xf numFmtId="0" fontId="24" fillId="0" borderId="106" xfId="34367" applyFill="true" applyBorder="true" applyAlignment="true">
      <alignment vertical="center"/>
    </xf>
    <xf numFmtId="0" fontId="151" fillId="0" borderId="106" xfId="19384" applyFont="true" applyFill="true" applyBorder="true" applyAlignment="true">
      <alignment horizontal="left" vertical="center"/>
    </xf>
    <xf numFmtId="0" fontId="151" fillId="15" borderId="106" xfId="19384" applyFont="true" applyFill="true" applyBorder="true" applyAlignment="true">
      <alignment horizontal="left" vertical="center"/>
    </xf>
    <xf numFmtId="0" fontId="151" fillId="15" borderId="106" xfId="19386" applyFont="true" applyFill="true" applyBorder="true" applyAlignment="true">
      <alignment horizontal="left" vertical="center"/>
    </xf>
    <xf numFmtId="0" fontId="24" fillId="15" borderId="106" xfId="19344" applyFill="true" applyBorder="true" applyAlignment="true">
      <alignment vertical="center"/>
    </xf>
    <xf numFmtId="0" fontId="24" fillId="27" borderId="106" xfId="19344" applyFill="true" applyBorder="true" applyAlignment="true">
      <alignment vertical="center"/>
    </xf>
    <xf numFmtId="0" fontId="24" fillId="27" borderId="107" xfId="19344" applyFill="true" applyBorder="true" applyAlignment="true">
      <alignment vertical="center"/>
    </xf>
    <xf numFmtId="0" fontId="24" fillId="0" borderId="105" xfId="34367" applyFill="true" applyBorder="true" applyAlignment="true">
      <alignment vertical="center"/>
    </xf>
    <xf numFmtId="0" fontId="24" fillId="0" borderId="107" xfId="34367"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8" xfId="44941" applyNumberFormat="true" applyFont="true" applyFill="true" applyBorder="true" applyAlignment="true">
      <alignment horizontal="center" vertical="center"/>
    </xf>
    <xf numFmtId="169" fontId="150" fillId="33" borderId="105" xfId="44941" applyNumberFormat="true" applyFont="true" applyFill="true" applyBorder="true" applyAlignment="true">
      <alignment horizontal="center" vertical="center"/>
    </xf>
    <xf numFmtId="169" fontId="150" fillId="33" borderId="99"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9" xfId="44944" applyNumberFormat="true" applyFont="true" applyFill="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0" fontId="24" fillId="33" borderId="124" xfId="34367"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27" xfId="34367" applyFill="true" applyBorder="true" applyAlignment="true">
      <alignment horizontal="center" vertical="center"/>
    </xf>
    <xf numFmtId="169" fontId="150" fillId="33" borderId="101" xfId="44968" applyNumberFormat="true" applyFont="true" applyFill="true" applyBorder="true" applyAlignment="true">
      <alignment horizontal="center" vertical="center"/>
    </xf>
    <xf numFmtId="169" fontId="150" fillId="33" borderId="122" xfId="44969" applyNumberFormat="true" applyFont="true" applyFill="true" applyBorder="true" applyAlignment="true">
      <alignment horizontal="center" vertical="center"/>
    </xf>
    <xf numFmtId="169" fontId="150" fillId="33" borderId="123" xfId="44970" applyNumberFormat="true" applyFont="true" applyFill="true" applyBorder="true" applyAlignment="true">
      <alignment horizontal="center" vertical="center"/>
    </xf>
    <xf numFmtId="169" fontId="150" fillId="33" borderId="128" xfId="44969" applyNumberFormat="true" applyFont="true" applyFill="true" applyBorder="true" applyAlignment="true">
      <alignment horizontal="center" vertical="center"/>
    </xf>
    <xf numFmtId="169" fontId="150" fillId="33" borderId="105" xfId="44970" applyNumberFormat="true" applyFont="true" applyFill="true" applyBorder="true" applyAlignment="true">
      <alignment horizontal="center" vertical="center"/>
    </xf>
    <xf numFmtId="169" fontId="150" fillId="33" borderId="101" xfId="44969" applyNumberFormat="true" applyFont="true" applyFill="true" applyBorder="true" applyAlignment="true">
      <alignment horizontal="center" vertical="center"/>
    </xf>
    <xf numFmtId="169" fontId="150" fillId="33" borderId="99" xfId="44968" applyNumberFormat="true" applyFont="true" applyFill="true" applyBorder="true" applyAlignment="true">
      <alignment horizontal="center" vertical="center"/>
    </xf>
    <xf numFmtId="169" fontId="150" fillId="33" borderId="124" xfId="44969" applyNumberFormat="true" applyFont="true" applyFill="true" applyBorder="true" applyAlignment="true">
      <alignment horizontal="center" vertical="center"/>
    </xf>
    <xf numFmtId="169" fontId="150" fillId="33" borderId="125" xfId="44970"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6" xfId="44970"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169" fontId="150" fillId="33" borderId="99" xfId="44962" applyNumberFormat="true" applyFont="true" applyFill="true" applyBorder="true" applyAlignment="true">
      <alignment horizontal="center" vertical="center"/>
    </xf>
    <xf numFmtId="169" fontId="150" fillId="33" borderId="124" xfId="44963" applyNumberFormat="true" applyFont="true" applyFill="true" applyBorder="true" applyAlignment="true">
      <alignment horizontal="center" vertical="center"/>
    </xf>
    <xf numFmtId="169" fontId="150" fillId="33" borderId="125" xfId="44964" applyNumberFormat="true" applyFont="true" applyFill="true" applyBorder="true" applyAlignment="true">
      <alignment horizontal="center" vertical="center"/>
    </xf>
    <xf numFmtId="169" fontId="150" fillId="33" borderId="129" xfId="44963" applyNumberFormat="true" applyFont="true" applyFill="true" applyBorder="true" applyAlignment="true">
      <alignment horizontal="center" vertical="center"/>
    </xf>
    <xf numFmtId="169" fontId="150" fillId="33" borderId="106" xfId="44964" applyNumberFormat="true" applyFont="true" applyFill="true" applyBorder="true" applyAlignment="true">
      <alignment horizontal="center" vertical="center"/>
    </xf>
    <xf numFmtId="169" fontId="150" fillId="33" borderId="99" xfId="44963" applyNumberFormat="true" applyFont="true" applyFill="true" applyBorder="true" applyAlignment="true">
      <alignment horizontal="center" vertical="center"/>
    </xf>
    <xf numFmtId="169" fontId="150" fillId="33" borderId="101" xfId="44992" applyNumberFormat="true" applyFont="true" applyFill="true" applyBorder="true" applyAlignment="true">
      <alignment horizontal="center" vertical="center"/>
    </xf>
    <xf numFmtId="169" fontId="150" fillId="33" borderId="122" xfId="44993" applyNumberFormat="true" applyFont="true" applyFill="true" applyBorder="true" applyAlignment="true">
      <alignment horizontal="center" vertical="center"/>
    </xf>
    <xf numFmtId="169" fontId="150" fillId="33" borderId="123" xfId="44994" applyNumberFormat="true" applyFont="true" applyFill="true" applyBorder="true" applyAlignment="true">
      <alignment horizontal="center" vertical="center"/>
    </xf>
    <xf numFmtId="169" fontId="150" fillId="33" borderId="128" xfId="44993" applyNumberFormat="true" applyFont="true" applyFill="true" applyBorder="true" applyAlignment="true">
      <alignment horizontal="center" vertical="center"/>
    </xf>
    <xf numFmtId="169" fontId="150" fillId="33" borderId="105" xfId="44994" applyNumberFormat="true" applyFont="true" applyFill="true" applyBorder="true" applyAlignment="true">
      <alignment horizontal="center" vertical="center"/>
    </xf>
    <xf numFmtId="169" fontId="150" fillId="33" borderId="101" xfId="44993" applyNumberFormat="true" applyFont="true" applyFill="true" applyBorder="true" applyAlignment="true">
      <alignment horizontal="center" vertical="center"/>
    </xf>
    <xf numFmtId="169" fontId="150" fillId="33" borderId="99" xfId="44998" applyNumberFormat="true" applyFont="true" applyFill="true" applyBorder="true" applyAlignment="true">
      <alignment horizontal="center" vertical="center"/>
    </xf>
    <xf numFmtId="169" fontId="150" fillId="33" borderId="124" xfId="44999" applyNumberFormat="true" applyFont="true" applyFill="true" applyBorder="true" applyAlignment="true">
      <alignment horizontal="center" vertical="center"/>
    </xf>
    <xf numFmtId="169" fontId="150" fillId="33" borderId="125" xfId="45000" applyNumberFormat="true" applyFont="true" applyFill="true" applyBorder="true" applyAlignment="true">
      <alignment horizontal="center" vertical="center"/>
    </xf>
    <xf numFmtId="169" fontId="150" fillId="33" borderId="129" xfId="44999" applyNumberFormat="true" applyFont="true" applyFill="true" applyBorder="true" applyAlignment="true">
      <alignment horizontal="center" vertical="center"/>
    </xf>
    <xf numFmtId="169" fontId="150" fillId="33" borderId="106" xfId="45000" applyNumberFormat="true" applyFont="true" applyFill="true" applyBorder="true" applyAlignment="true">
      <alignment horizontal="center" vertical="center"/>
    </xf>
    <xf numFmtId="169" fontId="150" fillId="33" borderId="99" xfId="44999" applyNumberFormat="true" applyFont="true" applyFill="true" applyBorder="true" applyAlignment="true">
      <alignment horizontal="center" vertical="center"/>
    </xf>
    <xf numFmtId="169" fontId="150" fillId="33" borderId="99" xfId="45004" applyNumberFormat="true" applyFont="true" applyFill="true" applyBorder="true" applyAlignment="true">
      <alignment horizontal="center" vertical="center"/>
    </xf>
    <xf numFmtId="169" fontId="150" fillId="33" borderId="124" xfId="45005" applyNumberFormat="true" applyFont="true" applyFill="true" applyBorder="true" applyAlignment="true">
      <alignment horizontal="center" vertical="center"/>
    </xf>
    <xf numFmtId="169" fontId="150" fillId="33" borderId="125" xfId="45006" applyNumberFormat="true" applyFont="true" applyFill="true" applyBorder="true" applyAlignment="true">
      <alignment horizontal="center" vertical="center"/>
    </xf>
    <xf numFmtId="169" fontId="150" fillId="33" borderId="129" xfId="45005" applyNumberFormat="true" applyFont="true" applyFill="true" applyBorder="true" applyAlignment="true">
      <alignment horizontal="center" vertical="center"/>
    </xf>
    <xf numFmtId="169" fontId="150" fillId="33" borderId="106" xfId="45006" applyNumberFormat="true" applyFont="true" applyFill="true" applyBorder="true" applyAlignment="true">
      <alignment horizontal="center" vertical="center"/>
    </xf>
    <xf numFmtId="169" fontId="150" fillId="33" borderId="99" xfId="45005"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168" fontId="150" fillId="33" borderId="124" xfId="19369" applyNumberFormat="true" applyFont="true" applyFill="true" applyBorder="true" applyAlignment="true">
      <alignment horizontal="center" vertical="center"/>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168" fontId="150" fillId="33" borderId="124" xfId="19373"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29"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1" xfId="45022" applyNumberFormat="true" applyFont="true" applyFill="true" applyBorder="true" applyAlignment="true">
      <alignment horizontal="center" vertical="center"/>
    </xf>
    <xf numFmtId="169" fontId="150" fillId="33" borderId="122" xfId="45022" applyNumberFormat="true" applyFont="true" applyFill="true" applyBorder="true" applyAlignment="true">
      <alignment horizontal="center" vertical="center"/>
    </xf>
    <xf numFmtId="169" fontId="150" fillId="33" borderId="123" xfId="45022" applyNumberFormat="true" applyFont="true" applyFill="true" applyBorder="true" applyAlignment="true">
      <alignment horizontal="center" vertical="center"/>
    </xf>
    <xf numFmtId="169" fontId="150" fillId="33" borderId="128" xfId="45022" applyNumberFormat="true" applyFont="true" applyFill="true" applyBorder="true" applyAlignment="true">
      <alignment horizontal="center" vertical="center"/>
    </xf>
    <xf numFmtId="169" fontId="150" fillId="33" borderId="105" xfId="45022" applyNumberFormat="true" applyFont="true" applyFill="true" applyBorder="true" applyAlignment="true">
      <alignment horizontal="center" vertical="center"/>
    </xf>
    <xf numFmtId="169" fontId="150" fillId="33" borderId="99" xfId="45025" applyNumberFormat="true" applyFont="true" applyFill="true" applyBorder="true" applyAlignment="true">
      <alignment horizontal="center" vertical="center"/>
    </xf>
    <xf numFmtId="169" fontId="150" fillId="33" borderId="124" xfId="45025" applyNumberFormat="true" applyFont="true" applyFill="true" applyBorder="true" applyAlignment="true">
      <alignment horizontal="center" vertical="center"/>
    </xf>
    <xf numFmtId="169" fontId="150" fillId="33" borderId="125" xfId="45025" applyNumberFormat="true" applyFont="true" applyFill="true" applyBorder="true" applyAlignment="true">
      <alignment horizontal="center" vertical="center"/>
    </xf>
    <xf numFmtId="169" fontId="150" fillId="33" borderId="129" xfId="45025" applyNumberFormat="true" applyFont="true" applyFill="true" applyBorder="true" applyAlignment="true">
      <alignment horizontal="center" vertical="center"/>
    </xf>
    <xf numFmtId="169" fontId="150" fillId="33" borderId="106" xfId="45025" applyNumberFormat="true" applyFont="true" applyFill="true" applyBorder="true" applyAlignment="true">
      <alignment horizontal="center" vertical="center"/>
    </xf>
    <xf numFmtId="169" fontId="178" fillId="33" borderId="99" xfId="45025" applyNumberFormat="true" applyFont="true" applyFill="true" applyBorder="true" applyAlignment="true">
      <alignment horizontal="center" vertical="center"/>
    </xf>
    <xf numFmtId="169" fontId="178" fillId="33" borderId="124" xfId="45025" applyNumberFormat="true" applyFont="true" applyFill="true" applyBorder="true" applyAlignment="true">
      <alignment horizontal="center" vertical="center"/>
    </xf>
    <xf numFmtId="169" fontId="178" fillId="33" borderId="125" xfId="45025" applyNumberFormat="true" applyFont="true" applyFill="true" applyBorder="true" applyAlignment="true">
      <alignment horizontal="center" vertical="center"/>
    </xf>
    <xf numFmtId="169" fontId="178" fillId="33" borderId="129" xfId="45025" applyNumberFormat="true" applyFont="true" applyFill="true" applyBorder="true" applyAlignment="true">
      <alignment horizontal="center" vertical="center"/>
    </xf>
    <xf numFmtId="169" fontId="178" fillId="33" borderId="106" xfId="45025" applyNumberFormat="true" applyFont="true" applyFill="true" applyBorder="true" applyAlignment="true">
      <alignment horizontal="center" vertical="center"/>
    </xf>
    <xf numFmtId="169" fontId="178" fillId="33" borderId="104" xfId="45028" applyNumberFormat="true" applyFont="true" applyFill="true" applyBorder="true" applyAlignment="true">
      <alignment horizontal="center" vertical="center"/>
    </xf>
    <xf numFmtId="169" fontId="178" fillId="33" borderId="126" xfId="45028" applyNumberFormat="true" applyFont="true" applyFill="true" applyBorder="true" applyAlignment="true">
      <alignment horizontal="center" vertical="center"/>
    </xf>
    <xf numFmtId="169" fontId="178" fillId="33" borderId="127" xfId="45028" applyNumberFormat="true" applyFont="true" applyFill="true" applyBorder="true" applyAlignment="true">
      <alignment horizontal="center" vertical="center"/>
    </xf>
    <xf numFmtId="169" fontId="178" fillId="33" borderId="130" xfId="45028" applyNumberFormat="true" applyFont="true" applyFill="true" applyBorder="true" applyAlignment="true">
      <alignment horizontal="center" vertical="center"/>
    </xf>
    <xf numFmtId="169" fontId="178" fillId="33" borderId="107" xfId="45028" applyNumberFormat="true" applyFont="true" applyFill="true" applyBorder="true" applyAlignment="true">
      <alignment horizontal="center" vertical="center"/>
    </xf>
    <xf numFmtId="169" fontId="150" fillId="33" borderId="101" xfId="45043" applyNumberFormat="true" applyFont="true" applyFill="true" applyBorder="true" applyAlignment="true">
      <alignment horizontal="center" vertical="center"/>
    </xf>
    <xf numFmtId="169" fontId="150" fillId="33" borderId="122" xfId="45043" applyNumberFormat="true" applyFont="true" applyFill="true" applyBorder="true" applyAlignment="true">
      <alignment horizontal="center" vertical="center"/>
    </xf>
    <xf numFmtId="169" fontId="150" fillId="33" borderId="123" xfId="45043" applyNumberFormat="true" applyFont="true" applyFill="true" applyBorder="true" applyAlignment="true">
      <alignment horizontal="center" vertical="center"/>
    </xf>
    <xf numFmtId="169" fontId="150" fillId="33" borderId="128" xfId="45043" applyNumberFormat="true" applyFont="true" applyFill="true" applyBorder="true" applyAlignment="true">
      <alignment horizontal="center" vertical="center"/>
    </xf>
    <xf numFmtId="169" fontId="150" fillId="33" borderId="105" xfId="45043" applyNumberFormat="true" applyFont="true" applyFill="true" applyBorder="true" applyAlignment="true">
      <alignment horizontal="center" vertical="center"/>
    </xf>
    <xf numFmtId="169" fontId="150" fillId="33" borderId="99" xfId="45046" applyNumberFormat="true" applyFont="true" applyFill="true" applyBorder="true" applyAlignment="true">
      <alignment horizontal="center" vertical="center"/>
    </xf>
    <xf numFmtId="169" fontId="150" fillId="33" borderId="124" xfId="45046" applyNumberFormat="true" applyFont="true" applyFill="true" applyBorder="true" applyAlignment="true">
      <alignment horizontal="center" vertical="center"/>
    </xf>
    <xf numFmtId="169" fontId="150" fillId="33" borderId="125" xfId="45046" applyNumberFormat="true" applyFont="true" applyFill="true" applyBorder="true" applyAlignment="true">
      <alignment horizontal="center" vertical="center"/>
    </xf>
    <xf numFmtId="169" fontId="150" fillId="33" borderId="129" xfId="45046" applyNumberFormat="true" applyFont="true" applyFill="true" applyBorder="true" applyAlignment="true">
      <alignment horizontal="center" vertical="center"/>
    </xf>
    <xf numFmtId="169" fontId="150" fillId="33" borderId="106" xfId="45046" applyNumberFormat="true" applyFont="true" applyFill="true" applyBorder="true" applyAlignment="true">
      <alignment horizontal="center" vertical="center"/>
    </xf>
    <xf numFmtId="169" fontId="150" fillId="33" borderId="124" xfId="45047" applyNumberFormat="true" applyFont="true" applyFill="true" applyBorder="true" applyAlignment="true">
      <alignment horizontal="center" vertical="center"/>
    </xf>
    <xf numFmtId="169" fontId="150" fillId="33" borderId="125" xfId="45048" applyNumberFormat="true" applyFont="true" applyFill="true" applyBorder="true" applyAlignment="true">
      <alignment horizontal="center" vertical="center"/>
    </xf>
    <xf numFmtId="169" fontId="150" fillId="33" borderId="129" xfId="45047" applyNumberFormat="true" applyFont="true" applyFill="true" applyBorder="true" applyAlignment="true">
      <alignment horizontal="center" vertical="center"/>
    </xf>
    <xf numFmtId="169" fontId="150" fillId="33" borderId="106" xfId="45048" applyNumberFormat="true" applyFont="true" applyFill="true" applyBorder="true" applyAlignment="true">
      <alignment horizontal="center" vertical="center"/>
    </xf>
    <xf numFmtId="169" fontId="150" fillId="33" borderId="99" xfId="45047" applyNumberFormat="true" applyFont="true" applyFill="true" applyBorder="true" applyAlignment="true">
      <alignment horizontal="center" vertical="center"/>
    </xf>
    <xf numFmtId="0" fontId="24" fillId="33" borderId="99" xfId="34367" applyFill="true" applyBorder="true" applyAlignment="true">
      <alignment horizontal="center" vertical="center"/>
    </xf>
    <xf numFmtId="0" fontId="24" fillId="33" borderId="129" xfId="34367" applyFill="true" applyBorder="true" applyAlignment="true">
      <alignment horizontal="center" vertical="center"/>
    </xf>
    <xf numFmtId="0" fontId="24" fillId="33" borderId="106" xfId="34367" applyFill="true" applyBorder="true" applyAlignment="true">
      <alignment horizontal="center" vertical="center"/>
    </xf>
    <xf numFmtId="168" fontId="150" fillId="33" borderId="99" xfId="45056" applyNumberFormat="true" applyFont="true" applyFill="true" applyBorder="true" applyAlignment="true">
      <alignment horizontal="center" vertical="center"/>
    </xf>
    <xf numFmtId="168" fontId="150" fillId="33" borderId="124" xfId="45057" applyNumberFormat="true" applyFont="true" applyFill="true" applyBorder="true" applyAlignment="true">
      <alignment horizontal="center" vertical="center"/>
    </xf>
    <xf numFmtId="168" fontId="150" fillId="33" borderId="125" xfId="45058" applyNumberFormat="true" applyFont="true" applyFill="true" applyBorder="true" applyAlignment="true">
      <alignment horizontal="center" vertical="center"/>
    </xf>
    <xf numFmtId="168" fontId="150" fillId="33" borderId="129" xfId="45057" applyNumberFormat="true" applyFont="true" applyFill="true" applyBorder="true" applyAlignment="true">
      <alignment horizontal="center" vertical="center"/>
    </xf>
    <xf numFmtId="168" fontId="150" fillId="33" borderId="106" xfId="45058" applyNumberFormat="true" applyFont="true" applyFill="true" applyBorder="true" applyAlignment="true">
      <alignment horizontal="center" vertical="center"/>
    </xf>
    <xf numFmtId="168" fontId="150" fillId="33" borderId="99" xfId="45057" applyNumberFormat="true" applyFont="true" applyFill="true" applyBorder="true" applyAlignment="true">
      <alignment horizontal="center" vertical="center"/>
    </xf>
    <xf numFmtId="168" fontId="150" fillId="33" borderId="99" xfId="45060" applyNumberFormat="true" applyFont="true" applyFill="true" applyBorder="true" applyAlignment="true">
      <alignment horizontal="center" vertical="center"/>
    </xf>
    <xf numFmtId="168" fontId="150" fillId="33" borderId="124" xfId="45061" applyNumberFormat="true" applyFont="true" applyFill="true" applyBorder="true" applyAlignment="true">
      <alignment horizontal="center" vertical="center"/>
    </xf>
    <xf numFmtId="168" fontId="150" fillId="33" borderId="125" xfId="45062" applyNumberFormat="true" applyFont="true" applyFill="true" applyBorder="true" applyAlignment="true">
      <alignment horizontal="center" vertical="center"/>
    </xf>
    <xf numFmtId="168" fontId="150" fillId="33" borderId="129" xfId="45061" applyNumberFormat="true" applyFont="true" applyFill="true" applyBorder="true" applyAlignment="true">
      <alignment horizontal="center" vertical="center"/>
    </xf>
    <xf numFmtId="168" fontId="150" fillId="33" borderId="106" xfId="45062" applyNumberFormat="true" applyFont="true" applyFill="true" applyBorder="true" applyAlignment="true">
      <alignment horizontal="center" vertical="center"/>
    </xf>
    <xf numFmtId="168" fontId="150" fillId="33" borderId="99" xfId="45061" applyNumberFormat="true" applyFont="true" applyFill="true" applyBorder="true" applyAlignment="true">
      <alignment horizontal="center" vertical="center"/>
    </xf>
    <xf numFmtId="168" fontId="150" fillId="33" borderId="99" xfId="45064" applyNumberFormat="true" applyFont="true" applyFill="true" applyBorder="true" applyAlignment="true">
      <alignment horizontal="center" vertical="center"/>
    </xf>
    <xf numFmtId="168" fontId="150" fillId="33" borderId="124" xfId="45065" applyNumberFormat="true" applyFont="true" applyFill="true" applyBorder="true" applyAlignment="true">
      <alignment horizontal="center" vertical="center"/>
    </xf>
    <xf numFmtId="168" fontId="150" fillId="33" borderId="125" xfId="45066" applyNumberFormat="true" applyFont="true" applyFill="true" applyBorder="true" applyAlignment="true">
      <alignment horizontal="center" vertical="center"/>
    </xf>
    <xf numFmtId="168" fontId="150" fillId="33" borderId="129" xfId="45065" applyNumberFormat="true" applyFont="true" applyFill="true" applyBorder="true" applyAlignment="true">
      <alignment horizontal="center" vertical="center"/>
    </xf>
    <xf numFmtId="168" fontId="150" fillId="33" borderId="106" xfId="45066" applyNumberFormat="true" applyFont="true" applyFill="true" applyBorder="true" applyAlignment="true">
      <alignment horizontal="center" vertical="center"/>
    </xf>
    <xf numFmtId="168" fontId="150" fillId="33" borderId="99" xfId="45065"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124" xfId="19400"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8" fontId="150" fillId="33" borderId="124" xfId="19404" applyNumberFormat="true" applyFont="true" applyFill="true" applyBorder="true" applyAlignment="true">
      <alignment horizontal="center" vertical="center" wrapText="true"/>
    </xf>
    <xf numFmtId="169" fontId="150" fillId="33" borderId="99" xfId="45052" applyNumberFormat="true" applyFont="true" applyFill="true" applyBorder="true" applyAlignment="true">
      <alignment horizontal="center" vertical="center"/>
    </xf>
    <xf numFmtId="169" fontId="150" fillId="33" borderId="124" xfId="45053" applyNumberFormat="true" applyFont="true" applyFill="true" applyBorder="true" applyAlignment="true">
      <alignment horizontal="center" vertical="center"/>
    </xf>
    <xf numFmtId="169" fontId="150" fillId="33" borderId="125" xfId="45054" applyNumberFormat="true" applyFont="true" applyFill="true" applyBorder="true" applyAlignment="true">
      <alignment horizontal="center" vertical="center"/>
    </xf>
    <xf numFmtId="169" fontId="150" fillId="33" borderId="129" xfId="45053" applyNumberFormat="true" applyFont="true" applyFill="true" applyBorder="true" applyAlignment="true">
      <alignment horizontal="center" vertical="center"/>
    </xf>
    <xf numFmtId="169" fontId="150" fillId="33" borderId="106" xfId="45054" applyNumberFormat="true" applyFont="true" applyFill="true" applyBorder="true" applyAlignment="true">
      <alignment horizontal="center" vertical="center"/>
    </xf>
    <xf numFmtId="169" fontId="150" fillId="33" borderId="99" xfId="45053" applyNumberFormat="true" applyFont="true" applyFill="true" applyBorder="true" applyAlignment="true">
      <alignment horizontal="center" vertical="center"/>
    </xf>
    <xf numFmtId="0" fontId="24" fillId="33" borderId="104"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68" fontId="150" fillId="33" borderId="99" xfId="45098" applyNumberFormat="true" applyFont="true" applyFill="true" applyBorder="true" applyAlignment="true">
      <alignment horizontal="center" vertical="center"/>
    </xf>
    <xf numFmtId="168" fontId="150" fillId="33" borderId="124" xfId="45099" applyNumberFormat="true" applyFont="true" applyFill="true" applyBorder="true" applyAlignment="true">
      <alignment horizontal="center" vertical="center"/>
    </xf>
    <xf numFmtId="168" fontId="150" fillId="33" borderId="125" xfId="45100" applyNumberFormat="true" applyFont="true" applyFill="true" applyBorder="true" applyAlignment="true">
      <alignment horizontal="center" vertical="center"/>
    </xf>
    <xf numFmtId="168" fontId="150" fillId="33" borderId="129" xfId="45099" applyNumberFormat="true" applyFont="true" applyFill="true" applyBorder="true" applyAlignment="true">
      <alignment horizontal="center" vertical="center"/>
    </xf>
    <xf numFmtId="168" fontId="150" fillId="33" borderId="106" xfId="45100" applyNumberFormat="true" applyFont="true" applyFill="true" applyBorder="true" applyAlignment="true">
      <alignment horizontal="center" vertical="center"/>
    </xf>
    <xf numFmtId="168" fontId="150" fillId="33" borderId="99" xfId="45099" applyNumberFormat="true" applyFont="true" applyFill="true" applyBorder="true" applyAlignment="true">
      <alignment horizontal="center" vertical="center"/>
    </xf>
    <xf numFmtId="168" fontId="150" fillId="33" borderId="99" xfId="45102" applyNumberFormat="true" applyFont="true" applyFill="true" applyBorder="true" applyAlignment="true">
      <alignment horizontal="center" vertical="center"/>
    </xf>
    <xf numFmtId="168" fontId="150" fillId="33" borderId="124" xfId="45103" applyNumberFormat="true" applyFont="true" applyFill="true" applyBorder="true" applyAlignment="true">
      <alignment horizontal="center" vertical="center"/>
    </xf>
    <xf numFmtId="168" fontId="150" fillId="33" borderId="125" xfId="45104" applyNumberFormat="true" applyFont="true" applyFill="true" applyBorder="true" applyAlignment="true">
      <alignment horizontal="center" vertical="center"/>
    </xf>
    <xf numFmtId="168" fontId="150" fillId="33" borderId="129" xfId="45103" applyNumberFormat="true" applyFont="true" applyFill="true" applyBorder="true" applyAlignment="true">
      <alignment horizontal="center" vertical="center"/>
    </xf>
    <xf numFmtId="168" fontId="150" fillId="33" borderId="106" xfId="45104" applyNumberFormat="true" applyFont="true" applyFill="true" applyBorder="true" applyAlignment="true">
      <alignment horizontal="center" vertical="center"/>
    </xf>
    <xf numFmtId="168" fontId="150" fillId="33" borderId="99" xfId="45103" applyNumberFormat="true" applyFont="true" applyFill="true" applyBorder="true" applyAlignment="true">
      <alignment horizontal="center" vertical="center"/>
    </xf>
    <xf numFmtId="168" fontId="150" fillId="33" borderId="99" xfId="45106" applyNumberFormat="true" applyFont="true" applyFill="true" applyBorder="true" applyAlignment="true">
      <alignment horizontal="center" vertical="center"/>
    </xf>
    <xf numFmtId="168" fontId="150" fillId="33" borderId="124" xfId="45107" applyNumberFormat="true" applyFont="true" applyFill="true" applyBorder="true" applyAlignment="true">
      <alignment horizontal="center" vertical="center"/>
    </xf>
    <xf numFmtId="168" fontId="150" fillId="33" borderId="125" xfId="45108" applyNumberFormat="true" applyFont="true" applyFill="true" applyBorder="true" applyAlignment="true">
      <alignment horizontal="center" vertical="center"/>
    </xf>
    <xf numFmtId="168" fontId="150" fillId="33" borderId="129" xfId="45107" applyNumberFormat="true" applyFont="true" applyFill="true" applyBorder="true" applyAlignment="true">
      <alignment horizontal="center" vertical="center"/>
    </xf>
    <xf numFmtId="168" fontId="150" fillId="33" borderId="106" xfId="45108" applyNumberFormat="true" applyFont="true" applyFill="true" applyBorder="true" applyAlignment="true">
      <alignment horizontal="center" vertical="center"/>
    </xf>
    <xf numFmtId="168" fontId="150" fillId="33" borderId="99" xfId="45107" applyNumberFormat="true" applyFont="true" applyFill="true" applyBorder="true" applyAlignment="true">
      <alignment horizontal="center" vertical="center"/>
    </xf>
    <xf numFmtId="0" fontId="24" fillId="33" borderId="104" xfId="34367" applyFill="true" applyBorder="true" applyAlignment="true">
      <alignment horizontal="center" vertical="center"/>
    </xf>
    <xf numFmtId="0" fontId="24" fillId="33" borderId="130" xfId="34367" applyFill="true" applyBorder="true" applyAlignment="true">
      <alignment horizontal="center" vertical="center"/>
    </xf>
    <xf numFmtId="0" fontId="24" fillId="33" borderId="107" xfId="34367" applyFill="true" applyBorder="true" applyAlignment="true">
      <alignment horizontal="center" vertical="center"/>
    </xf>
    <xf numFmtId="0" fontId="24" fillId="0" borderId="101" xfId="34367" applyFill="true" applyBorder="true" applyAlignment="true">
      <alignment vertical="center" wrapText="true"/>
    </xf>
    <xf numFmtId="0" fontId="24" fillId="0" borderId="99" xfId="34367" applyFill="true" applyBorder="true" applyAlignment="true">
      <alignment vertical="center" wrapText="true"/>
    </xf>
    <xf numFmtId="0" fontId="24" fillId="0" borderId="104" xfId="34367"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3"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5" xfId="44967" applyFont="true" applyFill="true" applyBorder="true" applyAlignment="true">
      <alignment horizontal="left" vertical="center"/>
    </xf>
    <xf numFmtId="0" fontId="151" fillId="26" borderId="106" xfId="44967" applyFont="true" applyFill="true" applyBorder="true" applyAlignment="true">
      <alignment horizontal="left" vertical="center"/>
    </xf>
    <xf numFmtId="0" fontId="151" fillId="26" borderId="105" xfId="44991" applyFont="true" applyFill="true" applyBorder="true" applyAlignment="true">
      <alignment horizontal="left" vertical="center"/>
    </xf>
    <xf numFmtId="0" fontId="151" fillId="26" borderId="106" xfId="44997" applyFont="true" applyFill="true" applyBorder="true" applyAlignment="true">
      <alignment horizontal="left" vertical="center"/>
    </xf>
    <xf numFmtId="0" fontId="151" fillId="0" borderId="106" xfId="44997" applyFont="true" applyFill="true" applyBorder="true" applyAlignment="true">
      <alignment horizontal="left" vertical="center"/>
    </xf>
    <xf numFmtId="0" fontId="151" fillId="0" borderId="106" xfId="45003" applyFont="true" applyFill="true" applyBorder="true" applyAlignment="true">
      <alignment horizontal="left" vertical="center"/>
    </xf>
    <xf numFmtId="0" fontId="151" fillId="26" borderId="105" xfId="45021" applyFont="true" applyFill="true" applyBorder="true" applyAlignment="true">
      <alignment horizontal="left" vertical="center"/>
    </xf>
    <xf numFmtId="0" fontId="151" fillId="26" borderId="106" xfId="45024" applyFont="true" applyFill="true" applyBorder="true" applyAlignment="true">
      <alignment horizontal="left" vertical="center"/>
    </xf>
    <xf numFmtId="0" fontId="151" fillId="26" borderId="107" xfId="45027" applyFont="true" applyFill="true" applyBorder="true" applyAlignment="true">
      <alignment horizontal="left" vertical="center"/>
    </xf>
    <xf numFmtId="0" fontId="151" fillId="26" borderId="105" xfId="45042" applyFont="true" applyFill="true" applyBorder="true" applyAlignment="true">
      <alignment horizontal="left" vertical="center"/>
    </xf>
    <xf numFmtId="0" fontId="151" fillId="26" borderId="106" xfId="45045" applyFont="true" applyFill="true" applyBorder="true" applyAlignment="true">
      <alignment horizontal="left" vertical="center"/>
    </xf>
    <xf numFmtId="0" fontId="151" fillId="26" borderId="105" xfId="45045" applyFont="true" applyFill="true" applyBorder="true" applyAlignment="true">
      <alignment horizontal="left" vertical="center"/>
    </xf>
    <xf numFmtId="0" fontId="151" fillId="26" borderId="107" xfId="45045" applyFont="true" applyFill="true" applyBorder="true" applyAlignment="true">
      <alignment horizontal="left" vertical="center"/>
    </xf>
    <xf numFmtId="0" fontId="24" fillId="3" borderId="133" xfId="19344" applyBorder="true" applyAlignment="true">
      <alignment vertical="center"/>
    </xf>
    <xf numFmtId="0" fontId="151" fillId="0" borderId="106" xfId="45030" applyFont="true" applyFill="true" applyBorder="true" applyAlignment="true">
      <alignment horizontal="left" vertical="center"/>
    </xf>
    <xf numFmtId="0" fontId="151" fillId="0" borderId="106" xfId="45036" applyFont="true" applyFill="true" applyBorder="true" applyAlignment="true">
      <alignment horizontal="left" vertical="center"/>
    </xf>
    <xf numFmtId="0" fontId="151" fillId="0" borderId="106" xfId="45042" applyFont="true" applyFill="true" applyBorder="true" applyAlignment="true">
      <alignment horizontal="left" vertical="center"/>
    </xf>
    <xf numFmtId="0" fontId="151" fillId="0" borderId="106" xfId="45045" applyFont="true" applyFill="true" applyBorder="true" applyAlignment="true">
      <alignment horizontal="left" vertical="center"/>
    </xf>
    <xf numFmtId="0" fontId="151" fillId="0" borderId="106" xfId="45051" applyFont="true" applyFill="true" applyBorder="true" applyAlignment="true">
      <alignment horizontal="left" vertical="center"/>
    </xf>
    <xf numFmtId="0" fontId="151" fillId="15" borderId="106" xfId="45045" applyFont="true" applyFill="true" applyBorder="true" applyAlignment="true">
      <alignment horizontal="left" vertical="center"/>
    </xf>
    <xf numFmtId="0" fontId="151" fillId="15" borderId="106" xfId="45051" applyFont="true" applyFill="true" applyBorder="true" applyAlignment="true">
      <alignment horizontal="left" vertical="center"/>
    </xf>
    <xf numFmtId="0" fontId="151" fillId="26" borderId="105" xfId="45081" applyFont="true" applyFill="true" applyBorder="true" applyAlignment="true">
      <alignment horizontal="left" vertical="center"/>
    </xf>
    <xf numFmtId="0" fontId="151" fillId="26" borderId="106" xfId="45087" applyFont="true" applyFill="true" applyBorder="true" applyAlignment="true">
      <alignment horizontal="left" vertical="center"/>
    </xf>
    <xf numFmtId="0" fontId="151" fillId="26" borderId="107" xfId="45093" applyFont="true" applyFill="true" applyBorder="true" applyAlignment="true">
      <alignment horizontal="left" vertical="center"/>
    </xf>
    <xf numFmtId="0" fontId="151" fillId="0" borderId="106" xfId="45069" applyFont="true" applyFill="true" applyBorder="true" applyAlignment="true">
      <alignment horizontal="left" vertical="center"/>
    </xf>
    <xf numFmtId="0" fontId="151" fillId="0" borderId="106" xfId="45075" applyFont="true" applyFill="true" applyBorder="true" applyAlignment="true">
      <alignment horizontal="left" vertical="center"/>
    </xf>
    <xf numFmtId="0" fontId="151" fillId="0" borderId="106" xfId="45081" applyFont="true" applyFill="true" applyBorder="true" applyAlignment="true">
      <alignment horizontal="left" vertical="center"/>
    </xf>
    <xf numFmtId="0" fontId="151" fillId="0" borderId="106" xfId="45087" applyFont="true" applyFill="true" applyBorder="true" applyAlignment="true">
      <alignment horizontal="left" vertical="center"/>
    </xf>
    <xf numFmtId="0" fontId="151" fillId="0" borderId="106" xfId="45093" applyFont="true" applyFill="true" applyBorder="true" applyAlignment="true">
      <alignment horizontal="left" vertical="center"/>
    </xf>
    <xf numFmtId="0" fontId="151" fillId="26" borderId="58" xfId="45042" applyFont="true" applyFill="true" applyBorder="true" applyAlignment="true">
      <alignment horizontal="left" vertical="center"/>
    </xf>
    <xf numFmtId="0" fontId="151" fillId="26" borderId="59" xfId="45045" applyFont="true" applyFill="true" applyBorder="true" applyAlignment="true">
      <alignment horizontal="left" vertical="center"/>
    </xf>
    <xf numFmtId="0" fontId="151" fillId="26" borderId="60" xfId="45051" applyFont="true" applyFill="true" applyBorder="true" applyAlignment="true">
      <alignment horizontal="left" vertical="center"/>
    </xf>
    <xf numFmtId="169" fontId="181" fillId="33" borderId="99" xfId="44944" applyNumberFormat="true" applyFont="true" applyFill="true" applyBorder="true" applyAlignment="true">
      <alignment horizontal="center" vertical="center"/>
    </xf>
    <xf numFmtId="169" fontId="181" fillId="33" borderId="104" xfId="44947" applyNumberFormat="true" applyFont="true" applyFill="true" applyBorder="true" applyAlignment="true">
      <alignment horizontal="center" vertical="center"/>
    </xf>
    <xf numFmtId="169" fontId="181" fillId="33" borderId="99" xfId="40057" applyNumberFormat="true" applyFont="true" applyFill="true" applyBorder="true" applyAlignment="true">
      <alignment horizontal="center" vertical="center"/>
    </xf>
    <xf numFmtId="169" fontId="181" fillId="33" borderId="99" xfId="44968"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5046"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1" xfId="45082" applyNumberFormat="true" applyFont="true" applyFill="true" applyBorder="true" applyAlignment="true">
      <alignment horizontal="center" vertical="center"/>
    </xf>
    <xf numFmtId="169" fontId="181" fillId="33" borderId="99" xfId="45088" applyNumberFormat="true" applyFont="true" applyFill="true" applyBorder="true" applyAlignment="true">
      <alignment horizontal="center" vertical="center"/>
    </xf>
    <xf numFmtId="169" fontId="181" fillId="33" borderId="99" xfId="45094" applyNumberFormat="true" applyFont="true" applyFill="true" applyBorder="true" applyAlignment="true">
      <alignment horizontal="center" vertical="center"/>
    </xf>
    <xf numFmtId="169" fontId="181" fillId="33" borderId="124" xfId="44944" applyNumberFormat="true" applyFont="true" applyFill="true" applyBorder="true" applyAlignment="true">
      <alignment horizontal="center" vertical="center"/>
    </xf>
    <xf numFmtId="169" fontId="181" fillId="33" borderId="126" xfId="44947"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69"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5046"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2" xfId="45083" applyNumberFormat="true" applyFont="true" applyFill="true" applyBorder="true" applyAlignment="true">
      <alignment horizontal="center" vertical="center"/>
    </xf>
    <xf numFmtId="169" fontId="181" fillId="33" borderId="124" xfId="45089" applyNumberFormat="true" applyFont="true" applyFill="true" applyBorder="true" applyAlignment="true">
      <alignment horizontal="center" vertical="center"/>
    </xf>
    <xf numFmtId="169" fontId="181" fillId="33" borderId="124" xfId="45095" applyNumberFormat="true" applyFont="true" applyFill="true" applyBorder="true" applyAlignment="true">
      <alignment horizontal="center" vertical="center"/>
    </xf>
    <xf numFmtId="169" fontId="181" fillId="33" borderId="125" xfId="44944" applyNumberFormat="true" applyFont="true" applyFill="true" applyBorder="true" applyAlignment="true">
      <alignment horizontal="center" vertical="center"/>
    </xf>
    <xf numFmtId="169" fontId="181" fillId="33" borderId="127" xfId="44947"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0"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5046"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3" xfId="45084" applyNumberFormat="true" applyFont="true" applyFill="true" applyBorder="true" applyAlignment="true">
      <alignment horizontal="center" vertical="center"/>
    </xf>
    <xf numFmtId="169" fontId="181" fillId="33" borderId="125" xfId="45090" applyNumberFormat="true" applyFont="true" applyFill="true" applyBorder="true" applyAlignment="true">
      <alignment horizontal="center" vertical="center"/>
    </xf>
    <xf numFmtId="169" fontId="181" fillId="33" borderId="125" xfId="45096" applyNumberFormat="true" applyFont="true" applyFill="true" applyBorder="true" applyAlignment="true">
      <alignment horizontal="center" vertical="center"/>
    </xf>
    <xf numFmtId="169" fontId="181" fillId="33" borderId="129" xfId="44944" applyNumberFormat="true" applyFont="true" applyFill="true" applyBorder="true" applyAlignment="true">
      <alignment horizontal="center" vertical="center"/>
    </xf>
    <xf numFmtId="169" fontId="181" fillId="33" borderId="130" xfId="44947"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69"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5046"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8" xfId="45083" applyNumberFormat="true" applyFont="true" applyFill="true" applyBorder="true" applyAlignment="true">
      <alignment horizontal="center" vertical="center"/>
    </xf>
    <xf numFmtId="169" fontId="181" fillId="33" borderId="129" xfId="45089" applyNumberFormat="true" applyFont="true" applyFill="true" applyBorder="true" applyAlignment="true">
      <alignment horizontal="center" vertical="center"/>
    </xf>
    <xf numFmtId="169" fontId="181" fillId="33" borderId="129" xfId="45095" applyNumberFormat="true" applyFont="true" applyFill="true" applyBorder="true" applyAlignment="true">
      <alignment horizontal="center" vertical="center"/>
    </xf>
    <xf numFmtId="169" fontId="181" fillId="33" borderId="106" xfId="44944" applyNumberFormat="true" applyFont="true" applyFill="true" applyBorder="true" applyAlignment="true">
      <alignment horizontal="center" vertical="center"/>
    </xf>
    <xf numFmtId="169" fontId="181" fillId="33" borderId="107" xfId="44947"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0"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5046"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5" xfId="45084" applyNumberFormat="true" applyFont="true" applyFill="true" applyBorder="true" applyAlignment="true">
      <alignment horizontal="center" vertical="center"/>
    </xf>
    <xf numFmtId="169" fontId="181" fillId="33" borderId="106" xfId="45090" applyNumberFormat="true" applyFont="true" applyFill="true" applyBorder="true" applyAlignment="true">
      <alignment horizontal="center" vertical="center"/>
    </xf>
    <xf numFmtId="169" fontId="181" fillId="33" borderId="106" xfId="45096"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69"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101" xfId="45083" applyNumberFormat="true" applyFont="true" applyFill="true" applyBorder="true" applyAlignment="true">
      <alignment horizontal="center" vertical="center"/>
    </xf>
    <xf numFmtId="169" fontId="181" fillId="33" borderId="99" xfId="45089" applyNumberFormat="true" applyFont="true" applyFill="true" applyBorder="true" applyAlignment="true">
      <alignment horizontal="center" vertical="center"/>
    </xf>
    <xf numFmtId="169" fontId="181" fillId="33" borderId="99" xfId="45095" applyNumberFormat="true" applyFont="true" applyFill="true" applyBorder="true" applyAlignment="true">
      <alignment horizontal="center" vertical="center"/>
    </xf>
    <xf numFmtId="169" fontId="181" fillId="33" borderId="124" xfId="40060" applyNumberFormat="true" applyFont="true" applyFill="true" applyBorder="true" applyAlignment="true">
      <alignment horizontal="center" vertical="center"/>
    </xf>
    <xf numFmtId="169" fontId="181" fillId="33" borderId="124" xfId="40240"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5"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5"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5"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5"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0" borderId="10" xfId="45285" applyFont="true" applyFill="true" applyBorder="true" applyAlignment="true">
      <alignment horizontal="left" vertical="center" wrapText="true"/>
    </xf>
    <xf numFmtId="0" fontId="151" fillId="0" borderId="10" xfId="45291" applyFont="true" applyFill="true" applyBorder="true" applyAlignment="true">
      <alignment horizontal="left" vertical="center" wrapText="true"/>
    </xf>
    <xf numFmtId="0" fontId="151" fillId="0" borderId="10" xfId="25750" applyFont="true" applyFill="true" applyBorder="true" applyAlignment="true">
      <alignment horizontal="center" vertical="center" wrapText="true"/>
    </xf>
    <xf numFmtId="0" fontId="151" fillId="3" borderId="52" xfId="45188" applyFont="true" applyBorder="true" applyAlignment="true">
      <alignment horizontal="center" vertical="center" wrapText="true"/>
    </xf>
    <xf numFmtId="0" fontId="151" fillId="3" borderId="53" xfId="45189" applyFont="true" applyBorder="true" applyAlignment="true">
      <alignment horizontal="center" vertical="center" wrapText="true"/>
    </xf>
    <xf numFmtId="0" fontId="151" fillId="3" borderId="53" xfId="45190" applyFont="true" applyBorder="true" applyAlignment="true">
      <alignment horizontal="center" vertical="center" wrapText="true"/>
    </xf>
    <xf numFmtId="0" fontId="151" fillId="3" borderId="52" xfId="45209" applyFont="true" applyBorder="true" applyAlignment="true">
      <alignment horizontal="center" vertical="center" wrapText="true"/>
    </xf>
    <xf numFmtId="0" fontId="151" fillId="3" borderId="53"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52" xfId="45239" applyFont="true" applyBorder="true" applyAlignment="true">
      <alignment horizontal="center" vertical="center" wrapText="true"/>
    </xf>
    <xf numFmtId="0" fontId="151" fillId="3" borderId="53" xfId="45240" applyFont="true" applyBorder="true" applyAlignment="true">
      <alignment horizontal="center" vertical="center" wrapText="true"/>
    </xf>
    <xf numFmtId="0" fontId="151" fillId="3" borderId="53" xfId="45241" applyFont="true" applyBorder="true" applyAlignment="true">
      <alignment horizontal="center" vertical="center" wrapText="true"/>
    </xf>
    <xf numFmtId="0" fontId="151" fillId="3" borderId="52" xfId="45269" applyFont="true" applyBorder="true" applyAlignment="true">
      <alignment horizontal="center" vertical="center" wrapText="true"/>
    </xf>
    <xf numFmtId="0" fontId="151" fillId="3" borderId="53" xfId="45270" applyFont="true" applyBorder="true" applyAlignment="true">
      <alignment horizontal="center" vertical="center" wrapText="true"/>
    </xf>
    <xf numFmtId="0" fontId="151" fillId="3" borderId="53" xfId="45271" applyFont="true" applyBorder="true" applyAlignment="true">
      <alignment horizontal="center" vertical="center" wrapText="true"/>
    </xf>
    <xf numFmtId="0" fontId="151" fillId="3" borderId="52" xfId="45294" applyFont="true" applyBorder="true" applyAlignment="true">
      <alignment horizontal="center" vertical="center" wrapText="true"/>
    </xf>
    <xf numFmtId="0" fontId="151" fillId="3" borderId="53" xfId="45295" applyFont="true" applyBorder="true" applyAlignment="true">
      <alignment horizontal="center" vertical="center" wrapText="true"/>
    </xf>
    <xf numFmtId="0" fontId="151" fillId="3" borderId="53" xfId="45296" applyFont="true" applyBorder="true" applyAlignment="true">
      <alignment horizontal="center" vertical="center" wrapText="true"/>
    </xf>
    <xf numFmtId="0" fontId="151" fillId="3" borderId="52" xfId="45333" applyFont="true" applyBorder="true" applyAlignment="true">
      <alignment horizontal="center" vertical="center" wrapText="true"/>
    </xf>
    <xf numFmtId="0" fontId="151" fillId="3" borderId="53" xfId="45334" applyFont="true" applyBorder="true" applyAlignment="true">
      <alignment horizontal="center" vertical="center" wrapText="true"/>
    </xf>
    <xf numFmtId="0" fontId="151" fillId="3" borderId="53" xfId="45335" applyFont="true" applyBorder="true" applyAlignment="true">
      <alignment horizontal="center" vertical="center" wrapText="true"/>
    </xf>
    <xf numFmtId="0" fontId="151" fillId="33" borderId="99" xfId="45287" applyFont="true" applyFill="true" applyBorder="true" applyAlignment="true">
      <alignment horizontal="center" vertical="center" wrapText="true"/>
    </xf>
    <xf numFmtId="0" fontId="151" fillId="33" borderId="124" xfId="45288" applyFont="true" applyFill="true" applyBorder="true" applyAlignment="true">
      <alignment horizontal="center" vertical="center" wrapText="true"/>
    </xf>
    <xf numFmtId="0" fontId="151" fillId="33" borderId="99" xfId="45293" applyFont="true" applyFill="true" applyBorder="true" applyAlignment="true">
      <alignment horizontal="center" vertical="center" wrapText="true"/>
    </xf>
    <xf numFmtId="0" fontId="151" fillId="33" borderId="124" xfId="45294" applyFont="true" applyFill="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124" xfId="25750" applyFont="true" applyFill="true" applyBorder="true" applyAlignment="true">
      <alignment horizontal="center" vertical="center" wrapText="true"/>
    </xf>
    <xf numFmtId="0" fontId="151" fillId="33" borderId="99" xfId="45326" applyFont="true" applyFill="true" applyBorder="true" applyAlignment="true">
      <alignment horizontal="center" vertical="center" wrapText="true"/>
    </xf>
    <xf numFmtId="0" fontId="151" fillId="33" borderId="124" xfId="45327" applyFont="true" applyFill="true" applyBorder="true" applyAlignment="true">
      <alignment horizontal="center" vertical="center" wrapText="true"/>
    </xf>
    <xf numFmtId="0" fontId="151" fillId="33" borderId="99" xfId="45332" applyFont="true" applyFill="true" applyBorder="true" applyAlignment="true">
      <alignment horizontal="center" vertical="center" wrapText="true"/>
    </xf>
    <xf numFmtId="0" fontId="151" fillId="33" borderId="124" xfId="45333" applyFont="true" applyFill="true" applyBorder="true" applyAlignment="true">
      <alignment horizontal="center" vertical="center" wrapText="true"/>
    </xf>
    <xf numFmtId="0" fontId="151" fillId="33" borderId="106" xfId="45289" applyFont="true" applyFill="true" applyBorder="true" applyAlignment="true">
      <alignment horizontal="center" vertical="center" wrapText="true"/>
    </xf>
    <xf numFmtId="0" fontId="151" fillId="33" borderId="106" xfId="45295" applyFont="true" applyFill="true" applyBorder="true" applyAlignment="true">
      <alignment horizontal="center" vertical="center" wrapText="true"/>
    </xf>
    <xf numFmtId="0" fontId="151" fillId="33" borderId="106" xfId="25751" applyFont="true" applyFill="true" applyBorder="true" applyAlignment="true">
      <alignment horizontal="center" vertical="center" wrapText="true"/>
    </xf>
    <xf numFmtId="0" fontId="151" fillId="33" borderId="106" xfId="45328" applyFont="true" applyFill="true" applyBorder="true" applyAlignment="true">
      <alignment horizontal="center" vertical="center" wrapText="true"/>
    </xf>
    <xf numFmtId="0" fontId="151" fillId="33" borderId="106" xfId="45334" applyFont="true" applyFill="true" applyBorder="true" applyAlignment="true">
      <alignment horizontal="center" vertical="center" wrapText="true"/>
    </xf>
    <xf numFmtId="0" fontId="151" fillId="3" borderId="108" xfId="45188" applyFont="true" applyBorder="true" applyAlignment="true">
      <alignment horizontal="center" vertical="center" wrapText="true"/>
    </xf>
    <xf numFmtId="0" fontId="151" fillId="3" borderId="108" xfId="45209" applyFont="true" applyBorder="true" applyAlignment="true">
      <alignment horizontal="center" vertical="center" wrapText="true"/>
    </xf>
    <xf numFmtId="0" fontId="151" fillId="3" borderId="108" xfId="45239" applyFont="true" applyBorder="true" applyAlignment="true">
      <alignment horizontal="center" vertical="center" wrapText="true"/>
    </xf>
    <xf numFmtId="0" fontId="151" fillId="3" borderId="108" xfId="45269" applyFont="true" applyBorder="true" applyAlignment="true">
      <alignment horizontal="center" vertical="center" wrapText="true"/>
    </xf>
    <xf numFmtId="0" fontId="151" fillId="3" borderId="108" xfId="45294" applyFont="true" applyBorder="true" applyAlignment="true">
      <alignment horizontal="center" vertical="center" wrapText="true"/>
    </xf>
    <xf numFmtId="0" fontId="151" fillId="33" borderId="99" xfId="45289" applyFont="true" applyFill="true" applyBorder="true" applyAlignment="true">
      <alignment horizontal="center" vertical="center" wrapText="true"/>
    </xf>
    <xf numFmtId="0" fontId="151" fillId="33" borderId="99" xfId="45294" applyFont="true" applyFill="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 borderId="108" xfId="45333" applyFont="true" applyBorder="true" applyAlignment="true">
      <alignment horizontal="center" vertical="center" wrapText="true"/>
    </xf>
    <xf numFmtId="0" fontId="151" fillId="33" borderId="99" xfId="45328" applyFont="true" applyFill="true" applyBorder="true" applyAlignment="true">
      <alignment horizontal="center" vertical="center" wrapText="true"/>
    </xf>
    <xf numFmtId="0" fontId="151" fillId="33" borderId="99" xfId="45333" applyFont="true" applyFill="true" applyBorder="true" applyAlignment="true">
      <alignment horizontal="center" vertical="center" wrapText="true"/>
    </xf>
    <xf numFmtId="0" fontId="151" fillId="3" borderId="109" xfId="45188" applyFont="true" applyBorder="true" applyAlignment="true">
      <alignment horizontal="center" vertical="center" wrapText="true"/>
    </xf>
    <xf numFmtId="0" fontId="151" fillId="3" borderId="109" xfId="45209" applyFont="true" applyBorder="true" applyAlignment="true">
      <alignment horizontal="center" vertical="center" wrapText="true"/>
    </xf>
    <xf numFmtId="0" fontId="151" fillId="3" borderId="109" xfId="45239" applyFont="true" applyBorder="true" applyAlignment="true">
      <alignment horizontal="center" vertical="center" wrapText="true"/>
    </xf>
    <xf numFmtId="0" fontId="151" fillId="3" borderId="109" xfId="45269" applyFont="true" applyBorder="true" applyAlignment="true">
      <alignment horizontal="center" vertical="center" wrapText="true"/>
    </xf>
    <xf numFmtId="0" fontId="151" fillId="3" borderId="109" xfId="45294" applyFont="true" applyBorder="true" applyAlignment="true">
      <alignment horizontal="center" vertical="center" wrapText="true"/>
    </xf>
    <xf numFmtId="0" fontId="151" fillId="33" borderId="129" xfId="45289" applyFont="true" applyFill="true" applyBorder="true" applyAlignment="true">
      <alignment horizontal="center" vertical="center" wrapText="true"/>
    </xf>
    <xf numFmtId="0" fontId="151" fillId="33" borderId="129" xfId="45294" applyFont="true" applyFill="true" applyBorder="true" applyAlignment="true">
      <alignment horizontal="center" vertical="center" wrapText="true"/>
    </xf>
    <xf numFmtId="0" fontId="151" fillId="33" borderId="129" xfId="25750" applyFont="true" applyFill="true" applyBorder="true" applyAlignment="true">
      <alignment horizontal="center" vertical="center" wrapText="true"/>
    </xf>
    <xf numFmtId="0" fontId="151" fillId="3" borderId="109" xfId="45333" applyFont="true" applyBorder="true" applyAlignment="true">
      <alignment horizontal="center" vertical="center" wrapText="true"/>
    </xf>
    <xf numFmtId="0" fontId="151" fillId="33" borderId="129" xfId="45328" applyFont="true" applyFill="true" applyBorder="true" applyAlignment="true">
      <alignment horizontal="center" vertical="center" wrapText="true"/>
    </xf>
    <xf numFmtId="0" fontId="151" fillId="33" borderId="129" xfId="45333" applyFont="true" applyFill="true" applyBorder="true" applyAlignment="true">
      <alignment horizontal="center" vertical="center" wrapText="true"/>
    </xf>
    <xf numFmtId="0" fontId="151" fillId="3" borderId="95" xfId="45189" applyFont="true" applyBorder="true" applyAlignment="true">
      <alignment horizontal="center" vertical="center" wrapText="true"/>
    </xf>
    <xf numFmtId="0" fontId="151" fillId="3" borderId="95" xfId="45210" applyFont="true" applyBorder="true" applyAlignment="true">
      <alignment horizontal="center" vertical="center" wrapText="true"/>
    </xf>
    <xf numFmtId="0" fontId="151" fillId="3" borderId="95" xfId="45240" applyFont="true" applyBorder="true" applyAlignment="true">
      <alignment horizontal="center" vertical="center" wrapText="true"/>
    </xf>
    <xf numFmtId="0" fontId="151" fillId="33" borderId="125" xfId="45289" applyFont="true" applyFill="true" applyBorder="true" applyAlignment="true">
      <alignment horizontal="center" vertical="center" wrapText="true"/>
    </xf>
    <xf numFmtId="0" fontId="151" fillId="33" borderId="125" xfId="45295" applyFont="true" applyFill="true" applyBorder="true" applyAlignment="true">
      <alignment horizontal="center" vertical="center" wrapText="true"/>
    </xf>
    <xf numFmtId="0" fontId="151" fillId="33" borderId="125" xfId="25751" applyFont="true" applyFill="true" applyBorder="true" applyAlignment="true">
      <alignment horizontal="center" vertical="center" wrapText="true"/>
    </xf>
    <xf numFmtId="0" fontId="151" fillId="3" borderId="95" xfId="45270" applyFont="true" applyBorder="true" applyAlignment="true">
      <alignment horizontal="center" vertical="center" wrapText="true"/>
    </xf>
    <xf numFmtId="0" fontId="151" fillId="3" borderId="95" xfId="45295" applyFont="true" applyBorder="true" applyAlignment="true">
      <alignment horizontal="center" vertical="center" wrapText="true"/>
    </xf>
    <xf numFmtId="0" fontId="151" fillId="33" borderId="125" xfId="45328" applyFont="true" applyFill="true" applyBorder="true" applyAlignment="true">
      <alignment horizontal="center" vertical="center" wrapText="true"/>
    </xf>
    <xf numFmtId="0" fontId="151" fillId="33" borderId="125" xfId="45334" applyFont="true" applyFill="true" applyBorder="true" applyAlignment="true">
      <alignment horizontal="center" vertical="center" wrapText="true"/>
    </xf>
    <xf numFmtId="0" fontId="151" fillId="3" borderId="95" xfId="45334" applyFont="true" applyBorder="true" applyAlignment="true">
      <alignment horizontal="center" vertical="center" wrapText="true"/>
    </xf>
    <xf numFmtId="0" fontId="151" fillId="0" borderId="99" xfId="45248" applyFont="true" applyFill="true" applyBorder="true" applyAlignment="true">
      <alignment horizontal="left" vertical="center" wrapText="true"/>
    </xf>
    <xf numFmtId="0" fontId="151" fillId="0" borderId="99" xfId="45254" applyFont="true" applyFill="true" applyBorder="true" applyAlignment="true">
      <alignment horizontal="left" vertical="center" wrapText="true"/>
    </xf>
    <xf numFmtId="0" fontId="151" fillId="0" borderId="99" xfId="45300" applyFont="true" applyFill="true" applyBorder="true" applyAlignment="true">
      <alignment horizontal="left" vertical="center" wrapText="true"/>
    </xf>
    <xf numFmtId="0" fontId="151" fillId="0" borderId="99" xfId="45306"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0" borderId="99" xfId="19381" applyFont="true" applyFill="true" applyBorder="true" applyAlignment="true">
      <alignment horizontal="left" vertical="center" wrapText="true"/>
    </xf>
    <xf numFmtId="0" fontId="24" fillId="27" borderId="99" xfId="19344" applyFill="true" applyBorder="true" applyAlignment="true">
      <alignment horizontal="center" vertical="center" wrapText="true"/>
    </xf>
    <xf numFmtId="0" fontId="151" fillId="0" borderId="99" xfId="45324" applyFont="true" applyFill="true" applyBorder="true" applyAlignment="true">
      <alignment horizontal="left" vertical="center" wrapText="true"/>
    </xf>
    <xf numFmtId="0" fontId="151" fillId="0" borderId="99" xfId="45330" applyFont="true" applyFill="true" applyBorder="true" applyAlignment="true">
      <alignment horizontal="left" vertical="center" wrapText="true"/>
    </xf>
    <xf numFmtId="0" fontId="151" fillId="0" borderId="99" xfId="45336" applyFont="true" applyFill="true" applyBorder="true" applyAlignment="true">
      <alignment horizontal="left" vertical="center" wrapText="true"/>
    </xf>
    <xf numFmtId="0" fontId="151" fillId="0" borderId="99" xfId="45342" applyFont="true" applyFill="true" applyBorder="true" applyAlignment="true">
      <alignment horizontal="left" vertical="center" wrapText="true"/>
    </xf>
    <xf numFmtId="0" fontId="151" fillId="0" borderId="99" xfId="45348" applyFont="true" applyFill="true" applyBorder="true" applyAlignment="true">
      <alignment horizontal="left" vertical="center" wrapText="true"/>
    </xf>
    <xf numFmtId="0" fontId="151" fillId="0" borderId="101" xfId="45297" applyFont="true" applyFill="true" applyBorder="true" applyAlignment="true">
      <alignment horizontal="left" vertical="center" wrapText="true"/>
    </xf>
    <xf numFmtId="0" fontId="151" fillId="0" borderId="106" xfId="25753" applyFont="true" applyFill="true" applyBorder="true" applyAlignment="true">
      <alignment horizontal="left" vertical="center"/>
    </xf>
    <xf numFmtId="0" fontId="151" fillId="0" borderId="106" xfId="19383" applyFont="true" applyFill="true" applyBorder="true" applyAlignment="true">
      <alignment horizontal="left" vertical="center"/>
    </xf>
    <xf numFmtId="0" fontId="155" fillId="27" borderId="106" xfId="19344" applyFont="true" applyFill="true" applyBorder="true" applyAlignment="true">
      <alignment horizontal="left" vertical="center"/>
    </xf>
    <xf numFmtId="169" fontId="150" fillId="33" borderId="101" xfId="45193" applyNumberFormat="true" applyFont="true" applyFill="true" applyBorder="true" applyAlignment="true">
      <alignment horizontal="center" vertical="center"/>
    </xf>
    <xf numFmtId="169" fontId="150" fillId="33" borderId="122" xfId="45193" applyNumberFormat="true" applyFont="true" applyFill="true" applyBorder="true" applyAlignment="true">
      <alignment horizontal="center" vertical="center"/>
    </xf>
    <xf numFmtId="169" fontId="150" fillId="33" borderId="123" xfId="45193" applyNumberFormat="true" applyFont="true" applyFill="true" applyBorder="true" applyAlignment="true">
      <alignment horizontal="center" vertical="center"/>
    </xf>
    <xf numFmtId="169" fontId="150" fillId="33" borderId="128" xfId="45193" applyNumberFormat="true" applyFont="true" applyFill="true" applyBorder="true" applyAlignment="true">
      <alignment horizontal="center" vertical="center"/>
    </xf>
    <xf numFmtId="169" fontId="150" fillId="33" borderId="105" xfId="45193" applyNumberFormat="true" applyFont="true" applyFill="true" applyBorder="true" applyAlignment="true">
      <alignment horizontal="center" vertical="center"/>
    </xf>
    <xf numFmtId="169" fontId="150" fillId="33" borderId="99" xfId="45196" applyNumberFormat="true" applyFont="true" applyFill="true" applyBorder="true" applyAlignment="true">
      <alignment horizontal="center" vertical="center"/>
    </xf>
    <xf numFmtId="169" fontId="150" fillId="33" borderId="124" xfId="45196" applyNumberFormat="true" applyFont="true" applyFill="true" applyBorder="true" applyAlignment="true">
      <alignment horizontal="center" vertical="center"/>
    </xf>
    <xf numFmtId="169" fontId="150" fillId="33" borderId="125" xfId="45196" applyNumberFormat="true" applyFont="true" applyFill="true" applyBorder="true" applyAlignment="true">
      <alignment horizontal="center" vertical="center"/>
    </xf>
    <xf numFmtId="169" fontId="150" fillId="33" borderId="129" xfId="45196" applyNumberFormat="true" applyFont="true" applyFill="true" applyBorder="true" applyAlignment="true">
      <alignment horizontal="center" vertical="center"/>
    </xf>
    <xf numFmtId="169" fontId="150" fillId="33" borderId="106" xfId="45196" applyNumberFormat="true" applyFont="true" applyFill="true" applyBorder="true" applyAlignment="true">
      <alignment horizontal="center" vertical="center"/>
    </xf>
    <xf numFmtId="169" fontId="150" fillId="33" borderId="104" xfId="45199" applyNumberFormat="true" applyFont="true" applyFill="true" applyBorder="true" applyAlignment="true">
      <alignment horizontal="center" vertical="center"/>
    </xf>
    <xf numFmtId="169" fontId="150" fillId="33" borderId="126" xfId="45199" applyNumberFormat="true" applyFont="true" applyFill="true" applyBorder="true" applyAlignment="true">
      <alignment horizontal="center" vertical="center"/>
    </xf>
    <xf numFmtId="169" fontId="150" fillId="33" borderId="127" xfId="45199" applyNumberFormat="true" applyFont="true" applyFill="true" applyBorder="true" applyAlignment="true">
      <alignment horizontal="center" vertical="center"/>
    </xf>
    <xf numFmtId="169" fontId="150" fillId="33" borderId="130" xfId="45199" applyNumberFormat="true" applyFont="true" applyFill="true" applyBorder="true" applyAlignment="true">
      <alignment horizontal="center" vertical="center"/>
    </xf>
    <xf numFmtId="169" fontId="150" fillId="33" borderId="107" xfId="45199" applyNumberFormat="true" applyFont="true" applyFill="true" applyBorder="true" applyAlignment="true">
      <alignment horizontal="center" vertical="center"/>
    </xf>
    <xf numFmtId="169" fontId="150" fillId="33" borderId="101" xfId="45220" applyNumberFormat="true" applyFont="true" applyFill="true" applyBorder="true" applyAlignment="true">
      <alignment horizontal="center" vertical="center"/>
    </xf>
    <xf numFmtId="169" fontId="150" fillId="33" borderId="122" xfId="45221" applyNumberFormat="true" applyFont="true" applyFill="true" applyBorder="true" applyAlignment="true">
      <alignment horizontal="center" vertical="center"/>
    </xf>
    <xf numFmtId="169" fontId="150" fillId="33" borderId="123" xfId="45222" applyNumberFormat="true" applyFont="true" applyFill="true" applyBorder="true" applyAlignment="true">
      <alignment horizontal="center" vertical="center"/>
    </xf>
    <xf numFmtId="169" fontId="150" fillId="33" borderId="128" xfId="45221" applyNumberFormat="true" applyFont="true" applyFill="true" applyBorder="true" applyAlignment="true">
      <alignment horizontal="center" vertical="center"/>
    </xf>
    <xf numFmtId="169" fontId="150" fillId="33" borderId="105" xfId="45222" applyNumberFormat="true" applyFont="true" applyFill="true" applyBorder="true" applyAlignment="true">
      <alignment horizontal="center" vertical="center"/>
    </xf>
    <xf numFmtId="169" fontId="150" fillId="33" borderId="101" xfId="45221" applyNumberFormat="true" applyFont="true" applyFill="true" applyBorder="true" applyAlignment="true">
      <alignment horizontal="center" vertical="center"/>
    </xf>
    <xf numFmtId="169" fontId="150" fillId="33" borderId="99" xfId="45220" applyNumberFormat="true" applyFont="true" applyFill="true" applyBorder="true" applyAlignment="true">
      <alignment horizontal="center" vertical="center"/>
    </xf>
    <xf numFmtId="169" fontId="150" fillId="33" borderId="124" xfId="45221" applyNumberFormat="true" applyFont="true" applyFill="true" applyBorder="true" applyAlignment="true">
      <alignment horizontal="center" vertical="center"/>
    </xf>
    <xf numFmtId="169" fontId="150" fillId="33" borderId="125" xfId="45222" applyNumberFormat="true" applyFont="true" applyFill="true" applyBorder="true" applyAlignment="true">
      <alignment horizontal="center" vertical="center"/>
    </xf>
    <xf numFmtId="169" fontId="150" fillId="33" borderId="129" xfId="45221" applyNumberFormat="true" applyFont="true" applyFill="true" applyBorder="true" applyAlignment="true">
      <alignment horizontal="center" vertical="center"/>
    </xf>
    <xf numFmtId="169" fontId="150" fillId="33" borderId="106" xfId="45222" applyNumberFormat="true" applyFont="true" applyFill="true" applyBorder="true" applyAlignment="true">
      <alignment horizontal="center" vertical="center"/>
    </xf>
    <xf numFmtId="169" fontId="150" fillId="33" borderId="99" xfId="45221" applyNumberFormat="true" applyFont="true" applyFill="true" applyBorder="true" applyAlignment="true">
      <alignment horizontal="center" vertical="center"/>
    </xf>
    <xf numFmtId="169" fontId="150" fillId="33" borderId="99" xfId="45214" applyNumberFormat="true" applyFont="true" applyFill="true" applyBorder="true" applyAlignment="true">
      <alignment horizontal="center" vertical="center"/>
    </xf>
    <xf numFmtId="169" fontId="150" fillId="33" borderId="124" xfId="45215" applyNumberFormat="true" applyFont="true" applyFill="true" applyBorder="true" applyAlignment="true">
      <alignment horizontal="center" vertical="center"/>
    </xf>
    <xf numFmtId="169" fontId="150" fillId="33" borderId="125" xfId="45216"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6" applyNumberFormat="true" applyFont="true" applyFill="true" applyBorder="true" applyAlignment="true">
      <alignment horizontal="center" vertical="center"/>
    </xf>
    <xf numFmtId="169" fontId="150" fillId="33" borderId="99" xfId="45215" applyNumberFormat="true" applyFont="true" applyFill="true" applyBorder="true" applyAlignment="true">
      <alignment horizontal="center" vertical="center"/>
    </xf>
    <xf numFmtId="169" fontId="150" fillId="33" borderId="101" xfId="45244" applyNumberFormat="true" applyFont="true" applyFill="true" applyBorder="true" applyAlignment="true">
      <alignment horizontal="center" vertical="center"/>
    </xf>
    <xf numFmtId="169" fontId="150" fillId="33" borderId="122" xfId="45245" applyNumberFormat="true" applyFont="true" applyFill="true" applyBorder="true" applyAlignment="true">
      <alignment horizontal="center" vertical="center"/>
    </xf>
    <xf numFmtId="169" fontId="150" fillId="33" borderId="123" xfId="45246" applyNumberFormat="true" applyFont="true" applyFill="true" applyBorder="true" applyAlignment="true">
      <alignment horizontal="center" vertical="center"/>
    </xf>
    <xf numFmtId="169" fontId="150" fillId="33" borderId="128" xfId="45245" applyNumberFormat="true" applyFont="true" applyFill="true" applyBorder="true" applyAlignment="true">
      <alignment horizontal="center" vertical="center"/>
    </xf>
    <xf numFmtId="169" fontId="150" fillId="33" borderId="105" xfId="45246" applyNumberFormat="true" applyFont="true" applyFill="true" applyBorder="true" applyAlignment="true">
      <alignment horizontal="center" vertical="center"/>
    </xf>
    <xf numFmtId="169" fontId="150" fillId="33" borderId="101" xfId="45245" applyNumberFormat="true" applyFont="true" applyFill="true" applyBorder="true" applyAlignment="true">
      <alignment horizontal="center" vertical="center"/>
    </xf>
    <xf numFmtId="169" fontId="150" fillId="33" borderId="99" xfId="45250" applyNumberFormat="true" applyFont="true" applyFill="true" applyBorder="true" applyAlignment="true">
      <alignment horizontal="center" vertical="center"/>
    </xf>
    <xf numFmtId="169" fontId="150" fillId="33" borderId="124" xfId="45251" applyNumberFormat="true" applyFont="true" applyFill="true" applyBorder="true" applyAlignment="true">
      <alignment horizontal="center" vertical="center"/>
    </xf>
    <xf numFmtId="169" fontId="150" fillId="33" borderId="125" xfId="45252" applyNumberFormat="true" applyFont="true" applyFill="true" applyBorder="true" applyAlignment="true">
      <alignment horizontal="center" vertical="center"/>
    </xf>
    <xf numFmtId="169" fontId="150" fillId="33" borderId="129" xfId="45251" applyNumberFormat="true" applyFont="true" applyFill="true" applyBorder="true" applyAlignment="true">
      <alignment horizontal="center" vertical="center"/>
    </xf>
    <xf numFmtId="169" fontId="150" fillId="33" borderId="106" xfId="45252" applyNumberFormat="true" applyFont="true" applyFill="true" applyBorder="true" applyAlignment="true">
      <alignment horizontal="center" vertical="center"/>
    </xf>
    <xf numFmtId="169" fontId="150" fillId="33" borderId="99" xfId="45251" applyNumberFormat="true" applyFont="true" applyFill="true" applyBorder="true" applyAlignment="true">
      <alignment horizontal="center" vertical="center"/>
    </xf>
    <xf numFmtId="169" fontId="150" fillId="33" borderId="99" xfId="45256" applyNumberFormat="true" applyFont="true" applyFill="true" applyBorder="true" applyAlignment="true">
      <alignment horizontal="center" vertical="center"/>
    </xf>
    <xf numFmtId="169" fontId="150" fillId="33" borderId="124" xfId="45257" applyNumberFormat="true" applyFont="true" applyFill="true" applyBorder="true" applyAlignment="true">
      <alignment horizontal="center" vertical="center"/>
    </xf>
    <xf numFmtId="169" fontId="150" fillId="33" borderId="125" xfId="45258" applyNumberFormat="true" applyFont="true" applyFill="true" applyBorder="true" applyAlignment="true">
      <alignment horizontal="center" vertical="center"/>
    </xf>
    <xf numFmtId="169" fontId="150" fillId="33" borderId="129" xfId="45257" applyNumberFormat="true" applyFont="true" applyFill="true" applyBorder="true" applyAlignment="true">
      <alignment horizontal="center" vertical="center"/>
    </xf>
    <xf numFmtId="169" fontId="150" fillId="33" borderId="106" xfId="45258" applyNumberFormat="true" applyFont="true" applyFill="true" applyBorder="true" applyAlignment="true">
      <alignment horizontal="center" vertical="center"/>
    </xf>
    <xf numFmtId="169" fontId="150" fillId="33" borderId="99" xfId="45257" applyNumberFormat="true" applyFont="true" applyFill="true" applyBorder="true" applyAlignment="true">
      <alignment horizontal="center" vertical="center"/>
    </xf>
    <xf numFmtId="168" fontId="150" fillId="33" borderId="124" xfId="19366" applyNumberFormat="true" applyFont="true" applyFill="true" applyBorder="true" applyAlignment="true">
      <alignment horizontal="center" vertical="center"/>
    </xf>
    <xf numFmtId="168" fontId="150" fillId="33" borderId="125" xfId="19366" applyNumberFormat="true" applyFont="true" applyFill="true" applyBorder="true" applyAlignment="true">
      <alignment horizontal="center" vertical="center"/>
    </xf>
    <xf numFmtId="168" fontId="150" fillId="33" borderId="129" xfId="19366" applyNumberFormat="true" applyFont="true" applyFill="true" applyBorder="true" applyAlignment="true">
      <alignment horizontal="center" vertical="center"/>
    </xf>
    <xf numFmtId="168" fontId="150" fillId="33" borderId="106" xfId="19366" applyNumberFormat="true" applyFont="true" applyFill="true" applyBorder="true" applyAlignment="true">
      <alignment horizontal="center" vertical="center"/>
    </xf>
    <xf numFmtId="169" fontId="150" fillId="33" borderId="101" xfId="45274" applyNumberFormat="true" applyFont="true" applyFill="true" applyBorder="true" applyAlignment="true">
      <alignment horizontal="center" vertical="center"/>
    </xf>
    <xf numFmtId="169" fontId="150" fillId="33" borderId="122" xfId="45274" applyNumberFormat="true" applyFont="true" applyFill="true" applyBorder="true" applyAlignment="true">
      <alignment horizontal="center" vertical="center"/>
    </xf>
    <xf numFmtId="169" fontId="150" fillId="33" borderId="123" xfId="45274" applyNumberFormat="true" applyFont="true" applyFill="true" applyBorder="true" applyAlignment="true">
      <alignment horizontal="center" vertical="center"/>
    </xf>
    <xf numFmtId="169" fontId="150" fillId="33" borderId="128" xfId="45274" applyNumberFormat="true" applyFont="true" applyFill="true" applyBorder="true" applyAlignment="true">
      <alignment horizontal="center" vertical="center"/>
    </xf>
    <xf numFmtId="169" fontId="150" fillId="33" borderId="105" xfId="45274" applyNumberFormat="true" applyFont="true" applyFill="true" applyBorder="true" applyAlignment="true">
      <alignment horizontal="center" vertical="center"/>
    </xf>
    <xf numFmtId="169" fontId="150" fillId="33" borderId="99" xfId="45277" applyNumberFormat="true" applyFont="true" applyFill="true" applyBorder="true" applyAlignment="true">
      <alignment horizontal="center" vertical="center"/>
    </xf>
    <xf numFmtId="169" fontId="150" fillId="33" borderId="124" xfId="45277" applyNumberFormat="true" applyFont="true" applyFill="true" applyBorder="true" applyAlignment="true">
      <alignment horizontal="center" vertical="center"/>
    </xf>
    <xf numFmtId="169" fontId="150" fillId="33" borderId="125" xfId="45277" applyNumberFormat="true" applyFont="true" applyFill="true" applyBorder="true" applyAlignment="true">
      <alignment horizontal="center" vertical="center"/>
    </xf>
    <xf numFmtId="169" fontId="150" fillId="33" borderId="129" xfId="45277" applyNumberFormat="true" applyFont="true" applyFill="true" applyBorder="true" applyAlignment="true">
      <alignment horizontal="center" vertical="center"/>
    </xf>
    <xf numFmtId="169" fontId="150" fillId="33" borderId="106" xfId="45277" applyNumberFormat="true" applyFont="true" applyFill="true" applyBorder="true" applyAlignment="true">
      <alignment horizontal="center" vertical="center"/>
    </xf>
    <xf numFmtId="169" fontId="150" fillId="33" borderId="101" xfId="45299" applyNumberFormat="true" applyFont="true" applyFill="true" applyBorder="true" applyAlignment="true">
      <alignment horizontal="center" vertical="center"/>
    </xf>
    <xf numFmtId="169" fontId="150" fillId="33" borderId="122" xfId="45299" applyNumberFormat="true" applyFont="true" applyFill="true" applyBorder="true" applyAlignment="true">
      <alignment horizontal="center" vertical="center"/>
    </xf>
    <xf numFmtId="169" fontId="150" fillId="33" borderId="123" xfId="45299" applyNumberFormat="true" applyFont="true" applyFill="true" applyBorder="true" applyAlignment="true">
      <alignment horizontal="center" vertical="center"/>
    </xf>
    <xf numFmtId="169" fontId="150" fillId="33" borderId="128" xfId="45299" applyNumberFormat="true" applyFont="true" applyFill="true" applyBorder="true" applyAlignment="true">
      <alignment horizontal="center" vertical="center"/>
    </xf>
    <xf numFmtId="169" fontId="150" fillId="33" borderId="105" xfId="45299" applyNumberFormat="true" applyFont="true" applyFill="true" applyBorder="true" applyAlignment="true">
      <alignment horizontal="center" vertical="center"/>
    </xf>
    <xf numFmtId="169" fontId="150" fillId="33" borderId="99" xfId="45302" applyNumberFormat="true" applyFont="true" applyFill="true" applyBorder="true" applyAlignment="true">
      <alignment horizontal="center" vertical="center"/>
    </xf>
    <xf numFmtId="169" fontId="150" fillId="33" borderId="124" xfId="45302" applyNumberFormat="true" applyFont="true" applyFill="true" applyBorder="true" applyAlignment="true">
      <alignment horizontal="center" vertical="center"/>
    </xf>
    <xf numFmtId="169" fontId="150" fillId="33" borderId="125" xfId="45302" applyNumberFormat="true" applyFont="true" applyFill="true" applyBorder="true" applyAlignment="true">
      <alignment horizontal="center" vertical="center"/>
    </xf>
    <xf numFmtId="169" fontId="150" fillId="33" borderId="129" xfId="45302" applyNumberFormat="true" applyFont="true" applyFill="true" applyBorder="true" applyAlignment="true">
      <alignment horizontal="center" vertical="center"/>
    </xf>
    <xf numFmtId="169" fontId="150" fillId="33" borderId="106" xfId="45302" applyNumberFormat="true" applyFont="true" applyFill="true" applyBorder="true" applyAlignment="true">
      <alignment horizontal="center" vertical="center"/>
    </xf>
    <xf numFmtId="169" fontId="150" fillId="33" borderId="124" xfId="45303" applyNumberFormat="true" applyFont="true" applyFill="true" applyBorder="true" applyAlignment="true">
      <alignment horizontal="center" vertical="center"/>
    </xf>
    <xf numFmtId="169" fontId="150" fillId="33" borderId="125" xfId="45304" applyNumberFormat="true" applyFont="true" applyFill="true" applyBorder="true" applyAlignment="true">
      <alignment horizontal="center" vertical="center"/>
    </xf>
    <xf numFmtId="169" fontId="150" fillId="33" borderId="129" xfId="45303" applyNumberFormat="true" applyFont="true" applyFill="true" applyBorder="true" applyAlignment="true">
      <alignment horizontal="center" vertical="center"/>
    </xf>
    <xf numFmtId="169" fontId="150" fillId="33" borderId="106" xfId="45304" applyNumberFormat="true" applyFont="true" applyFill="true" applyBorder="true" applyAlignment="true">
      <alignment horizontal="center" vertical="center"/>
    </xf>
    <xf numFmtId="169" fontId="150" fillId="33" borderId="99" xfId="45303" applyNumberFormat="true" applyFont="true" applyFill="true" applyBorder="true" applyAlignment="true">
      <alignment horizontal="center" vertical="center"/>
    </xf>
    <xf numFmtId="168" fontId="150" fillId="33" borderId="99" xfId="45312" applyNumberFormat="true" applyFont="true" applyFill="true" applyBorder="true" applyAlignment="true">
      <alignment horizontal="center" vertical="center"/>
    </xf>
    <xf numFmtId="168" fontId="150" fillId="33" borderId="124" xfId="45313" applyNumberFormat="true" applyFont="true" applyFill="true" applyBorder="true" applyAlignment="true">
      <alignment horizontal="center" vertical="center"/>
    </xf>
    <xf numFmtId="168" fontId="150" fillId="33" borderId="125" xfId="45314" applyNumberFormat="true" applyFont="true" applyFill="true" applyBorder="true" applyAlignment="true">
      <alignment horizontal="center" vertical="center"/>
    </xf>
    <xf numFmtId="168" fontId="150" fillId="33" borderId="129" xfId="45313" applyNumberFormat="true" applyFont="true" applyFill="true" applyBorder="true" applyAlignment="true">
      <alignment horizontal="center" vertical="center"/>
    </xf>
    <xf numFmtId="168" fontId="150" fillId="33" borderId="106" xfId="45314" applyNumberFormat="true" applyFont="true" applyFill="true" applyBorder="true" applyAlignment="true">
      <alignment horizontal="center" vertical="center"/>
    </xf>
    <xf numFmtId="168" fontId="150" fillId="33" borderId="99" xfId="45313" applyNumberFormat="true" applyFont="true" applyFill="true" applyBorder="true" applyAlignment="true">
      <alignment horizontal="center" vertical="center"/>
    </xf>
    <xf numFmtId="168" fontId="150" fillId="33" borderId="99" xfId="45316" applyNumberFormat="true" applyFont="true" applyFill="true" applyBorder="true" applyAlignment="true">
      <alignment horizontal="center" vertical="center"/>
    </xf>
    <xf numFmtId="168" fontId="150" fillId="33" borderId="124" xfId="45317" applyNumberFormat="true" applyFont="true" applyFill="true" applyBorder="true" applyAlignment="true">
      <alignment horizontal="center" vertical="center"/>
    </xf>
    <xf numFmtId="168" fontId="150" fillId="33" borderId="125" xfId="45318" applyNumberFormat="true" applyFont="true" applyFill="true" applyBorder="true" applyAlignment="true">
      <alignment horizontal="center" vertical="center"/>
    </xf>
    <xf numFmtId="168" fontId="150" fillId="33" borderId="129" xfId="45317" applyNumberFormat="true" applyFont="true" applyFill="true" applyBorder="true" applyAlignment="true">
      <alignment horizontal="center" vertical="center"/>
    </xf>
    <xf numFmtId="168" fontId="150" fillId="33" borderId="106" xfId="45318" applyNumberFormat="true" applyFont="true" applyFill="true" applyBorder="true" applyAlignment="true">
      <alignment horizontal="center" vertical="center"/>
    </xf>
    <xf numFmtId="168" fontId="150" fillId="33" borderId="99" xfId="45317" applyNumberFormat="true" applyFont="true" applyFill="true" applyBorder="true" applyAlignment="true">
      <alignment horizontal="center" vertical="center"/>
    </xf>
    <xf numFmtId="168" fontId="150" fillId="33" borderId="99" xfId="45320" applyNumberFormat="true" applyFont="true" applyFill="true" applyBorder="true" applyAlignment="true">
      <alignment horizontal="center" vertical="center"/>
    </xf>
    <xf numFmtId="168" fontId="150" fillId="33" borderId="124" xfId="45321" applyNumberFormat="true" applyFont="true" applyFill="true" applyBorder="true" applyAlignment="true">
      <alignment horizontal="center" vertical="center"/>
    </xf>
    <xf numFmtId="168" fontId="150" fillId="33" borderId="125" xfId="45322" applyNumberFormat="true" applyFont="true" applyFill="true" applyBorder="true" applyAlignment="true">
      <alignment horizontal="center" vertical="center"/>
    </xf>
    <xf numFmtId="168" fontId="150" fillId="33" borderId="129" xfId="45321" applyNumberFormat="true" applyFont="true" applyFill="true" applyBorder="true" applyAlignment="true">
      <alignment horizontal="center" vertical="center"/>
    </xf>
    <xf numFmtId="168" fontId="150" fillId="33" borderId="106" xfId="45322" applyNumberFormat="true" applyFont="true" applyFill="true" applyBorder="true" applyAlignment="true">
      <alignment horizontal="center" vertical="center"/>
    </xf>
    <xf numFmtId="168" fontId="150" fillId="33" borderId="99" xfId="45321" applyNumberFormat="true" applyFont="true" applyFill="true" applyBorder="true" applyAlignment="true">
      <alignment horizontal="center" vertical="center"/>
    </xf>
    <xf numFmtId="168" fontId="150" fillId="33" borderId="99" xfId="19393" applyNumberFormat="true" applyFont="true" applyFill="true" applyBorder="true" applyAlignment="true">
      <alignment horizontal="center" vertical="center" wrapText="true"/>
    </xf>
    <xf numFmtId="168" fontId="150" fillId="33" borderId="124" xfId="19394" applyNumberFormat="true" applyFont="true" applyFill="true" applyBorder="true" applyAlignment="true">
      <alignment horizontal="center" vertical="center" wrapText="true"/>
    </xf>
    <xf numFmtId="168" fontId="150" fillId="33" borderId="125" xfId="19395" applyNumberFormat="true" applyFont="true" applyFill="true" applyBorder="true" applyAlignment="true">
      <alignment horizontal="center" vertical="center" wrapText="true"/>
    </xf>
    <xf numFmtId="168" fontId="150" fillId="33" borderId="129" xfId="19394" applyNumberFormat="true" applyFont="true" applyFill="true" applyBorder="true" applyAlignment="true">
      <alignment horizontal="center" vertical="center" wrapText="true"/>
    </xf>
    <xf numFmtId="168" fontId="150" fillId="33" borderId="106" xfId="19395" applyNumberFormat="true" applyFont="true" applyFill="true" applyBorder="true" applyAlignment="true">
      <alignment horizontal="center" vertical="center" wrapText="true"/>
    </xf>
    <xf numFmtId="168" fontId="150" fillId="33" borderId="99" xfId="19394" applyNumberFormat="true" applyFont="true" applyFill="true" applyBorder="true" applyAlignment="true">
      <alignment horizontal="center" vertical="center" wrapText="true"/>
    </xf>
    <xf numFmtId="168" fontId="155" fillId="33" borderId="99"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168" fontId="150" fillId="33" borderId="99" xfId="45354" applyNumberFormat="true" applyFont="true" applyFill="true" applyBorder="true" applyAlignment="true">
      <alignment horizontal="center" vertical="center"/>
    </xf>
    <xf numFmtId="168" fontId="150" fillId="33" borderId="124" xfId="45355" applyNumberFormat="true" applyFont="true" applyFill="true" applyBorder="true" applyAlignment="true">
      <alignment horizontal="center" vertical="center"/>
    </xf>
    <xf numFmtId="168" fontId="150" fillId="33" borderId="125" xfId="45356" applyNumberFormat="true" applyFont="true" applyFill="true" applyBorder="true" applyAlignment="true">
      <alignment horizontal="center" vertical="center"/>
    </xf>
    <xf numFmtId="168" fontId="150" fillId="33" borderId="129" xfId="45355" applyNumberFormat="true" applyFont="true" applyFill="true" applyBorder="true" applyAlignment="true">
      <alignment horizontal="center" vertical="center"/>
    </xf>
    <xf numFmtId="168" fontId="150" fillId="33" borderId="106" xfId="45356" applyNumberFormat="true" applyFont="true" applyFill="true" applyBorder="true" applyAlignment="true">
      <alignment horizontal="center" vertical="center"/>
    </xf>
    <xf numFmtId="168" fontId="150" fillId="33" borderId="99" xfId="45355" applyNumberFormat="true" applyFont="true" applyFill="true" applyBorder="true" applyAlignment="true">
      <alignment horizontal="center" vertical="center"/>
    </xf>
    <xf numFmtId="168" fontId="150" fillId="33" borderId="99" xfId="45358" applyNumberFormat="true" applyFont="true" applyFill="true" applyBorder="true" applyAlignment="true">
      <alignment horizontal="center" vertical="center"/>
    </xf>
    <xf numFmtId="168" fontId="150" fillId="33" borderId="124" xfId="45359" applyNumberFormat="true" applyFont="true" applyFill="true" applyBorder="true" applyAlignment="true">
      <alignment horizontal="center" vertical="center"/>
    </xf>
    <xf numFmtId="168" fontId="150" fillId="33" borderId="125" xfId="45360" applyNumberFormat="true" applyFont="true" applyFill="true" applyBorder="true" applyAlignment="true">
      <alignment horizontal="center" vertical="center"/>
    </xf>
    <xf numFmtId="168" fontId="150" fillId="33" borderId="129" xfId="45359" applyNumberFormat="true" applyFont="true" applyFill="true" applyBorder="true" applyAlignment="true">
      <alignment horizontal="center" vertical="center"/>
    </xf>
    <xf numFmtId="168" fontId="150" fillId="33" borderId="106" xfId="45360" applyNumberFormat="true" applyFont="true" applyFill="true" applyBorder="true" applyAlignment="true">
      <alignment horizontal="center" vertical="center"/>
    </xf>
    <xf numFmtId="168" fontId="150" fillId="33" borderId="99" xfId="45359" applyNumberFormat="true" applyFont="true" applyFill="true" applyBorder="true" applyAlignment="true">
      <alignment horizontal="center" vertical="center"/>
    </xf>
    <xf numFmtId="168" fontId="150" fillId="33" borderId="99" xfId="45362" applyNumberFormat="true" applyFont="true" applyFill="true" applyBorder="true" applyAlignment="true">
      <alignment horizontal="center" vertical="center"/>
    </xf>
    <xf numFmtId="168" fontId="150" fillId="33" borderId="124" xfId="45363" applyNumberFormat="true" applyFont="true" applyFill="true" applyBorder="true" applyAlignment="true">
      <alignment horizontal="center" vertical="center"/>
    </xf>
    <xf numFmtId="168" fontId="150" fillId="33" borderId="125" xfId="45364" applyNumberFormat="true" applyFont="true" applyFill="true" applyBorder="true" applyAlignment="true">
      <alignment horizontal="center" vertical="center"/>
    </xf>
    <xf numFmtId="168" fontId="150" fillId="33" borderId="129" xfId="45363" applyNumberFormat="true" applyFont="true" applyFill="true" applyBorder="true" applyAlignment="true">
      <alignment horizontal="center" vertical="center"/>
    </xf>
    <xf numFmtId="168" fontId="150" fillId="33" borderId="106" xfId="45364" applyNumberFormat="true" applyFont="true" applyFill="true" applyBorder="true" applyAlignment="true">
      <alignment horizontal="center" vertical="center"/>
    </xf>
    <xf numFmtId="168" fontId="150" fillId="33" borderId="99" xfId="45363" applyNumberFormat="true" applyFont="true" applyFill="true" applyBorder="true" applyAlignment="true">
      <alignment horizontal="center" vertical="center"/>
    </xf>
    <xf numFmtId="0" fontId="151" fillId="26" borderId="105" xfId="45192" applyFont="true" applyFill="true" applyBorder="true" applyAlignment="true">
      <alignment horizontal="left" vertical="center"/>
    </xf>
    <xf numFmtId="0" fontId="151" fillId="26" borderId="106" xfId="45195" applyFont="true" applyFill="true" applyBorder="true" applyAlignment="true">
      <alignment horizontal="left" vertical="center"/>
    </xf>
    <xf numFmtId="0" fontId="151" fillId="26" borderId="107" xfId="45198" applyFont="true" applyFill="true" applyBorder="true" applyAlignment="true">
      <alignment horizontal="left" vertical="center"/>
    </xf>
    <xf numFmtId="0" fontId="151" fillId="26" borderId="105" xfId="45219" applyFont="true" applyFill="true" applyBorder="true" applyAlignment="true">
      <alignment horizontal="left" vertical="center"/>
    </xf>
    <xf numFmtId="0" fontId="151" fillId="26" borderId="106" xfId="45219" applyFont="true" applyFill="true" applyBorder="true" applyAlignment="true">
      <alignment horizontal="left" vertical="center"/>
    </xf>
    <xf numFmtId="0" fontId="151" fillId="26" borderId="105" xfId="45243" applyFont="true" applyFill="true" applyBorder="true" applyAlignment="true">
      <alignment horizontal="left" vertical="center"/>
    </xf>
    <xf numFmtId="0" fontId="151" fillId="26" borderId="106" xfId="45249" applyFont="true" applyFill="true" applyBorder="true" applyAlignment="true">
      <alignment horizontal="left" vertical="center"/>
    </xf>
    <xf numFmtId="0" fontId="151" fillId="0" borderId="106" xfId="45249" applyFont="true" applyFill="true" applyBorder="true" applyAlignment="true">
      <alignment horizontal="left" vertical="center"/>
    </xf>
    <xf numFmtId="0" fontId="151" fillId="0" borderId="106" xfId="45255" applyFont="true" applyFill="true" applyBorder="true" applyAlignment="true">
      <alignment horizontal="left" vertical="center"/>
    </xf>
    <xf numFmtId="0" fontId="151" fillId="26" borderId="105" xfId="45273" applyFont="true" applyFill="true" applyBorder="true" applyAlignment="true">
      <alignment horizontal="left" vertical="center"/>
    </xf>
    <xf numFmtId="0" fontId="151" fillId="26" borderId="106" xfId="45276" applyFont="true" applyFill="true" applyBorder="true" applyAlignment="true">
      <alignment horizontal="left" vertical="center"/>
    </xf>
    <xf numFmtId="0" fontId="151" fillId="26" borderId="107" xfId="45281" applyFont="true" applyFill="true" applyBorder="true" applyAlignment="true">
      <alignment horizontal="left" vertical="center"/>
    </xf>
    <xf numFmtId="0" fontId="151" fillId="26" borderId="105" xfId="45298" applyFont="true" applyFill="true" applyBorder="true" applyAlignment="true">
      <alignment horizontal="left" vertical="center"/>
    </xf>
    <xf numFmtId="0" fontId="151" fillId="26" borderId="106" xfId="45301" applyFont="true" applyFill="true" applyBorder="true" applyAlignment="true">
      <alignment horizontal="left" vertical="center"/>
    </xf>
    <xf numFmtId="0" fontId="151" fillId="26" borderId="107" xfId="45301" applyFont="true" applyFill="true" applyBorder="true" applyAlignment="true">
      <alignment horizontal="left" vertical="center"/>
    </xf>
    <xf numFmtId="0" fontId="151" fillId="0" borderId="10" xfId="45286" applyFont="true" applyFill="true" applyBorder="true" applyAlignment="true">
      <alignment horizontal="left" vertical="center"/>
    </xf>
    <xf numFmtId="0" fontId="151" fillId="0" borderId="10" xfId="45292" applyFont="true" applyFill="true" applyBorder="true" applyAlignment="true">
      <alignment horizontal="left" vertical="center"/>
    </xf>
    <xf numFmtId="0" fontId="151" fillId="0" borderId="105" xfId="45298" applyFont="true" applyFill="true" applyBorder="true" applyAlignment="true">
      <alignment horizontal="left" vertical="center"/>
    </xf>
    <xf numFmtId="0" fontId="151" fillId="0" borderId="106" xfId="45301" applyFont="true" applyFill="true" applyBorder="true" applyAlignment="true">
      <alignment horizontal="left" vertical="center"/>
    </xf>
    <xf numFmtId="0" fontId="151" fillId="0" borderId="106" xfId="45307" applyFont="true" applyFill="true" applyBorder="true" applyAlignment="true">
      <alignment horizontal="left" vertical="center"/>
    </xf>
    <xf numFmtId="0" fontId="151" fillId="26" borderId="105" xfId="45337" applyFont="true" applyFill="true" applyBorder="true" applyAlignment="true">
      <alignment horizontal="left" vertical="center"/>
    </xf>
    <xf numFmtId="0" fontId="151" fillId="26" borderId="106" xfId="45343" applyFont="true" applyFill="true" applyBorder="true" applyAlignment="true">
      <alignment horizontal="left" vertical="center"/>
    </xf>
    <xf numFmtId="0" fontId="151" fillId="26" borderId="107" xfId="45349" applyFont="true" applyFill="true" applyBorder="true" applyAlignment="true">
      <alignment horizontal="left" vertical="center"/>
    </xf>
    <xf numFmtId="0" fontId="151" fillId="0" borderId="106" xfId="45325" applyFont="true" applyFill="true" applyBorder="true" applyAlignment="true">
      <alignment horizontal="left" vertical="center"/>
    </xf>
    <xf numFmtId="0" fontId="151" fillId="0" borderId="106" xfId="45331" applyFont="true" applyFill="true" applyBorder="true" applyAlignment="true">
      <alignment horizontal="left" vertical="center"/>
    </xf>
    <xf numFmtId="0" fontId="151" fillId="0" borderId="106" xfId="45337" applyFont="true" applyFill="true" applyBorder="true" applyAlignment="true">
      <alignment horizontal="left" vertical="center"/>
    </xf>
    <xf numFmtId="0" fontId="151" fillId="0" borderId="106" xfId="45343" applyFont="true" applyFill="true" applyBorder="true" applyAlignment="true">
      <alignment horizontal="left" vertical="center"/>
    </xf>
    <xf numFmtId="0" fontId="151" fillId="0" borderId="106" xfId="45349" applyFont="true" applyFill="true" applyBorder="true" applyAlignment="true">
      <alignment horizontal="left" vertical="center"/>
    </xf>
    <xf numFmtId="0" fontId="151" fillId="26" borderId="58" xfId="45298" applyFont="true" applyFill="true" applyBorder="true" applyAlignment="true">
      <alignment horizontal="left" vertical="center"/>
    </xf>
    <xf numFmtId="0" fontId="151" fillId="26" borderId="59" xfId="45301" applyFont="true" applyFill="true" applyBorder="true" applyAlignment="true">
      <alignment horizontal="left" vertical="center"/>
    </xf>
    <xf numFmtId="0" fontId="151" fillId="26" borderId="60" xfId="45307" applyFont="true" applyFill="true" applyBorder="true" applyAlignment="true">
      <alignment horizontal="left" vertical="center"/>
    </xf>
    <xf numFmtId="169" fontId="181" fillId="33" borderId="99" xfId="45220" applyNumberFormat="true" applyFont="true" applyFill="true" applyBorder="true" applyAlignment="true">
      <alignment horizontal="center" vertical="center"/>
    </xf>
    <xf numFmtId="169" fontId="181" fillId="33" borderId="99" xfId="45277" applyNumberFormat="true" applyFont="true" applyFill="true" applyBorder="true" applyAlignment="true">
      <alignment horizontal="center" vertical="center"/>
    </xf>
    <xf numFmtId="169" fontId="181" fillId="33" borderId="104" xfId="45282" applyNumberFormat="true" applyFont="true" applyFill="true" applyBorder="true" applyAlignment="true">
      <alignment horizontal="center" vertical="center"/>
    </xf>
    <xf numFmtId="169" fontId="181" fillId="33" borderId="99" xfId="45302" applyNumberFormat="true" applyFont="true" applyFill="true" applyBorder="true" applyAlignment="true">
      <alignment horizontal="center" vertical="center"/>
    </xf>
    <xf numFmtId="169" fontId="181" fillId="33" borderId="99" xfId="40249" applyNumberFormat="true" applyFont="true" applyFill="true" applyBorder="true" applyAlignment="true">
      <alignment horizontal="center" vertical="center"/>
    </xf>
    <xf numFmtId="169" fontId="181" fillId="33" borderId="101" xfId="45338" applyNumberFormat="true" applyFont="true" applyFill="true" applyBorder="true" applyAlignment="true">
      <alignment horizontal="center" vertical="center"/>
    </xf>
    <xf numFmtId="169" fontId="181" fillId="33" borderId="99" xfId="45344" applyNumberFormat="true" applyFont="true" applyFill="true" applyBorder="true" applyAlignment="true">
      <alignment horizontal="center" vertical="center"/>
    </xf>
    <xf numFmtId="169" fontId="181" fillId="33" borderId="99" xfId="45350" applyNumberFormat="true" applyFont="true" applyFill="true" applyBorder="true" applyAlignment="true">
      <alignment horizontal="center" vertical="center"/>
    </xf>
    <xf numFmtId="169" fontId="181" fillId="33" borderId="124" xfId="45221" applyNumberFormat="true" applyFont="true" applyFill="true" applyBorder="true" applyAlignment="true">
      <alignment horizontal="center" vertical="center"/>
    </xf>
    <xf numFmtId="169" fontId="181" fillId="33" borderId="124" xfId="45277" applyNumberFormat="true" applyFont="true" applyFill="true" applyBorder="true" applyAlignment="true">
      <alignment horizontal="center" vertical="center"/>
    </xf>
    <xf numFmtId="169" fontId="181" fillId="33" borderId="126" xfId="45282" applyNumberFormat="true" applyFont="true" applyFill="true" applyBorder="true" applyAlignment="true">
      <alignment horizontal="center" vertical="center"/>
    </xf>
    <xf numFmtId="169" fontId="181" fillId="33" borderId="124" xfId="45302"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339" applyNumberFormat="true" applyFont="true" applyFill="true" applyBorder="true" applyAlignment="true">
      <alignment horizontal="center" vertical="center"/>
    </xf>
    <xf numFmtId="169" fontId="181" fillId="33" borderId="124" xfId="45345" applyNumberFormat="true" applyFont="true" applyFill="true" applyBorder="true" applyAlignment="true">
      <alignment horizontal="center" vertical="center"/>
    </xf>
    <xf numFmtId="169" fontId="181" fillId="33" borderId="124" xfId="45351" applyNumberFormat="true" applyFont="true" applyFill="true" applyBorder="true" applyAlignment="true">
      <alignment horizontal="center" vertical="center"/>
    </xf>
    <xf numFmtId="169" fontId="181" fillId="33" borderId="125" xfId="45222" applyNumberFormat="true" applyFont="true" applyFill="true" applyBorder="true" applyAlignment="true">
      <alignment horizontal="center" vertical="center"/>
    </xf>
    <xf numFmtId="169" fontId="181" fillId="33" borderId="125" xfId="45277" applyNumberFormat="true" applyFont="true" applyFill="true" applyBorder="true" applyAlignment="true">
      <alignment horizontal="center" vertical="center"/>
    </xf>
    <xf numFmtId="169" fontId="181" fillId="33" borderId="127" xfId="45282" applyNumberFormat="true" applyFont="true" applyFill="true" applyBorder="true" applyAlignment="true">
      <alignment horizontal="center" vertical="center"/>
    </xf>
    <xf numFmtId="169" fontId="181" fillId="33" borderId="125" xfId="45302" applyNumberFormat="true" applyFont="true" applyFill="true" applyBorder="true" applyAlignment="true">
      <alignment horizontal="center" vertical="center"/>
    </xf>
    <xf numFmtId="169" fontId="181" fillId="33" borderId="125" xfId="40251" applyNumberFormat="true" applyFont="true" applyFill="true" applyBorder="true" applyAlignment="true">
      <alignment horizontal="center" vertical="center"/>
    </xf>
    <xf numFmtId="169" fontId="181" fillId="33" borderId="123" xfId="45340" applyNumberFormat="true" applyFont="true" applyFill="true" applyBorder="true" applyAlignment="true">
      <alignment horizontal="center" vertical="center"/>
    </xf>
    <xf numFmtId="169" fontId="181" fillId="33" borderId="125" xfId="45346" applyNumberFormat="true" applyFont="true" applyFill="true" applyBorder="true" applyAlignment="true">
      <alignment horizontal="center" vertical="center"/>
    </xf>
    <xf numFmtId="169" fontId="181" fillId="33" borderId="125" xfId="45352" applyNumberFormat="true" applyFont="true" applyFill="true" applyBorder="true" applyAlignment="true">
      <alignment horizontal="center" vertical="center"/>
    </xf>
    <xf numFmtId="169" fontId="181" fillId="33" borderId="129" xfId="45221" applyNumberFormat="true" applyFont="true" applyFill="true" applyBorder="true" applyAlignment="true">
      <alignment horizontal="center" vertical="center"/>
    </xf>
    <xf numFmtId="169" fontId="181" fillId="33" borderId="129" xfId="45277" applyNumberFormat="true" applyFont="true" applyFill="true" applyBorder="true" applyAlignment="true">
      <alignment horizontal="center" vertical="center"/>
    </xf>
    <xf numFmtId="169" fontId="181" fillId="33" borderId="130" xfId="45282" applyNumberFormat="true" applyFont="true" applyFill="true" applyBorder="true" applyAlignment="true">
      <alignment horizontal="center" vertical="center"/>
    </xf>
    <xf numFmtId="169" fontId="181" fillId="33" borderId="129" xfId="45302"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339" applyNumberFormat="true" applyFont="true" applyFill="true" applyBorder="true" applyAlignment="true">
      <alignment horizontal="center" vertical="center"/>
    </xf>
    <xf numFmtId="169" fontId="181" fillId="33" borderId="129" xfId="45345" applyNumberFormat="true" applyFont="true" applyFill="true" applyBorder="true" applyAlignment="true">
      <alignment horizontal="center" vertical="center"/>
    </xf>
    <xf numFmtId="169" fontId="181" fillId="33" borderId="129" xfId="45351" applyNumberFormat="true" applyFont="true" applyFill="true" applyBorder="true" applyAlignment="true">
      <alignment horizontal="center" vertical="center"/>
    </xf>
    <xf numFmtId="169" fontId="181" fillId="33" borderId="106" xfId="45222" applyNumberFormat="true" applyFont="true" applyFill="true" applyBorder="true" applyAlignment="true">
      <alignment horizontal="center" vertical="center"/>
    </xf>
    <xf numFmtId="169" fontId="181" fillId="33" borderId="106" xfId="45277" applyNumberFormat="true" applyFont="true" applyFill="true" applyBorder="true" applyAlignment="true">
      <alignment horizontal="center" vertical="center"/>
    </xf>
    <xf numFmtId="169" fontId="181" fillId="33" borderId="107" xfId="45282" applyNumberFormat="true" applyFont="true" applyFill="true" applyBorder="true" applyAlignment="true">
      <alignment horizontal="center" vertical="center"/>
    </xf>
    <xf numFmtId="169" fontId="181" fillId="33" borderId="106" xfId="45302" applyNumberFormat="true" applyFont="true" applyFill="true" applyBorder="true" applyAlignment="true">
      <alignment horizontal="center" vertical="center"/>
    </xf>
    <xf numFmtId="169" fontId="181" fillId="33" borderId="106" xfId="40251" applyNumberFormat="true" applyFont="true" applyFill="true" applyBorder="true" applyAlignment="true">
      <alignment horizontal="center" vertical="center"/>
    </xf>
    <xf numFmtId="169" fontId="181" fillId="33" borderId="105" xfId="45340" applyNumberFormat="true" applyFont="true" applyFill="true" applyBorder="true" applyAlignment="true">
      <alignment horizontal="center" vertical="center"/>
    </xf>
    <xf numFmtId="169" fontId="181" fillId="33" borderId="106" xfId="45346" applyNumberFormat="true" applyFont="true" applyFill="true" applyBorder="true" applyAlignment="true">
      <alignment horizontal="center" vertical="center"/>
    </xf>
    <xf numFmtId="169" fontId="181" fillId="33" borderId="106" xfId="45352" applyNumberFormat="true" applyFont="true" applyFill="true" applyBorder="true" applyAlignment="true">
      <alignment horizontal="center" vertical="center"/>
    </xf>
    <xf numFmtId="169" fontId="181" fillId="33" borderId="99" xfId="45221" applyNumberFormat="true" applyFont="true" applyFill="true" applyBorder="true" applyAlignment="true">
      <alignment horizontal="center" vertical="center"/>
    </xf>
    <xf numFmtId="169" fontId="181" fillId="33" borderId="99" xfId="40250" applyNumberFormat="true" applyFont="true" applyFill="true" applyBorder="true" applyAlignment="true">
      <alignment horizontal="center" vertical="center"/>
    </xf>
    <xf numFmtId="169" fontId="181" fillId="33" borderId="101" xfId="45339" applyNumberFormat="true" applyFont="true" applyFill="true" applyBorder="true" applyAlignment="true">
      <alignment horizontal="center" vertical="center"/>
    </xf>
    <xf numFmtId="169" fontId="181" fillId="33" borderId="99" xfId="45345" applyNumberFormat="true" applyFont="true" applyFill="true" applyBorder="true" applyAlignment="true">
      <alignment horizontal="center" vertical="center"/>
    </xf>
    <xf numFmtId="169" fontId="181" fillId="33" borderId="99" xfId="45351" applyNumberFormat="true" applyFont="true" applyFill="true" applyBorder="true" applyAlignment="true">
      <alignment horizontal="center" vertical="center"/>
    </xf>
    <xf numFmtId="169" fontId="181" fillId="33" borderId="129" xfId="45278" applyNumberFormat="true" applyFont="true" applyFill="true" applyBorder="true" applyAlignment="true">
      <alignment horizontal="center" vertical="center"/>
    </xf>
    <xf numFmtId="169" fontId="181" fillId="33" borderId="130" xfId="45283" applyNumberFormat="true" applyFont="true" applyFill="true" applyBorder="true" applyAlignment="true">
      <alignment horizontal="center" vertical="center"/>
    </xf>
    <xf numFmtId="169" fontId="181" fillId="33" borderId="124" xfId="45278" applyNumberFormat="true" applyFont="true" applyFill="true" applyBorder="true" applyAlignment="true">
      <alignment horizontal="center" vertical="center"/>
    </xf>
    <xf numFmtId="169" fontId="181" fillId="33" borderId="126" xfId="45283"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52" applyFont="true" applyBorder="true" applyAlignment="true">
      <alignment horizontal="center" vertical="center"/>
    </xf>
    <xf numFmtId="0" fontId="181" fillId="3" borderId="10" xfId="44982" applyFont="true" applyBorder="true" applyAlignment="true">
      <alignment horizontal="center" vertical="center"/>
    </xf>
    <xf numFmtId="0" fontId="181" fillId="3" borderId="10" xfId="45012" applyFont="true" applyBorder="true" applyAlignment="true">
      <alignment horizontal="center" vertical="center"/>
    </xf>
    <xf numFmtId="0" fontId="181" fillId="3" borderId="10" xfId="45033" applyFont="true" applyBorder="true" applyAlignment="true">
      <alignment horizontal="center" vertical="center"/>
    </xf>
    <xf numFmtId="0" fontId="181" fillId="3" borderId="10" xfId="45072"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4" xfId="19344"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7" xfId="40072" applyNumberFormat="true" applyFont="true" applyFill="true" applyBorder="true" applyAlignment="true">
      <alignment horizontal="center" vertical="center"/>
    </xf>
    <xf numFmtId="168" fontId="181" fillId="28" borderId="138"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51" applyFont="true" applyBorder="true" applyAlignment="true">
      <alignment horizontal="center" vertical="center"/>
    </xf>
    <xf numFmtId="0" fontId="151" fillId="3" borderId="10" xfId="44953" applyFont="true" applyBorder="true" applyAlignment="true">
      <alignment horizontal="center" vertical="center"/>
    </xf>
    <xf numFmtId="0" fontId="151" fillId="3" borderId="10" xfId="44981" applyFont="true" applyBorder="true" applyAlignment="true">
      <alignment horizontal="center" vertical="center"/>
    </xf>
    <xf numFmtId="0" fontId="151" fillId="3" borderId="10" xfId="44983" applyFont="true" applyBorder="true" applyAlignment="true">
      <alignment horizontal="center" vertical="center"/>
    </xf>
    <xf numFmtId="0" fontId="151" fillId="3" borderId="10" xfId="45011" applyFont="true" applyBorder="true" applyAlignment="true">
      <alignment horizontal="center" vertical="center"/>
    </xf>
    <xf numFmtId="0" fontId="151" fillId="3" borderId="10" xfId="45013" applyFont="true" applyBorder="true" applyAlignment="true">
      <alignment horizontal="center" vertical="center"/>
    </xf>
    <xf numFmtId="0" fontId="151" fillId="3" borderId="10" xfId="45032" applyFont="true" applyBorder="true" applyAlignment="true">
      <alignment horizontal="center" vertical="center"/>
    </xf>
    <xf numFmtId="0" fontId="151" fillId="3" borderId="10" xfId="45034" applyFont="true" applyBorder="true" applyAlignment="true">
      <alignment horizontal="center" vertical="center"/>
    </xf>
    <xf numFmtId="0" fontId="151" fillId="3" borderId="10" xfId="45071" applyFont="true" applyBorder="true" applyAlignment="true">
      <alignment horizontal="center" vertical="center"/>
    </xf>
    <xf numFmtId="0" fontId="151" fillId="3" borderId="10" xfId="45073" applyFont="true" applyBorder="true" applyAlignment="true">
      <alignment horizontal="center" vertical="center"/>
    </xf>
    <xf numFmtId="169" fontId="150" fillId="33" borderId="105" xfId="44971" applyNumberFormat="true" applyFont="true" applyFill="true" applyBorder="true" applyAlignment="true">
      <alignment horizontal="center" vertical="center"/>
    </xf>
    <xf numFmtId="169" fontId="150" fillId="33" borderId="106" xfId="44971" applyNumberFormat="true" applyFont="true" applyFill="true" applyBorder="true" applyAlignment="true">
      <alignment horizontal="center" vertical="center"/>
    </xf>
    <xf numFmtId="169" fontId="150" fillId="33" borderId="106" xfId="44965" applyNumberFormat="true" applyFont="true" applyFill="true" applyBorder="true" applyAlignment="true">
      <alignment horizontal="center" vertical="center"/>
    </xf>
    <xf numFmtId="169" fontId="181" fillId="33" borderId="106" xfId="40060" applyNumberFormat="true" applyFont="true" applyFill="true" applyBorder="true" applyAlignment="true">
      <alignment horizontal="center" vertical="center"/>
    </xf>
    <xf numFmtId="169" fontId="181" fillId="33" borderId="106" xfId="44971"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4995" applyNumberFormat="true" applyFont="true" applyFill="true" applyBorder="true" applyAlignment="true">
      <alignment horizontal="center" vertical="center"/>
    </xf>
    <xf numFmtId="169" fontId="150" fillId="33" borderId="106" xfId="45001" applyNumberFormat="true" applyFont="true" applyFill="true" applyBorder="true" applyAlignment="true">
      <alignment horizontal="center" vertical="center"/>
    </xf>
    <xf numFmtId="169" fontId="150" fillId="33" borderId="106" xfId="45007" applyNumberFormat="true" applyFont="true" applyFill="true" applyBorder="true" applyAlignment="true">
      <alignment horizontal="center" vertical="center"/>
    </xf>
    <xf numFmtId="169" fontId="181" fillId="33" borderId="106" xfId="40240" applyNumberFormat="true" applyFont="true" applyFill="true" applyBorder="true" applyAlignment="true">
      <alignment horizontal="center" vertical="center"/>
    </xf>
    <xf numFmtId="169" fontId="115" fillId="33" borderId="106" xfId="40240" applyNumberFormat="true" applyFont="true" applyFill="true" applyBorder="true" applyAlignment="true">
      <alignment horizontal="center" vertical="center"/>
    </xf>
    <xf numFmtId="169" fontId="115" fillId="33" borderId="106" xfId="40252" applyNumberFormat="true" applyFont="true" applyFill="true" applyBorder="true" applyAlignment="true">
      <alignment horizontal="center" vertical="center"/>
    </xf>
    <xf numFmtId="169" fontId="150" fillId="33" borderId="106" xfId="45049" applyNumberFormat="true" applyFont="true" applyFill="true" applyBorder="true" applyAlignment="true">
      <alignment horizontal="center" vertical="center"/>
    </xf>
    <xf numFmtId="0" fontId="151" fillId="33" borderId="106" xfId="45034" applyFont="true" applyFill="true" applyBorder="true" applyAlignment="true">
      <alignment horizontal="center" vertical="center" wrapText="true"/>
    </xf>
    <xf numFmtId="0" fontId="151" fillId="33" borderId="106" xfId="45040" applyFont="true" applyFill="true" applyBorder="true" applyAlignment="true">
      <alignment horizontal="center" vertical="center" wrapText="true"/>
    </xf>
    <xf numFmtId="168" fontId="150" fillId="33" borderId="106" xfId="45059" applyNumberFormat="true" applyFont="true" applyFill="true" applyBorder="true" applyAlignment="true">
      <alignment horizontal="center" vertical="center"/>
    </xf>
    <xf numFmtId="168" fontId="150" fillId="33" borderId="106" xfId="45063" applyNumberFormat="true" applyFont="true" applyFill="true" applyBorder="true" applyAlignment="true">
      <alignment horizontal="center" vertical="center"/>
    </xf>
    <xf numFmtId="168" fontId="150" fillId="33" borderId="106" xfId="45067" applyNumberFormat="true" applyFont="true" applyFill="true" applyBorder="true" applyAlignment="true">
      <alignment horizontal="center" vertical="center"/>
    </xf>
    <xf numFmtId="169" fontId="150" fillId="33" borderId="106" xfId="45055" applyNumberFormat="true" applyFont="true" applyFill="true" applyBorder="true" applyAlignment="true">
      <alignment horizontal="center" vertical="center"/>
    </xf>
    <xf numFmtId="169" fontId="181" fillId="33" borderId="105" xfId="45085" applyNumberFormat="true" applyFont="true" applyFill="true" applyBorder="true" applyAlignment="true">
      <alignment horizontal="center" vertical="center"/>
    </xf>
    <xf numFmtId="169" fontId="181" fillId="33" borderId="106" xfId="45091" applyNumberFormat="true" applyFont="true" applyFill="true" applyBorder="true" applyAlignment="true">
      <alignment horizontal="center" vertical="center"/>
    </xf>
    <xf numFmtId="169" fontId="181" fillId="33" borderId="106" xfId="45097" applyNumberFormat="true" applyFont="true" applyFill="true" applyBorder="true" applyAlignment="true">
      <alignment horizontal="center" vertical="center"/>
    </xf>
    <xf numFmtId="0" fontId="151" fillId="33" borderId="106" xfId="45073" applyFont="true" applyFill="true" applyBorder="true" applyAlignment="true">
      <alignment horizontal="center" vertical="center" wrapText="true"/>
    </xf>
    <xf numFmtId="0" fontId="151" fillId="33" borderId="106" xfId="45079" applyFont="true" applyFill="true" applyBorder="true" applyAlignment="true">
      <alignment horizontal="center" vertical="center" wrapText="true"/>
    </xf>
    <xf numFmtId="168" fontId="150" fillId="33" borderId="106" xfId="45101" applyNumberFormat="true" applyFont="true" applyFill="true" applyBorder="true" applyAlignment="true">
      <alignment horizontal="center" vertical="center"/>
    </xf>
    <xf numFmtId="168" fontId="150" fillId="33" borderId="106" xfId="45105" applyNumberFormat="true" applyFont="true" applyFill="true" applyBorder="true" applyAlignment="true">
      <alignment horizontal="center" vertical="center"/>
    </xf>
    <xf numFmtId="168" fontId="150" fillId="33" borderId="106" xfId="45109"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83" applyFont="true" applyBorder="true" applyAlignment="true">
      <alignment horizontal="center" vertical="center"/>
    </xf>
    <xf numFmtId="0" fontId="181" fillId="3" borderId="10" xfId="45204" applyFont="true" applyBorder="true" applyAlignment="true">
      <alignment horizontal="center" vertical="center"/>
    </xf>
    <xf numFmtId="0" fontId="181" fillId="3" borderId="10" xfId="45234" applyFont="true" applyBorder="true" applyAlignment="true">
      <alignment horizontal="center" vertical="center"/>
    </xf>
    <xf numFmtId="0" fontId="181" fillId="3" borderId="10" xfId="45264" applyFont="true" applyBorder="true" applyAlignment="true">
      <alignment horizontal="center" vertical="center"/>
    </xf>
    <xf numFmtId="0" fontId="181" fillId="3" borderId="10" xfId="45289" applyFont="true" applyBorder="true" applyAlignment="true">
      <alignment horizontal="center" vertical="center"/>
    </xf>
    <xf numFmtId="0" fontId="181" fillId="3" borderId="10" xfId="45328" applyFont="true" applyBorder="true" applyAlignment="true">
      <alignment horizontal="center" vertical="center"/>
    </xf>
    <xf numFmtId="0" fontId="151" fillId="3" borderId="10" xfId="45182" applyFont="true" applyBorder="true" applyAlignment="true">
      <alignment horizontal="center" vertical="center"/>
    </xf>
    <xf numFmtId="0" fontId="151" fillId="3" borderId="10" xfId="45184" applyFont="true" applyBorder="true" applyAlignment="true">
      <alignment horizontal="center" vertical="center"/>
    </xf>
    <xf numFmtId="0" fontId="151" fillId="3" borderId="10" xfId="45203" applyFont="true" applyBorder="true" applyAlignment="true">
      <alignment horizontal="center" vertical="center"/>
    </xf>
    <xf numFmtId="0" fontId="151" fillId="3" borderId="10" xfId="45205" applyFont="true" applyBorder="true" applyAlignment="true">
      <alignment horizontal="center" vertical="center"/>
    </xf>
    <xf numFmtId="0" fontId="151" fillId="3" borderId="10" xfId="45233" applyFont="true" applyBorder="true" applyAlignment="true">
      <alignment horizontal="center" vertical="center"/>
    </xf>
    <xf numFmtId="0" fontId="151" fillId="3" borderId="10" xfId="45235" applyFont="true" applyBorder="true" applyAlignment="true">
      <alignment horizontal="center" vertical="center"/>
    </xf>
    <xf numFmtId="0" fontId="151" fillId="3" borderId="10" xfId="45263" applyFont="true" applyBorder="true" applyAlignment="true">
      <alignment horizontal="center" vertical="center"/>
    </xf>
    <xf numFmtId="0" fontId="151" fillId="3" borderId="10" xfId="45265" applyFont="true" applyBorder="true" applyAlignment="true">
      <alignment horizontal="center" vertical="center"/>
    </xf>
    <xf numFmtId="0" fontId="151" fillId="3" borderId="10" xfId="45288" applyFont="true" applyBorder="true" applyAlignment="true">
      <alignment horizontal="center" vertical="center"/>
    </xf>
    <xf numFmtId="0" fontId="151" fillId="3" borderId="10" xfId="45290" applyFont="true" applyBorder="true" applyAlignment="true">
      <alignment horizontal="center" vertical="center"/>
    </xf>
    <xf numFmtId="0" fontId="151" fillId="3" borderId="10" xfId="45327" applyFont="true" applyBorder="true" applyAlignment="true">
      <alignment horizontal="center" vertical="center"/>
    </xf>
    <xf numFmtId="0" fontId="151" fillId="3" borderId="10" xfId="45329" applyFont="true" applyBorder="true" applyAlignment="true">
      <alignment horizontal="center" vertical="center"/>
    </xf>
    <xf numFmtId="169" fontId="150" fillId="33" borderId="105" xfId="45223" applyNumberFormat="true" applyFont="true" applyFill="true" applyBorder="true" applyAlignment="true">
      <alignment horizontal="center" vertical="center"/>
    </xf>
    <xf numFmtId="169" fontId="150" fillId="33" borderId="106" xfId="45223" applyNumberFormat="true" applyFont="true" applyFill="true" applyBorder="true" applyAlignment="true">
      <alignment horizontal="center" vertical="center"/>
    </xf>
    <xf numFmtId="169" fontId="150" fillId="33" borderId="106" xfId="45217"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06" xfId="45223" applyNumberFormat="true" applyFont="true" applyFill="true" applyBorder="true" applyAlignment="true">
      <alignment horizontal="center" vertical="center"/>
    </xf>
    <xf numFmtId="169" fontId="150" fillId="33" borderId="105" xfId="45247" applyNumberFormat="true" applyFont="true" applyFill="true" applyBorder="true" applyAlignment="true">
      <alignment horizontal="center" vertical="center"/>
    </xf>
    <xf numFmtId="169" fontId="150" fillId="33" borderId="106" xfId="45253" applyNumberFormat="true" applyFont="true" applyFill="true" applyBorder="true" applyAlignment="true">
      <alignment horizontal="center" vertical="center"/>
    </xf>
    <xf numFmtId="169" fontId="150" fillId="33" borderId="106" xfId="45259"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81" fillId="33" borderId="106" xfId="45279" applyNumberFormat="true" applyFont="true" applyFill="true" applyBorder="true" applyAlignment="true">
      <alignment horizontal="center" vertical="center"/>
    </xf>
    <xf numFmtId="169" fontId="181" fillId="33" borderId="107" xfId="45284"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81" fillId="33" borderId="106" xfId="40250" applyNumberFormat="true" applyFont="true" applyFill="true" applyBorder="true" applyAlignment="true">
      <alignment horizontal="center" vertical="center"/>
    </xf>
    <xf numFmtId="169" fontId="150" fillId="33" borderId="106" xfId="45305" applyNumberFormat="true" applyFont="true" applyFill="true" applyBorder="true" applyAlignment="true">
      <alignment horizontal="center" vertical="center"/>
    </xf>
    <xf numFmtId="0" fontId="151" fillId="33" borderId="106" xfId="45290" applyFont="true" applyFill="true" applyBorder="true" applyAlignment="true">
      <alignment horizontal="center" vertical="center" wrapText="true"/>
    </xf>
    <xf numFmtId="0" fontId="151" fillId="33" borderId="106" xfId="45296" applyFont="true" applyFill="true" applyBorder="true" applyAlignment="true">
      <alignment horizontal="center" vertical="center" wrapText="true"/>
    </xf>
    <xf numFmtId="168" fontId="150" fillId="33" borderId="106" xfId="45315" applyNumberFormat="true" applyFont="true" applyFill="true" applyBorder="true" applyAlignment="true">
      <alignment horizontal="center" vertical="center"/>
    </xf>
    <xf numFmtId="168" fontId="150" fillId="33" borderId="106" xfId="45319" applyNumberFormat="true" applyFont="true" applyFill="true" applyBorder="true" applyAlignment="true">
      <alignment horizontal="center" vertical="center"/>
    </xf>
    <xf numFmtId="168" fontId="150" fillId="33" borderId="106" xfId="45323" applyNumberFormat="true" applyFont="true" applyFill="true" applyBorder="true" applyAlignment="true">
      <alignment horizontal="center" vertical="center"/>
    </xf>
    <xf numFmtId="0" fontId="151" fillId="33" borderId="106" xfId="25750" applyFont="true" applyFill="true" applyBorder="true" applyAlignment="true">
      <alignment horizontal="center" vertical="center" wrapText="true"/>
    </xf>
    <xf numFmtId="168" fontId="150" fillId="33" borderId="106" xfId="19394" applyNumberFormat="true" applyFont="true" applyFill="true" applyBorder="true" applyAlignment="true">
      <alignment horizontal="center" vertical="center" wrapText="true"/>
    </xf>
    <xf numFmtId="168" fontId="150" fillId="33" borderId="106" xfId="19398" applyNumberFormat="true" applyFont="true" applyFill="true" applyBorder="true" applyAlignment="true">
      <alignment horizontal="center" vertical="center" wrapText="true"/>
    </xf>
    <xf numFmtId="168" fontId="150" fillId="33" borderId="106" xfId="19402" applyNumberFormat="true" applyFont="true" applyFill="true" applyBorder="true" applyAlignment="true">
      <alignment horizontal="center" vertical="center" wrapText="true"/>
    </xf>
    <xf numFmtId="169" fontId="181" fillId="33" borderId="105" xfId="45341" applyNumberFormat="true" applyFont="true" applyFill="true" applyBorder="true" applyAlignment="true">
      <alignment horizontal="center" vertical="center"/>
    </xf>
    <xf numFmtId="169" fontId="181" fillId="33" borderId="106" xfId="45347" applyNumberFormat="true" applyFont="true" applyFill="true" applyBorder="true" applyAlignment="true">
      <alignment horizontal="center" vertical="center"/>
    </xf>
    <xf numFmtId="169" fontId="181" fillId="33" borderId="106" xfId="45353" applyNumberFormat="true" applyFont="true" applyFill="true" applyBorder="true" applyAlignment="true">
      <alignment horizontal="center" vertical="center"/>
    </xf>
    <xf numFmtId="0" fontId="151" fillId="33" borderId="106" xfId="45329" applyFont="true" applyFill="true" applyBorder="true" applyAlignment="true">
      <alignment horizontal="center" vertical="center" wrapText="true"/>
    </xf>
    <xf numFmtId="0" fontId="151" fillId="33" borderId="106" xfId="45335" applyFont="true" applyFill="true" applyBorder="true" applyAlignment="true">
      <alignment horizontal="center" vertical="center" wrapText="true"/>
    </xf>
    <xf numFmtId="168" fontId="150" fillId="33" borderId="106" xfId="45357" applyNumberFormat="true" applyFont="true" applyFill="true" applyBorder="true" applyAlignment="true">
      <alignment horizontal="center" vertical="center"/>
    </xf>
    <xf numFmtId="168" fontId="150" fillId="33" borderId="106" xfId="45361" applyNumberFormat="true" applyFont="true" applyFill="true" applyBorder="true" applyAlignment="true">
      <alignment horizontal="center" vertical="center"/>
    </xf>
    <xf numFmtId="168" fontId="150" fillId="33" borderId="106" xfId="45365"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8" fontId="150" fillId="0" borderId="10" xfId="19367" applyNumberFormat="true" applyFont="true" applyFill="true" applyBorder="true" applyAlignment="true">
      <alignment horizontal="center" vertical="center"/>
    </xf>
    <xf numFmtId="168" fontId="150" fillId="0" borderId="10" xfId="19369" applyNumberFormat="true" applyFont="true" applyFill="true" applyBorder="true" applyAlignment="true">
      <alignment horizontal="center" vertical="center"/>
    </xf>
    <xf numFmtId="168" fontId="150" fillId="0" borderId="10" xfId="19371" applyNumberFormat="true" applyFont="true" applyFill="true" applyBorder="true" applyAlignment="true">
      <alignment horizontal="center" vertical="center"/>
    </xf>
    <xf numFmtId="168" fontId="150" fillId="0" borderId="10" xfId="19373"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169" fontId="181" fillId="0" borderId="10" xfId="40238" applyNumberFormat="true" applyFont="true" applyFill="true" applyBorder="true" applyAlignment="true">
      <alignment horizontal="center" vertical="center"/>
    </xf>
    <xf numFmtId="169" fontId="181" fillId="0" borderId="10" xfId="40250"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0" fontId="151" fillId="0" borderId="10" xfId="19380" applyFont="true" applyFill="true" applyBorder="true" applyAlignment="true">
      <alignment horizontal="center" vertical="center" wrapText="true"/>
    </xf>
    <xf numFmtId="168" fontId="150" fillId="0" borderId="10" xfId="19394" applyNumberFormat="true" applyFont="true" applyFill="true" applyBorder="true" applyAlignment="true">
      <alignment horizontal="center" vertical="center" wrapText="true"/>
    </xf>
    <xf numFmtId="168" fontId="150" fillId="0" borderId="10" xfId="19396" applyNumberFormat="true" applyFont="true" applyFill="true" applyBorder="true" applyAlignment="true">
      <alignment horizontal="center" vertical="center" wrapText="true"/>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168" fontId="155" fillId="0" borderId="10" xfId="19344" applyNumberFormat="true" applyFont="true" applyFill="true" applyBorder="true" applyAlignment="true">
      <alignment horizontal="center" vertical="center" wrapText="true"/>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81" fillId="28" borderId="62" xfId="40172"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168" fontId="181" fillId="0" borderId="10" xfId="40172"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46" applyFont="true" applyAlignment="true">
      <alignment horizontal="right" vertical="top" wrapText="true"/>
    </xf>
    <xf numFmtId="0" fontId="151" fillId="3" borderId="52" xfId="45147" applyFont="true" applyBorder="true" applyAlignment="true">
      <alignment horizontal="right" vertical="top" wrapText="true"/>
    </xf>
    <xf numFmtId="0" fontId="151" fillId="3" borderId="53" xfId="45148" applyFont="true" applyBorder="true" applyAlignment="true">
      <alignment horizontal="right" vertical="top" wrapText="true"/>
    </xf>
    <xf numFmtId="0" fontId="151" fillId="3" borderId="10" xfId="45149" applyFont="true" applyAlignment="true">
      <alignment horizontal="right" vertical="top" wrapText="true"/>
    </xf>
    <xf numFmtId="0" fontId="151" fillId="3" borderId="52" xfId="45150" applyFont="true" applyBorder="true" applyAlignment="true">
      <alignment horizontal="right" vertical="top" wrapText="true"/>
    </xf>
    <xf numFmtId="0" fontId="151" fillId="3" borderId="53" xfId="45151" applyFont="true" applyBorder="true" applyAlignment="true">
      <alignment horizontal="right" vertical="top" wrapText="true"/>
    </xf>
    <xf numFmtId="0" fontId="151" fillId="3" borderId="10" xfId="45152" applyFont="true" applyAlignment="true">
      <alignment horizontal="right" vertical="top" wrapText="true"/>
    </xf>
    <xf numFmtId="0" fontId="151" fillId="3" borderId="52" xfId="45153" applyFont="true" applyBorder="true" applyAlignment="true">
      <alignment horizontal="right" vertical="top" wrapText="true"/>
    </xf>
    <xf numFmtId="0" fontId="151" fillId="3" borderId="53" xfId="45154" applyFont="true" applyBorder="true" applyAlignment="true">
      <alignment horizontal="right" vertical="top" wrapText="true"/>
    </xf>
    <xf numFmtId="0" fontId="151" fillId="26" borderId="101" xfId="45044" applyFont="true" applyFill="true" applyBorder="true" applyAlignment="true">
      <alignment horizontal="left" vertical="center" wrapText="true"/>
    </xf>
    <xf numFmtId="0" fontId="151" fillId="26" borderId="99" xfId="45044" applyFont="true" applyFill="true" applyBorder="true" applyAlignment="true">
      <alignment horizontal="left" vertical="center" wrapText="true"/>
    </xf>
    <xf numFmtId="0" fontId="151" fillId="26" borderId="104" xfId="45044" applyFont="true" applyFill="true" applyBorder="true" applyAlignment="true">
      <alignment horizontal="left" vertical="center" wrapText="true"/>
    </xf>
    <xf numFmtId="0" fontId="151" fillId="15" borderId="99" xfId="45044" applyFont="true" applyFill="true" applyBorder="true" applyAlignment="true">
      <alignment horizontal="left" vertical="center" wrapText="true"/>
    </xf>
    <xf numFmtId="0" fontId="151" fillId="15" borderId="99" xfId="45050"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72" applyFont="true" applyBorder="true" applyAlignment="true">
      <alignment horizontal="center" vertical="center" wrapText="true"/>
    </xf>
    <xf numFmtId="0" fontId="151" fillId="3" borderId="52" xfId="45071" applyFont="true" applyBorder="true" applyAlignment="true">
      <alignment horizontal="center" vertical="center" wrapText="true"/>
    </xf>
    <xf numFmtId="0" fontId="151" fillId="3" borderId="53" xfId="45072" applyFont="true" applyBorder="true" applyAlignment="true">
      <alignment horizontal="center" vertical="center" wrapText="true"/>
    </xf>
    <xf numFmtId="0" fontId="158" fillId="3" borderId="10" xfId="45110" applyFont="true" applyAlignment="true">
      <alignment horizontal="center" vertical="center" wrapText="true"/>
    </xf>
    <xf numFmtId="0" fontId="158" fillId="3" borderId="10" xfId="45111" applyFont="true" applyAlignment="true">
      <alignment horizontal="center" vertical="center" wrapText="true"/>
    </xf>
    <xf numFmtId="0" fontId="158" fillId="3" borderId="10" xfId="45112" applyFont="true" applyAlignment="true">
      <alignment horizontal="center" vertical="center" wrapText="true"/>
    </xf>
    <xf numFmtId="0" fontId="178" fillId="3" borderId="57" xfId="45113" applyFont="true" applyBorder="true" applyAlignment="true">
      <alignment horizontal="left" wrapText="true"/>
    </xf>
    <xf numFmtId="0" fontId="178" fillId="3" borderId="57" xfId="45114" applyFont="true" applyBorder="true" applyAlignment="true">
      <alignment horizontal="left" wrapText="true"/>
    </xf>
    <xf numFmtId="0" fontId="151" fillId="26" borderId="59" xfId="45119" applyFont="true" applyFill="true" applyBorder="true" applyAlignment="true">
      <alignment horizontal="left" vertical="top" wrapText="true"/>
    </xf>
    <xf numFmtId="0" fontId="151" fillId="26" borderId="60" xfId="45122" applyFont="true" applyFill="true" applyBorder="true" applyAlignment="true">
      <alignment horizontal="left" vertical="top" wrapText="true"/>
    </xf>
    <xf numFmtId="0" fontId="150" fillId="3" borderId="10" xfId="45125" applyFont="true" applyAlignment="true">
      <alignment horizontal="left" vertical="top" wrapText="true"/>
    </xf>
    <xf numFmtId="0" fontId="150" fillId="3" borderId="10" xfId="45126" applyFont="true" applyAlignment="true">
      <alignment horizontal="left" vertical="top" wrapText="true"/>
    </xf>
    <xf numFmtId="0" fontId="150" fillId="3" borderId="10" xfId="45127"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 xfId="45072" applyFont="true" applyBorder="true" applyAlignment="true">
      <alignment horizontal="center" vertical="center" wrapText="true"/>
    </xf>
    <xf numFmtId="0" fontId="151" fillId="3" borderId="81" xfId="45071" applyFont="true" applyBorder="true" applyAlignment="true">
      <alignment horizontal="center" vertical="center" wrapText="true"/>
    </xf>
    <xf numFmtId="0" fontId="151" fillId="3" borderId="82" xfId="45072" applyFont="true" applyBorder="true" applyAlignment="true">
      <alignment horizontal="center" vertical="center" wrapText="true"/>
    </xf>
    <xf numFmtId="0" fontId="151" fillId="26" borderId="101" xfId="45080" applyFont="true" applyFill="true" applyBorder="true" applyAlignment="true">
      <alignment horizontal="left" vertical="center" wrapText="true"/>
    </xf>
    <xf numFmtId="0" fontId="151" fillId="26" borderId="99" xfId="45086" applyFont="true" applyFill="true" applyBorder="true" applyAlignment="true">
      <alignment horizontal="left" vertical="center" wrapText="true"/>
    </xf>
    <xf numFmtId="0" fontId="151" fillId="26" borderId="104" xfId="45092"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24" fillId="15" borderId="10" xfId="19344" applyFill="true" applyAlignment="true">
      <alignment vertical="top" wrapText="true"/>
    </xf>
    <xf numFmtId="0" fontId="24" fillId="3" borderId="10" xfId="19344" applyAlignment="true">
      <alignment wrapText="true"/>
    </xf>
    <xf numFmtId="0" fontId="151" fillId="26" borderId="101" xfId="44939" applyFont="true" applyFill="true" applyBorder="true" applyAlignment="true">
      <alignment horizontal="left" vertical="center" wrapText="true"/>
    </xf>
    <xf numFmtId="0" fontId="151" fillId="26" borderId="99" xfId="44942" applyFont="true" applyFill="true" applyBorder="true" applyAlignment="true">
      <alignment horizontal="left" vertical="center" wrapText="true"/>
    </xf>
    <xf numFmtId="0" fontId="151" fillId="26" borderId="104" xfId="44945"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26" borderId="99"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82" applyFont="true" applyBorder="true" applyAlignment="true">
      <alignment horizontal="center" vertical="center" wrapText="true"/>
    </xf>
    <xf numFmtId="0" fontId="151" fillId="3" borderId="52" xfId="44981" applyFont="true" applyBorder="true" applyAlignment="true">
      <alignment horizontal="center" vertical="center" wrapText="true"/>
    </xf>
    <xf numFmtId="0" fontId="151" fillId="3" borderId="53" xfId="44982" applyFont="true" applyBorder="true" applyAlignment="true">
      <alignment horizontal="center" vertical="center" wrapText="true"/>
    </xf>
    <xf numFmtId="0" fontId="151" fillId="3" borderId="3" xfId="44982" applyFont="true" applyBorder="true" applyAlignment="true">
      <alignment horizontal="center" vertical="center" wrapText="true"/>
    </xf>
    <xf numFmtId="0" fontId="151" fillId="26" borderId="101" xfId="44966" applyFont="true" applyFill="true" applyBorder="true" applyAlignment="true">
      <alignment horizontal="left" vertical="center" wrapText="true"/>
    </xf>
    <xf numFmtId="0" fontId="151" fillId="26" borderId="99" xfId="44966"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3" borderId="10" xfId="45012" applyFont="true" applyBorder="true" applyAlignment="true">
      <alignment horizontal="center" vertical="center" wrapText="true"/>
    </xf>
    <xf numFmtId="0" fontId="151" fillId="3" borderId="52" xfId="45011" applyFont="true" applyBorder="true" applyAlignment="true">
      <alignment horizontal="center" vertical="center" wrapText="true"/>
    </xf>
    <xf numFmtId="0" fontId="151" fillId="3" borderId="53" xfId="45012" applyFont="true" applyBorder="true" applyAlignment="true">
      <alignment horizontal="center" vertical="center" wrapText="true"/>
    </xf>
    <xf numFmtId="0" fontId="151" fillId="3" borderId="1" xfId="45012" applyFont="true" applyBorder="true" applyAlignment="true">
      <alignment horizontal="center" vertical="center" wrapText="true"/>
    </xf>
    <xf numFmtId="0" fontId="151" fillId="3" borderId="81" xfId="45011" applyFont="true" applyBorder="true" applyAlignment="true">
      <alignment horizontal="center" vertical="center" wrapText="true"/>
    </xf>
    <xf numFmtId="0" fontId="151" fillId="3" borderId="82" xfId="45012" applyFont="true" applyBorder="true" applyAlignment="true">
      <alignment horizontal="center" vertical="center" wrapText="true"/>
    </xf>
    <xf numFmtId="0" fontId="151" fillId="26" borderId="101" xfId="44990" applyFont="true" applyFill="true" applyBorder="true" applyAlignment="true">
      <alignment horizontal="left" vertical="center" wrapText="true"/>
    </xf>
    <xf numFmtId="0" fontId="151" fillId="26" borderId="99" xfId="44996" applyFont="true" applyFill="true" applyBorder="true" applyAlignment="true">
      <alignment horizontal="left" vertical="center" wrapText="true"/>
    </xf>
    <xf numFmtId="0" fontId="151" fillId="26" borderId="101" xfId="45020" applyFont="true" applyFill="true" applyBorder="true" applyAlignment="true">
      <alignment horizontal="left" vertical="center" wrapText="true"/>
    </xf>
    <xf numFmtId="0" fontId="151" fillId="26" borderId="99" xfId="45023" applyFont="true" applyFill="true" applyBorder="true" applyAlignment="true">
      <alignment horizontal="left" vertical="center" wrapText="true"/>
    </xf>
    <xf numFmtId="0" fontId="151" fillId="26" borderId="104" xfId="45026"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33" applyFont="true" applyBorder="true" applyAlignment="true">
      <alignment horizontal="center" vertical="center" wrapText="true"/>
    </xf>
    <xf numFmtId="0" fontId="151" fillId="3" borderId="52" xfId="45032" applyFont="true" applyBorder="true" applyAlignment="true">
      <alignment horizontal="center" vertical="center" wrapText="true"/>
    </xf>
    <xf numFmtId="0" fontId="151" fillId="3" borderId="53" xfId="45033" applyFont="true" applyBorder="true" applyAlignment="true">
      <alignment horizontal="center" vertical="center" wrapText="true"/>
    </xf>
    <xf numFmtId="0" fontId="151" fillId="3" borderId="3" xfId="45033" applyFont="true" applyBorder="true" applyAlignment="true">
      <alignment horizontal="center" vertical="center" wrapText="true"/>
    </xf>
    <xf numFmtId="0" fontId="151" fillId="26" borderId="101" xfId="4504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41" applyFont="true" applyFill="true" applyBorder="true" applyAlignment="true">
      <alignment horizontal="left" vertical="center" wrapText="true"/>
    </xf>
    <xf numFmtId="0" fontId="151" fillId="26" borderId="59" xfId="45044" applyFont="true" applyFill="true" applyBorder="true" applyAlignment="true">
      <alignment horizontal="left" vertical="center" wrapText="true"/>
    </xf>
    <xf numFmtId="0" fontId="151" fillId="26" borderId="60" xfId="45050"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11" applyFont="true" applyAlignment="true">
      <alignment horizontal="right" vertical="top" wrapText="true"/>
    </xf>
    <xf numFmtId="0" fontId="151" fillId="3" borderId="52" xfId="45412" applyFont="true" applyBorder="true" applyAlignment="true">
      <alignment horizontal="right" vertical="top" wrapText="true"/>
    </xf>
    <xf numFmtId="0" fontId="151" fillId="3" borderId="53" xfId="45413" applyFont="true" applyBorder="true" applyAlignment="true">
      <alignment horizontal="right" vertical="top" wrapText="true"/>
    </xf>
    <xf numFmtId="0" fontId="151" fillId="3" borderId="10" xfId="45402" applyFont="true" applyAlignment="true">
      <alignment horizontal="right" vertical="top" wrapText="true"/>
    </xf>
    <xf numFmtId="0" fontId="151" fillId="3" borderId="52" xfId="45403" applyFont="true" applyBorder="true" applyAlignment="true">
      <alignment horizontal="right" vertical="top" wrapText="true"/>
    </xf>
    <xf numFmtId="0" fontId="151" fillId="3" borderId="53" xfId="45404" applyFont="true" applyBorder="true" applyAlignment="true">
      <alignment horizontal="right" vertical="top" wrapText="true"/>
    </xf>
    <xf numFmtId="0" fontId="151" fillId="3" borderId="10" xfId="45417" applyFont="true" applyAlignment="true">
      <alignment horizontal="right" vertical="top" wrapText="true"/>
    </xf>
    <xf numFmtId="0" fontId="151" fillId="3" borderId="52" xfId="45418" applyFont="true" applyBorder="true" applyAlignment="true">
      <alignment horizontal="right" vertical="top" wrapText="true"/>
    </xf>
    <xf numFmtId="0" fontId="151" fillId="3" borderId="53" xfId="45419" applyFont="true" applyBorder="true" applyAlignment="true">
      <alignment horizontal="right" vertical="top" wrapText="true"/>
    </xf>
    <xf numFmtId="0" fontId="151" fillId="3" borderId="10" xfId="45289" applyFont="true" applyBorder="true" applyAlignment="true">
      <alignment horizontal="center" vertical="center" wrapText="true"/>
    </xf>
    <xf numFmtId="0" fontId="151" fillId="3" borderId="52" xfId="45288" applyFont="true" applyBorder="true" applyAlignment="true">
      <alignment horizontal="center" vertical="center" wrapText="true"/>
    </xf>
    <xf numFmtId="0" fontId="151" fillId="3" borderId="53" xfId="45289" applyFont="true" applyBorder="true" applyAlignment="true">
      <alignment horizontal="center" vertical="center" wrapText="true"/>
    </xf>
    <xf numFmtId="0" fontId="151" fillId="3" borderId="3" xfId="45289" applyFont="true" applyBorder="true" applyAlignment="true">
      <alignment horizontal="center" vertical="center" wrapText="true"/>
    </xf>
    <xf numFmtId="0" fontId="151" fillId="26" borderId="101" xfId="45297" applyFont="true" applyFill="true" applyBorder="true" applyAlignment="true">
      <alignment horizontal="left" vertical="center" wrapText="true"/>
    </xf>
    <xf numFmtId="0" fontId="151" fillId="26" borderId="99" xfId="45300" applyFont="true" applyFill="true" applyBorder="true" applyAlignment="true">
      <alignment horizontal="left" vertical="center" wrapText="true"/>
    </xf>
    <xf numFmtId="0" fontId="151" fillId="26" borderId="104" xfId="45300" applyFont="true" applyFill="true" applyBorder="true" applyAlignment="true">
      <alignment horizontal="left" vertical="center" wrapText="true"/>
    </xf>
    <xf numFmtId="0" fontId="158" fillId="3" borderId="10" xfId="45366" applyFont="true" applyAlignment="true">
      <alignment horizontal="center" vertical="center" wrapText="true"/>
    </xf>
    <xf numFmtId="0" fontId="158" fillId="3" borderId="10" xfId="45367" applyFont="true" applyAlignment="true">
      <alignment horizontal="center" vertical="center" wrapText="true"/>
    </xf>
    <xf numFmtId="0" fontId="158" fillId="3" borderId="10" xfId="45368" applyFont="true" applyAlignment="true">
      <alignment horizontal="center" vertical="center" wrapText="true"/>
    </xf>
    <xf numFmtId="0" fontId="178" fillId="3" borderId="57" xfId="45369" applyFont="true" applyBorder="true" applyAlignment="true">
      <alignment horizontal="left" wrapText="true"/>
    </xf>
    <xf numFmtId="0" fontId="178" fillId="3" borderId="57" xfId="45370" applyFont="true" applyBorder="true" applyAlignment="true">
      <alignment horizontal="left" wrapText="true"/>
    </xf>
    <xf numFmtId="0" fontId="151" fillId="26" borderId="59" xfId="45375" applyFont="true" applyFill="true" applyBorder="true" applyAlignment="true">
      <alignment horizontal="left" vertical="top" wrapText="true"/>
    </xf>
    <xf numFmtId="0" fontId="151" fillId="26" borderId="60" xfId="45378" applyFont="true" applyFill="true" applyBorder="true" applyAlignment="true">
      <alignment horizontal="left" vertical="top" wrapText="true"/>
    </xf>
    <xf numFmtId="0" fontId="150" fillId="3" borderId="10" xfId="45381" applyFont="true" applyAlignment="true">
      <alignment horizontal="left" vertical="top" wrapText="true"/>
    </xf>
    <xf numFmtId="0" fontId="150" fillId="3" borderId="10" xfId="45382" applyFont="true" applyAlignment="true">
      <alignment horizontal="left" vertical="top" wrapText="true"/>
    </xf>
    <xf numFmtId="0" fontId="150" fillId="3" borderId="10" xfId="45383" applyFont="true" applyAlignment="true">
      <alignment horizontal="left" vertical="top" wrapText="true"/>
    </xf>
    <xf numFmtId="0" fontId="151" fillId="3" borderId="10" xfId="45328" applyFont="true" applyBorder="true" applyAlignment="true">
      <alignment horizontal="center" vertical="center" wrapText="true"/>
    </xf>
    <xf numFmtId="0" fontId="151" fillId="3" borderId="52" xfId="45327" applyFont="true" applyBorder="true" applyAlignment="true">
      <alignment horizontal="center" vertical="center" wrapText="true"/>
    </xf>
    <xf numFmtId="0" fontId="151" fillId="3" borderId="53" xfId="45328" applyFont="true" applyBorder="true" applyAlignment="true">
      <alignment horizontal="center" vertical="center" wrapText="true"/>
    </xf>
    <xf numFmtId="0" fontId="151" fillId="3" borderId="1" xfId="45328" applyFont="true" applyBorder="true" applyAlignment="true">
      <alignment horizontal="center" vertical="center" wrapText="true"/>
    </xf>
    <xf numFmtId="0" fontId="151" fillId="3" borderId="81" xfId="45327" applyFont="true" applyBorder="true" applyAlignment="true">
      <alignment horizontal="center" vertical="center" wrapText="true"/>
    </xf>
    <xf numFmtId="0" fontId="151" fillId="3" borderId="82" xfId="45328" applyFont="true" applyBorder="true" applyAlignment="true">
      <alignment horizontal="center" vertical="center" wrapText="true"/>
    </xf>
    <xf numFmtId="0" fontId="151" fillId="26" borderId="101" xfId="45336" applyFont="true" applyFill="true" applyBorder="true" applyAlignment="true">
      <alignment horizontal="left" vertical="center" wrapText="true"/>
    </xf>
    <xf numFmtId="0" fontId="151" fillId="26" borderId="99" xfId="45342" applyFont="true" applyFill="true" applyBorder="true" applyAlignment="true">
      <alignment horizontal="left" vertical="center" wrapText="true"/>
    </xf>
    <xf numFmtId="0" fontId="151" fillId="26" borderId="104" xfId="45348" applyFont="true" applyFill="true" applyBorder="true" applyAlignment="true">
      <alignment horizontal="left" vertical="center" wrapText="true"/>
    </xf>
    <xf numFmtId="0" fontId="151" fillId="26" borderId="101" xfId="45191" applyFont="true" applyFill="true" applyBorder="true" applyAlignment="true">
      <alignment horizontal="left" vertical="center" wrapText="true"/>
    </xf>
    <xf numFmtId="0" fontId="151" fillId="26" borderId="99" xfId="45194" applyFont="true" applyFill="true" applyBorder="true" applyAlignment="true">
      <alignment horizontal="left" vertical="center" wrapText="true"/>
    </xf>
    <xf numFmtId="0" fontId="151" fillId="26" borderId="104" xfId="45197" applyFont="true" applyFill="true" applyBorder="true" applyAlignment="true">
      <alignment horizontal="left" vertical="center" wrapText="true"/>
    </xf>
    <xf numFmtId="0" fontId="151" fillId="3" borderId="10" xfId="45234"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3" xfId="45234" applyFont="true" applyBorder="true" applyAlignment="true">
      <alignment horizontal="center" vertical="center" wrapText="true"/>
    </xf>
    <xf numFmtId="0" fontId="151" fillId="26" borderId="101" xfId="45218" applyFont="true" applyFill="true" applyBorder="true" applyAlignment="true">
      <alignment horizontal="left" vertical="center" wrapText="true"/>
    </xf>
    <xf numFmtId="0" fontId="151" fillId="26" borderId="99" xfId="45218" applyFont="true" applyFill="true" applyBorder="true" applyAlignment="true">
      <alignment horizontal="left" vertical="center" wrapText="true"/>
    </xf>
    <xf numFmtId="0" fontId="151" fillId="3" borderId="10" xfId="45264"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1" xfId="45264" applyFont="true" applyBorder="true" applyAlignment="true">
      <alignment horizontal="center" vertical="center" wrapText="true"/>
    </xf>
    <xf numFmtId="0" fontId="151" fillId="3" borderId="81" xfId="45263" applyFont="true" applyBorder="true" applyAlignment="true">
      <alignment horizontal="center" vertical="center" wrapText="true"/>
    </xf>
    <xf numFmtId="0" fontId="151" fillId="3" borderId="82" xfId="45264" applyFont="true" applyBorder="true" applyAlignment="true">
      <alignment horizontal="center" vertical="center" wrapText="true"/>
    </xf>
    <xf numFmtId="0" fontId="151" fillId="26" borderId="101" xfId="45242" applyFont="true" applyFill="true" applyBorder="true" applyAlignment="true">
      <alignment horizontal="left" vertical="center" wrapText="true"/>
    </xf>
    <xf numFmtId="0" fontId="151" fillId="26" borderId="99" xfId="45248" applyFont="true" applyFill="true" applyBorder="true" applyAlignment="true">
      <alignment horizontal="left" vertical="center" wrapText="true"/>
    </xf>
    <xf numFmtId="0" fontId="151" fillId="26" borderId="101" xfId="45272" applyFont="true" applyFill="true" applyBorder="true" applyAlignment="true">
      <alignment horizontal="left" vertical="center" wrapText="true"/>
    </xf>
    <xf numFmtId="0" fontId="151" fillId="26" borderId="99" xfId="45275" applyFont="true" applyFill="true" applyBorder="true" applyAlignment="true">
      <alignment horizontal="left" vertical="center" wrapText="true"/>
    </xf>
    <xf numFmtId="0" fontId="151" fillId="26" borderId="104" xfId="45280"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3" borderId="10" xfId="45183" applyFont="true" applyBorder="true" applyAlignment="true">
      <alignment horizontal="center" vertical="center" wrapText="true"/>
    </xf>
    <xf numFmtId="0" fontId="151" fillId="3" borderId="52" xfId="45182" applyFont="true" applyBorder="true" applyAlignment="true">
      <alignment horizontal="center" vertical="center" wrapText="true"/>
    </xf>
    <xf numFmtId="0" fontId="151" fillId="3" borderId="53" xfId="45183" applyFont="true" applyBorder="true" applyAlignment="true">
      <alignment horizontal="center" vertical="center" wrapText="true"/>
    </xf>
    <xf numFmtId="0" fontId="151" fillId="3" borderId="10" xfId="45204" applyFont="true" applyBorder="true" applyAlignment="true">
      <alignment horizontal="center" vertical="center" wrapText="true"/>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3" xfId="45204" applyFont="true" applyBorder="true" applyAlignment="true">
      <alignment horizontal="center" vertical="center" wrapText="true"/>
    </xf>
    <xf numFmtId="0" fontId="151" fillId="3" borderId="1" xfId="45183" applyFont="true" applyBorder="true" applyAlignment="true">
      <alignment horizontal="center" vertical="center" wrapText="true"/>
    </xf>
    <xf numFmtId="0" fontId="151" fillId="3" borderId="81" xfId="45182" applyFont="true" applyBorder="true" applyAlignment="true">
      <alignment horizontal="center" vertical="center" wrapText="true"/>
    </xf>
    <xf numFmtId="0" fontId="151" fillId="3" borderId="82" xfId="45183" applyFont="true" applyBorder="true" applyAlignment="true">
      <alignment horizontal="center" vertical="center" wrapText="true"/>
    </xf>
    <xf numFmtId="0" fontId="151" fillId="26" borderId="58" xfId="45297" applyFont="true" applyFill="true" applyBorder="true" applyAlignment="true">
      <alignment horizontal="left" vertical="center" wrapText="true"/>
    </xf>
    <xf numFmtId="0" fontId="151" fillId="26" borderId="59" xfId="45300" applyFont="true" applyFill="true" applyBorder="true" applyAlignment="true">
      <alignment horizontal="left" vertical="center" wrapText="true"/>
    </xf>
    <xf numFmtId="0" fontId="151" fillId="26" borderId="60" xfId="45306" applyFont="true" applyFill="true" applyBorder="true" applyAlignment="true">
      <alignment horizontal="left" vertical="center" wrapText="true"/>
    </xf>
  </cellXfs>
  <cellStyles count="45435">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111145765" xfId="45384" xr:uid="{D4245892-4BE4-42DE-8310-BE67519690C3}"/>
    <cellStyle name="style1544111146027" xfId="45387" xr:uid="{BA357CC0-00AB-41AD-A499-123E1D6FD840}"/>
    <cellStyle name="style1544111146592" xfId="45390" xr:uid="{CB13E8B6-DF19-4406-9BED-B5A6E99C31A6}"/>
    <cellStyle name="style1544111146716" xfId="45393" xr:uid="{ED05AF66-7F95-4FB9-8AB0-D13CE98BCB8A}"/>
    <cellStyle name="style1544111146827" xfId="45398" xr:uid="{C5FECCD7-9C22-4386-A3E2-17C7ECA1D045}"/>
    <cellStyle name="style1544111147082" xfId="45401" xr:uid="{7689DFDA-2787-4362-9D37-3B218711B302}"/>
    <cellStyle name="style1544111147474" xfId="45418" xr:uid="{75698450-3132-4C7F-887B-2C51FFC871C2}"/>
    <cellStyle name="style1544111147636" xfId="45419" xr:uid="{D1AA3CB2-FC77-4CF5-8777-AA50AB4A86AF}"/>
    <cellStyle name="style1544111147787" xfId="45417" xr:uid="{8A94E454-E5FB-4CF9-925C-9553B1E958EC}"/>
    <cellStyle name="style1544111147911" xfId="45423" xr:uid="{56A8B283-26C6-4E4E-B285-43124471B844}"/>
    <cellStyle name="style1544111148038" xfId="45424" xr:uid="{124A7D8C-0124-4BE5-84AD-598D87FBD69B}"/>
    <cellStyle name="style1544111148170" xfId="45425" xr:uid="{BCA7F9BE-A1B3-448D-9FE3-46ADAE07F1C4}"/>
    <cellStyle name="style1544111148523" xfId="45426" xr:uid="{9E03D69F-5823-415D-A55D-080ACC7A91FD}"/>
    <cellStyle name="style1544111148675" xfId="45427" xr:uid="{08EAB5B5-80F8-4991-88D0-9BED89275ED5}"/>
    <cellStyle name="style1544111148806" xfId="45428" xr:uid="{1CC5A9ED-3CCB-4813-A317-19BF0CC72478}"/>
    <cellStyle name="style1544111149018" xfId="45433" xr:uid="{B50BFE24-BE91-4D8E-88B2-98DA2BE2275E}"/>
    <cellStyle name="style1544111149126" xfId="45434" xr:uid="{F6A83CF6-FE9F-4B37-AE3C-3E30EB6F9994}"/>
    <cellStyle name="style1544111152193" xfId="45385" xr:uid="{BAFD77CE-4BDE-4C28-8D53-77991EC1B9DB}"/>
    <cellStyle name="style1544111152422" xfId="45388" xr:uid="{CC9F14AA-BAF4-4598-9C29-F025458555AD}"/>
    <cellStyle name="style1544111152987" xfId="45391" xr:uid="{A71728D0-0BE3-4B4F-AF96-30BA78F2669B}"/>
    <cellStyle name="style1544111153081" xfId="45394" xr:uid="{FFE1A08B-E681-4607-AE6B-5B16475EBC4C}"/>
    <cellStyle name="style1544111153191" xfId="45396" xr:uid="{DE503F13-3351-41FC-895F-1AA386FAD467}"/>
    <cellStyle name="style1544111153407" xfId="45399" xr:uid="{A8A1F67C-9801-4BD4-B9EA-3F001CB27AF7}"/>
    <cellStyle name="style1544111153800" xfId="45403" xr:uid="{4DEF2455-0255-4B48-B675-B19D13D8DC50}"/>
    <cellStyle name="style1544111153913" xfId="45404" xr:uid="{751B43D4-9FCD-4A8A-990F-7DF42C823DFD}"/>
    <cellStyle name="style1544111154028" xfId="45402" xr:uid="{2284E7CB-4919-468D-A251-BB33F8ADDBFA}"/>
    <cellStyle name="style1544111154141" xfId="45405" xr:uid="{744C2BF1-88BE-499B-AFF5-7ECC55718FF3}"/>
    <cellStyle name="style1544111154251" xfId="45406" xr:uid="{84AB72D8-DCDC-4E76-A3EE-103A1658CE18}"/>
    <cellStyle name="style1544111154361" xfId="45407" xr:uid="{40EB0720-CC6B-4E3B-AA22-9550D0B6FAE6}"/>
    <cellStyle name="style1544111154733" xfId="45408" xr:uid="{D2E6D020-60D5-491A-A93B-AB610FD9B2E9}"/>
    <cellStyle name="style1544111154842" xfId="45409" xr:uid="{D3C487D7-7BC0-4B25-ABA5-35291AA10489}"/>
    <cellStyle name="style1544111154952" xfId="45410" xr:uid="{A5A6BB3C-B959-48CA-86C2-E2E16D7496B5}"/>
    <cellStyle name="style1544111155124" xfId="45429" xr:uid="{A3EF203A-D735-4C45-B895-2F5C5AAD8361}"/>
    <cellStyle name="style1544111155219" xfId="45430" xr:uid="{56685FD6-D101-47EF-8E4F-68BB6B9F1B07}"/>
    <cellStyle name="style1544111158217" xfId="45386" xr:uid="{7C151D22-9C33-4613-84F0-F37ABEBBBEF0}"/>
    <cellStyle name="style1544111158436" xfId="45389" xr:uid="{EE8DF109-5096-4AF3-8B4E-63713608A524}"/>
    <cellStyle name="style1544111158942" xfId="45392" xr:uid="{C3680B70-7DF4-4657-9008-9B97B93594C6}"/>
    <cellStyle name="style1544111159036" xfId="45395" xr:uid="{7956FFA8-F9E3-47BA-B80D-7709626523C2}"/>
    <cellStyle name="style1544111159167" xfId="45397" xr:uid="{8986A23B-B087-41B8-A287-746186B05045}"/>
    <cellStyle name="style1544111159449" xfId="45400" xr:uid="{58880D16-A540-49BD-A9FC-B2CBB456A37E}"/>
    <cellStyle name="style1544111159851" xfId="45412" xr:uid="{308EA043-D6AD-4661-B91C-55454C17EB4A}"/>
    <cellStyle name="style1544111159959" xfId="45413" xr:uid="{EDFD64AD-4779-42ED-ACC6-D48B4817736F}"/>
    <cellStyle name="style1544111160081" xfId="45411" xr:uid="{8EEB14AC-BBDA-49F9-8D9A-31C89819F278}"/>
    <cellStyle name="style1544111160192" xfId="45414" xr:uid="{C47A158E-0254-4E72-A8CD-00742CCB2398}"/>
    <cellStyle name="style1544111160303" xfId="45415" xr:uid="{A05812A4-5A43-4D21-8DED-114DBEE102B9}"/>
    <cellStyle name="style1544111160418" xfId="45416" xr:uid="{8A3CE59F-4AE3-408A-B48B-0762479A2193}"/>
    <cellStyle name="style1544111160801" xfId="45420" xr:uid="{8E2156BA-B7AE-4042-8AF4-3DA14C899CB0}"/>
    <cellStyle name="style1544111160911" xfId="45421" xr:uid="{84CF24AA-1D21-4F41-A861-9882B9B5F3AA}"/>
    <cellStyle name="style1544111161022" xfId="45422" xr:uid="{298A9812-BCA4-4B55-B9B6-D7C732539C10}"/>
    <cellStyle name="style1544111161195" xfId="45431" xr:uid="{D646F822-44CE-4F95-8F8F-9BAA4859EE17}"/>
    <cellStyle name="style1544111161291" xfId="45432" xr:uid="{4273949D-8504-4E00-A442-976A6029BAFB}"/>
    <cellStyle name="style1544111193429" xfId="45179" xr:uid="{E00D9BFE-5ECB-4304-A002-74F65964105C}"/>
    <cellStyle name="style1544111193606" xfId="45180" xr:uid="{BB9DFC02-5D0C-4207-AABF-23060F342319}"/>
    <cellStyle name="style1544111193768" xfId="45185" xr:uid="{D3543C1F-C307-4B4B-88F9-E18C27362B73}"/>
    <cellStyle name="style1544111193908" xfId="45186" xr:uid="{FA52B4C7-E548-4BA1-B976-397F134A42A3}"/>
    <cellStyle name="style1544111194194" xfId="45182" xr:uid="{02D5BC9D-B8AD-4AA8-AAE0-3A1F2B13E2AF}"/>
    <cellStyle name="style1544111194319" xfId="45183" xr:uid="{A510ED87-7DD6-4BB2-A8AA-DEDA84FB379C}"/>
    <cellStyle name="style1544111194444" xfId="45181" xr:uid="{40DCEA5B-6667-46AD-993F-61377E47FEE2}"/>
    <cellStyle name="style1544111194640" xfId="45184" xr:uid="{CFE84EFE-03ED-4F3E-B6B4-880109E89CA2}"/>
    <cellStyle name="style1544111194807" xfId="45187" xr:uid="{409D92EA-7748-43B5-84AC-1480E3C05021}"/>
    <cellStyle name="style1544111194932" xfId="45188" xr:uid="{5BDA8C1A-147D-4516-B127-CC870F128AF9}"/>
    <cellStyle name="style1544111195065" xfId="45189" xr:uid="{321985CA-0746-4336-A4E3-4E1A2B84A038}"/>
    <cellStyle name="style1544111195193" xfId="45190" xr:uid="{CECBFA27-5B07-466F-95B2-B6E155ED7EF4}"/>
    <cellStyle name="style1544111195318" xfId="45191" xr:uid="{135E19F4-2D81-4A2D-B289-D3A5F4AF9FF8}"/>
    <cellStyle name="style1544111195460" xfId="45194" xr:uid="{3E79A676-28A4-414B-811F-C18D8820BCF6}"/>
    <cellStyle name="style1544111195616" xfId="45192" xr:uid="{D7A26D50-B1A8-46EA-9596-CE053CEDD10E}"/>
    <cellStyle name="style1544111195760" xfId="45195" xr:uid="{879E5F23-240A-4D0F-A534-D11829A416FF}"/>
    <cellStyle name="style1544111195887" xfId="45197" xr:uid="{81A092D6-13BF-43E7-8CD0-597FC20FB641}"/>
    <cellStyle name="style1544111196012" xfId="45198" xr:uid="{2F8FEABE-13F8-41CA-93DD-BE8B5CA7CD19}"/>
    <cellStyle name="style1544111196139" xfId="45193" xr:uid="{1BA427C2-6963-4A8B-96E9-58000BF9C793}"/>
    <cellStyle name="style1544111196700" xfId="45196" xr:uid="{FFD31B62-1776-4043-B057-C533474B622D}"/>
    <cellStyle name="style1544111197249" xfId="45199" xr:uid="{8C504EBC-8FC4-46B1-9920-1761CDDE6586}"/>
    <cellStyle name="style1544111200182" xfId="45200" xr:uid="{80C10753-DDF9-4916-BB52-7A937235DFAF}"/>
    <cellStyle name="style1544111200338" xfId="45201" xr:uid="{94D7C565-8D57-481C-A8FC-F18C0ED61E65}"/>
    <cellStyle name="style1544111200501" xfId="45206" xr:uid="{A9F73474-C2E5-4EB9-9E56-CCE37113BF8C}"/>
    <cellStyle name="style1544111200664" xfId="45207" xr:uid="{5E9FAFA2-611F-4FD6-A712-B601C818FFD7}"/>
    <cellStyle name="style1544111200959" xfId="45203" xr:uid="{10573C17-8EE2-4C95-8E07-93A41ADA9D2E}"/>
    <cellStyle name="style1544111201084" xfId="45204" xr:uid="{44DC0860-C84B-4999-9718-076155CFEBB8}"/>
    <cellStyle name="style1544111201201" xfId="45202" xr:uid="{A1FF93E7-FDA2-4372-BDDC-AB46C2334C9A}"/>
    <cellStyle name="style1544111201320" xfId="45205" xr:uid="{A632371B-C6A7-4767-A371-53A790C2DC30}"/>
    <cellStyle name="style1544111201443" xfId="45208" xr:uid="{E8754113-C1C5-437C-95F6-89972E1C28E3}"/>
    <cellStyle name="style1544111201613" xfId="45209" xr:uid="{BE05F9F8-7FFF-4135-B270-C8E0C145309D}"/>
    <cellStyle name="style1544111201770" xfId="45210" xr:uid="{23FB77BF-6B90-4D0C-A8C3-3EA301D2C6F0}"/>
    <cellStyle name="style1544111201898" xfId="45211" xr:uid="{95CFD288-C5F6-4CBC-93F6-CF1972CFE767}"/>
    <cellStyle name="style1544111202022" xfId="45212" xr:uid="{93A53DAD-3193-470A-93E8-04D9B2EF4426}"/>
    <cellStyle name="style1544111202177" xfId="45218" xr:uid="{AB07F32C-909B-4A5F-9D27-1444E02216F3}"/>
    <cellStyle name="style1544111202294" xfId="45213" xr:uid="{D5D7D3B2-79F2-4894-8D83-473F1EB410C5}"/>
    <cellStyle name="style1544111202417" xfId="45219" xr:uid="{1681D96B-CD91-4ECA-B9BA-B46F7CFFEADD}"/>
    <cellStyle name="style1544111202596" xfId="45224" xr:uid="{DCFF4F11-E6A8-4EC6-93AB-EE7B48D1BF0F}"/>
    <cellStyle name="style1544111202771" xfId="45225" xr:uid="{83C949E8-6051-4C2C-9FE2-65FC342A93D5}"/>
    <cellStyle name="style1544111202893" xfId="45214" xr:uid="{415428BF-82B4-445C-9F8C-2164412F71E0}"/>
    <cellStyle name="style1544111203012" xfId="45215" xr:uid="{3B5B092A-440A-496C-BE85-DEB141C1D663}"/>
    <cellStyle name="style1544111203138" xfId="45216" xr:uid="{030DFC34-7B1B-4B9C-9C7B-C3C33BEBC179}"/>
    <cellStyle name="style1544111203259" xfId="45217" xr:uid="{01C42484-3638-4889-A9A4-EE16A3B2A41C}"/>
    <cellStyle name="style1544111203375" xfId="45220" xr:uid="{0CD4D5C7-5136-4545-9845-C334DED40455}"/>
    <cellStyle name="style1544111203527" xfId="45221" xr:uid="{473792A0-54AC-43EC-AF28-E7A0982F6588}"/>
    <cellStyle name="style1544111203690" xfId="45222" xr:uid="{764972DF-9CD4-4CC4-AB2A-696F42A24ACD}"/>
    <cellStyle name="style1544111203822" xfId="45223" xr:uid="{B4730033-EF7D-4BE1-AC32-3F17C44429E4}"/>
    <cellStyle name="style1544111203980" xfId="45226" xr:uid="{80EE46B3-2A4B-4958-BB1B-67BB858E3F2F}"/>
    <cellStyle name="style1544111204117" xfId="45227" xr:uid="{1D36C972-CB91-45C8-AD88-DA113B72613E}"/>
    <cellStyle name="style1544111204273" xfId="45228" xr:uid="{CE2C7C07-D971-4318-BC1A-CD323AF829B9}"/>
    <cellStyle name="style1544111204413" xfId="45229" xr:uid="{C25EC320-0CBF-44B3-A1B3-8360DEAA0BEA}"/>
    <cellStyle name="style1544111206928" xfId="45230" xr:uid="{4024956E-423D-408B-9D12-5AEEF4773FB1}"/>
    <cellStyle name="style1544111207067" xfId="45231" xr:uid="{5CB71ED0-7685-4B28-95C4-9432F5CA1500}"/>
    <cellStyle name="style1544111207192" xfId="45236" xr:uid="{B2021389-628A-4A0C-825A-9D2F8CE93226}"/>
    <cellStyle name="style1544111207309" xfId="45237" xr:uid="{ED327B5C-EC18-47D7-BCBE-7849252F55E9}"/>
    <cellStyle name="style1544111207838" xfId="45233" xr:uid="{019671C3-EB0E-4B2F-8060-6F9C77049122}"/>
    <cellStyle name="style1544111208105" xfId="45234" xr:uid="{59639D88-24C8-47AE-8B68-BC3A5A66F0E8}"/>
    <cellStyle name="style1544111208336" xfId="45232" xr:uid="{0AC0409D-0A3B-4031-BE48-CD32DB9EFE10}"/>
    <cellStyle name="style1544111208657" xfId="45235" xr:uid="{3C4E03B8-8CF6-482D-AFE0-C147A5701096}"/>
    <cellStyle name="style1544111208861" xfId="45238" xr:uid="{0D4240E3-6682-48F0-AE31-809EE431F567}"/>
    <cellStyle name="style1544111209023" xfId="45239" xr:uid="{EFFD287E-216E-4466-906D-885F030504DB}"/>
    <cellStyle name="style1544111209149" xfId="45240" xr:uid="{49C685C3-0C36-417A-B3B6-E654E49982A2}"/>
    <cellStyle name="style1544111209274" xfId="45241" xr:uid="{FE0F7D13-E651-48D7-83C3-2D8CADC4231E}"/>
    <cellStyle name="style1544111209485" xfId="45242" xr:uid="{6558AC87-F173-4D18-81E8-C6702466BECB}"/>
    <cellStyle name="style1544111209668" xfId="45248" xr:uid="{25AB2F48-8B2B-4A08-9241-60EE29139749}"/>
    <cellStyle name="style1544111209807" xfId="45243" xr:uid="{ED32A270-B49A-4CAA-A0A0-180EEB71EB2C}"/>
    <cellStyle name="style1544111209926" xfId="45249" xr:uid="{D090C540-4274-4B72-8714-FFC56F03A51E}"/>
    <cellStyle name="style1544111210053" xfId="45254" xr:uid="{B0585FAE-151D-4237-B164-41AE62987C92}"/>
    <cellStyle name="style1544111210171" xfId="45255" xr:uid="{91BEA994-A202-4340-B65E-B03943CD787F}"/>
    <cellStyle name="style1544111210293" xfId="45244" xr:uid="{6F995CBF-61E2-440D-A9B4-5B89B071421C}"/>
    <cellStyle name="style1544111210410" xfId="45245" xr:uid="{F6136C5C-F54A-4FC9-B0B0-60FE2DFC2788}"/>
    <cellStyle name="style1544111210556" xfId="45246" xr:uid="{35FBFEDA-625D-49CC-A680-108F7DE8B3EF}"/>
    <cellStyle name="style1544111210690" xfId="45247" xr:uid="{AD91DCD9-68F9-4C93-944C-CCB0781DF2A4}"/>
    <cellStyle name="style1544111210815" xfId="45250" xr:uid="{0A9F5115-D64E-400D-8DC1-7CE0AAF46EAD}"/>
    <cellStyle name="style1544111210974" xfId="45251" xr:uid="{E3DFC605-EE17-4A64-B0F9-929454743EC5}"/>
    <cellStyle name="style1544111211101" xfId="45252" xr:uid="{9943332B-5ED8-43BA-A8AA-464680685E43}"/>
    <cellStyle name="style1544111211217" xfId="45253" xr:uid="{50C009DF-835D-4804-8D64-CE1F1B381FCB}"/>
    <cellStyle name="style1544111211402" xfId="45256" xr:uid="{F42E103C-A159-4F17-8C5A-714AA7D2E5F1}"/>
    <cellStyle name="style1544111211554" xfId="45257" xr:uid="{6060BE4D-15BC-4955-AF63-08CCA5221867}"/>
    <cellStyle name="style1544111211719" xfId="45258" xr:uid="{BA3AE731-439C-493D-B7C2-C8DE6CF69E3D}"/>
    <cellStyle name="style1544111211850" xfId="45259" xr:uid="{1944A3BF-8D41-446D-8BCC-AF87922F53F3}"/>
    <cellStyle name="style1544111215086" xfId="45260" xr:uid="{23D61F6E-0B88-4387-B551-EF60DAF60632}"/>
    <cellStyle name="style1544111215251" xfId="45261" xr:uid="{748AAEE1-FC27-48DE-A3B8-FDAB2D9224BF}"/>
    <cellStyle name="style1544111215387" xfId="45266" xr:uid="{9E939E2A-66E5-4D54-828C-402930868942}"/>
    <cellStyle name="style1544111215565" xfId="45267" xr:uid="{8C2461FF-A98B-4076-BFEA-1A651C40FC64}"/>
    <cellStyle name="style1544111215929" xfId="45263" xr:uid="{F79908F4-6181-4D7C-913E-17F9838F8E56}"/>
    <cellStyle name="style1544111216139" xfId="45264" xr:uid="{26122297-831A-474F-BE09-AAE1CD48046C}"/>
    <cellStyle name="style1544111216317" xfId="45262" xr:uid="{F5BB7E8B-47A7-4964-BCFC-102FA2591823}"/>
    <cellStyle name="style1544111216461" xfId="45265" xr:uid="{8261DFB3-73C8-4755-B63A-6C37DC89C7F0}"/>
    <cellStyle name="style1544111216734" xfId="45268" xr:uid="{67A2F8DF-026A-494E-9795-E1327E0BBCA0}"/>
    <cellStyle name="style1544111216940" xfId="45269" xr:uid="{18D4A97A-2B40-4AE4-A385-E995A3F3DF1F}"/>
    <cellStyle name="style1544111217097" xfId="45270" xr:uid="{A6A15D04-3E55-4809-AFB2-5310AFEADE13}"/>
    <cellStyle name="style1544111217244" xfId="45271" xr:uid="{141FB5AE-8897-48C7-A55F-FF55158DB8A9}"/>
    <cellStyle name="style1544111217403" xfId="45272" xr:uid="{6779CD55-61D0-4CD1-804D-403CF4579845}"/>
    <cellStyle name="style1544111217625" xfId="45275" xr:uid="{521DFC68-3A28-415F-AF4E-52EF8C9B45BD}"/>
    <cellStyle name="style1544111217872" xfId="45273" xr:uid="{C9139C98-B0D1-4FB3-AB36-3CB7E75980D6}"/>
    <cellStyle name="style1544111217995" xfId="45276" xr:uid="{3938A3BF-2F88-434E-AA53-F0DC597D14DE}"/>
    <cellStyle name="style1544111218118" xfId="45280" xr:uid="{2853EC61-BC65-415F-B700-97A493CA8A71}"/>
    <cellStyle name="style1544111218235" xfId="45281" xr:uid="{D5D35FAB-E163-44BD-AE40-5F84E72C072F}"/>
    <cellStyle name="style1544111218374" xfId="45274" xr:uid="{1AFE8374-CB2A-4120-B9AA-04A2AE9F4D94}"/>
    <cellStyle name="style1544111219330" xfId="45277" xr:uid="{C8CDB50A-66F9-4168-97CD-5A4EA0B42E59}"/>
    <cellStyle name="style1544111219515" xfId="45278" xr:uid="{4F39DFD1-24FB-41B5-A0AA-6C5C42C5A96A}"/>
    <cellStyle name="style1544111219999" xfId="45279" xr:uid="{48BD478F-DD2A-4A92-A9ED-6ADDD9FA4018}"/>
    <cellStyle name="style1544111220247" xfId="45282" xr:uid="{CA47C78D-3EBA-48DD-89D5-6DCC0E9A3892}"/>
    <cellStyle name="style1544111220504" xfId="45283" xr:uid="{CAB5E70F-E12E-4DD0-A030-BCE6AED4A366}"/>
    <cellStyle name="style1544111220867" xfId="45284" xr:uid="{CDAD2019-DDB2-4EF6-AAE0-54F9DB221534}"/>
    <cellStyle name="style1544111223392" xfId="45285" xr:uid="{FFD42F59-5BAC-4ACC-972D-3448E5FC7F9E}"/>
    <cellStyle name="style1544111223555" xfId="45286" xr:uid="{2E031BBA-16C5-4017-AAA3-27B31C47B37F}"/>
    <cellStyle name="style1544111223711" xfId="45291" xr:uid="{2AE32B43-2B6D-495C-B5F7-05172131B686}"/>
    <cellStyle name="style1544111223839" xfId="45292" xr:uid="{B340D38E-EC3B-4A08-8E52-53D9364CFF56}"/>
    <cellStyle name="style1544111224112" xfId="45288" xr:uid="{63D01695-C8FD-46D3-A202-DFCBE25EA965}"/>
    <cellStyle name="style1544111224235" xfId="45289" xr:uid="{16C3A23B-B583-462E-9772-39DD1EDA1B41}"/>
    <cellStyle name="style1544111224355" xfId="45287" xr:uid="{E26B0087-4EA8-4A67-9704-F681BB04E591}"/>
    <cellStyle name="style1544111224474" xfId="45290" xr:uid="{46A619E0-47F8-4D4E-A72F-4032E38F02F1}"/>
    <cellStyle name="style1544111224660" xfId="45293" xr:uid="{BF8F47D9-1D90-4090-8686-EE0ED4E13A75}"/>
    <cellStyle name="style1544111224789" xfId="45294" xr:uid="{00FA2704-D6DF-4EE6-A9EB-5B1C6436A9BD}"/>
    <cellStyle name="style1544111224911" xfId="45295" xr:uid="{E809D3AC-5F94-4A7B-83DF-EA448212E16E}"/>
    <cellStyle name="style1544111225034" xfId="45296" xr:uid="{63D72680-B647-4086-B417-49F55571EDF2}"/>
    <cellStyle name="style1544111225161" xfId="45297" xr:uid="{4E01FC28-C367-4593-A85E-CC889D7E5CB7}"/>
    <cellStyle name="style1544111225302" xfId="45300" xr:uid="{A80D2422-0B8D-48BE-A186-5B0082CD9217}"/>
    <cellStyle name="style1544111225441" xfId="45298" xr:uid="{A3FBA51D-D600-4256-8091-8E3B2DEA59C1}"/>
    <cellStyle name="style1544111225583" xfId="45301" xr:uid="{67B936D9-8F3D-463F-93A6-615B90B11BAD}"/>
    <cellStyle name="style1544111225735" xfId="45306" xr:uid="{45CE8F85-B15B-4B85-AF23-8D3422FB6869}"/>
    <cellStyle name="style1544111225933" xfId="45307" xr:uid="{15082EA6-F21C-44A7-8CE3-78C269BD3A4E}"/>
    <cellStyle name="style1544111226071" xfId="45299" xr:uid="{7B29C013-43AE-4736-AA67-948A33D2E7E6}"/>
    <cellStyle name="style1544111226634" xfId="45302" xr:uid="{B98810F2-7686-4DC2-8D79-CDA5586EA66D}"/>
    <cellStyle name="style1544111226773" xfId="45303" xr:uid="{481B3130-EE95-4957-8502-09541B0C5A16}"/>
    <cellStyle name="style1544111226912" xfId="45304" xr:uid="{E3C787B1-A062-4FDD-9047-B26850C86121}"/>
    <cellStyle name="style1544111227049" xfId="45305" xr:uid="{A7250829-FA8D-47E1-BF12-F02B48CB81CD}"/>
    <cellStyle name="style1544111227197" xfId="45308" xr:uid="{BE2DC8A0-A235-48ED-BB29-ACA44624BCA0}"/>
    <cellStyle name="style1544111227330" xfId="45309" xr:uid="{9D00EAE9-8EBD-47FE-9270-6B386911A350}"/>
    <cellStyle name="style1544111227449" xfId="45310" xr:uid="{51190A78-3567-4A20-AB0D-D46B3F13E92D}"/>
    <cellStyle name="style1544111227658" xfId="45311" xr:uid="{3C370A86-9B69-447D-B152-DC672D2ACBFF}"/>
    <cellStyle name="style1544111227801" xfId="45312" xr:uid="{96878F91-CCB6-42C8-A6F3-CF0631A31F5E}"/>
    <cellStyle name="style1544111227905" xfId="45313" xr:uid="{10CA70C9-E15D-45A7-9CF1-715849963F86}"/>
    <cellStyle name="style1544111228008" xfId="45314" xr:uid="{251EB8C6-83CF-41C2-A90E-05800F5A9596}"/>
    <cellStyle name="style1544111228111" xfId="45315" xr:uid="{C3BF3679-FE1F-461B-BE96-EB899E256F9F}"/>
    <cellStyle name="style1544111228214" xfId="45316" xr:uid="{698716E8-07B4-4187-B059-5B55FEF916AB}"/>
    <cellStyle name="style1544111228321" xfId="45317" xr:uid="{66E352D6-6589-4226-9BD1-EAEA2B211DF8}"/>
    <cellStyle name="style1544111228427" xfId="45318" xr:uid="{138A1C39-E61D-4B78-A989-0E8ABFC14A91}"/>
    <cellStyle name="style1544111228578" xfId="45319" xr:uid="{4C308993-8362-4BC7-A57F-7B05D3236769}"/>
    <cellStyle name="style1544111228777" xfId="45320" xr:uid="{63C582CB-A353-4F6E-8174-8EBE20EE8981}"/>
    <cellStyle name="style1544111228972" xfId="45321" xr:uid="{A22CF6A3-1915-46DF-8DCE-57CEB4111521}"/>
    <cellStyle name="style1544111229176" xfId="45322" xr:uid="{F5715334-502E-4708-A603-F824B2F1F2DC}"/>
    <cellStyle name="style1544111229371" xfId="45323" xr:uid="{BA52EA8C-F1D5-4ABE-8AC6-6773F16C276D}"/>
    <cellStyle name="style1544111232014" xfId="45324" xr:uid="{9494B363-84A6-41E0-B06E-04414D64E2B3}"/>
    <cellStyle name="style1544111232153" xfId="45325" xr:uid="{B66B3114-A9FF-42CA-8EDF-0A45818FECB0}"/>
    <cellStyle name="style1544111232279" xfId="45330" xr:uid="{2979D353-EFC9-4EA4-ABB5-4FEF8335116F}"/>
    <cellStyle name="style1544111232399" xfId="45331" xr:uid="{4D4B8330-A8B0-42D2-B6C1-482F26C67FB4}"/>
    <cellStyle name="style1544111232678" xfId="45327" xr:uid="{1E868019-48F8-4DB7-8286-2CBF780F3916}"/>
    <cellStyle name="style1544111232814" xfId="45328" xr:uid="{7EEFFB8D-BE25-45E9-86CC-9EFA1BF09487}"/>
    <cellStyle name="style1544111232965" xfId="45326" xr:uid="{B51EC2CC-0694-4058-A53B-C40B9494F622}"/>
    <cellStyle name="style1544111233236" xfId="45329" xr:uid="{48D48E55-B71A-4809-BADC-535194281235}"/>
    <cellStyle name="style1544111233394" xfId="45332" xr:uid="{3C831571-870F-4B86-80C1-635B37BE9EDC}"/>
    <cellStyle name="style1544111233678" xfId="45333" xr:uid="{4AF6024E-BD70-46BF-AB26-175C3E26A102}"/>
    <cellStyle name="style1544111233849" xfId="45334" xr:uid="{BFA4C22D-F5FA-4A79-AAFA-E4A84E0A4F94}"/>
    <cellStyle name="style1544111233983" xfId="45335" xr:uid="{691E3FCC-0D00-4B91-B94C-CBE0BDBC90EE}"/>
    <cellStyle name="style1544111234129" xfId="45336" xr:uid="{5859C0D7-463B-46AE-8959-B6B315316110}"/>
    <cellStyle name="style1544111234270" xfId="45342" xr:uid="{A36748F6-D34C-46F5-A7B7-582A62C1FCD7}"/>
    <cellStyle name="style1544111234405" xfId="45348" xr:uid="{72F5A4D9-E011-4148-B287-A3B3E3332858}"/>
    <cellStyle name="style1544111234575" xfId="45337" xr:uid="{28F3E4F5-2453-4EDA-BC93-57BE6DE6795E}"/>
    <cellStyle name="style1544111234759" xfId="45343" xr:uid="{F3DD9370-46A1-408F-BCFC-73206280C826}"/>
    <cellStyle name="style1544111234894" xfId="45349" xr:uid="{E2D11E7C-6EA2-4343-8ED0-809823D139A3}"/>
    <cellStyle name="style1544111235030" xfId="45338" xr:uid="{90E1D236-7430-4012-95F1-C6C96B4EE84E}"/>
    <cellStyle name="style1544111235178" xfId="45339" xr:uid="{B4FA6259-F0DC-4F9B-ABB2-03B08D5A01FD}"/>
    <cellStyle name="style1544111235334" xfId="45340" xr:uid="{8D6C75F2-0D0F-4532-9628-44B277DAF664}"/>
    <cellStyle name="style1544111235470" xfId="45341" xr:uid="{BCACBCD6-C0A5-4127-8876-8B889607CE21}"/>
    <cellStyle name="style1544111235625" xfId="45344" xr:uid="{971E2242-53A0-49A8-BC4B-9ABDBE462808}"/>
    <cellStyle name="style1544111235789" xfId="45345" xr:uid="{EFF7E0F0-40E1-455B-8B8A-A770DA5AF29D}"/>
    <cellStyle name="style1544111235931" xfId="45346" xr:uid="{FD1B6851-0E88-48E6-9BF8-90943FAA8302}"/>
    <cellStyle name="style1544111236057" xfId="45347" xr:uid="{283F86AA-8CAC-4694-A13D-4B9C58FD7140}"/>
    <cellStyle name="style1544111236177" xfId="45350" xr:uid="{B4A060BF-FB6F-41B9-B643-410C3B1983C7}"/>
    <cellStyle name="style1544111236291" xfId="45351" xr:uid="{3F2E1809-A56C-4914-B9C2-8006FC5F810E}"/>
    <cellStyle name="style1544111236403" xfId="45352" xr:uid="{C72C278D-3B24-44E9-8DCB-B31E614B6507}"/>
    <cellStyle name="style1544111236536" xfId="45353" xr:uid="{012C769F-0A35-483E-8E64-2E96515DE113}"/>
    <cellStyle name="style1544111236680" xfId="45354" xr:uid="{59E16F4A-E26D-4095-9206-5A4C93C99CB2}"/>
    <cellStyle name="style1544111236790" xfId="45355" xr:uid="{49C95A21-F4F0-4EA9-A8C5-5AF7E12E4DFF}"/>
    <cellStyle name="style1544111236886" xfId="45356" xr:uid="{68295E74-2C3C-4057-829E-E0B0F3148867}"/>
    <cellStyle name="style1544111236982" xfId="45357" xr:uid="{5A3EC086-4BE4-4937-83E0-78321E250221}"/>
    <cellStyle name="style1544111237079" xfId="45358" xr:uid="{FE84C035-23F5-4B53-B8A5-F020DA5B119D}"/>
    <cellStyle name="style1544111237176" xfId="45359" xr:uid="{9ECE0F2F-1D63-4860-88C3-CFB6944AAE0D}"/>
    <cellStyle name="style1544111237270" xfId="45360" xr:uid="{0DEA3E88-2464-4AF0-AD33-3AD76FE1F1A3}"/>
    <cellStyle name="style1544111237368" xfId="45361" xr:uid="{32508A2D-9170-4ECB-B8F5-242374837465}"/>
    <cellStyle name="style1544111237467" xfId="45362" xr:uid="{15756C31-D9C3-4558-A888-776F9BE5B49D}"/>
    <cellStyle name="style1544111237586" xfId="45363" xr:uid="{89B61672-2C30-4CEE-84D2-96122C758CD1}"/>
    <cellStyle name="style1544111237699" xfId="45364" xr:uid="{E83D4790-0151-4A72-935B-A43ECB4BD6A6}"/>
    <cellStyle name="style1544111237798" xfId="45365" xr:uid="{76A25271-32E9-4471-80CE-6CE3A0EE7AEC}"/>
    <cellStyle name="style1544111240319" xfId="45367" xr:uid="{1C6279AF-26D2-490B-B832-5760C4D693D7}"/>
    <cellStyle name="style1544111240447" xfId="45368" xr:uid="{9AAAA771-1AE2-4BE3-99C7-B20ABC3B6C90}"/>
    <cellStyle name="style1544111240585" xfId="45366" xr:uid="{906C1D0A-912B-4570-9794-9C1095AE7627}"/>
    <cellStyle name="style1544111240741" xfId="45369" xr:uid="{FBEA433B-EE94-4998-BED6-F537F36F3608}"/>
    <cellStyle name="style1544111240867" xfId="45370" xr:uid="{4F9C2939-5A25-486D-9FD9-D7950FB373E5}"/>
    <cellStyle name="style1544111240994" xfId="45371" xr:uid="{FE413064-5FBD-4B09-901C-AC0A8436C224}"/>
    <cellStyle name="style1544111241124" xfId="45372" xr:uid="{6C3ACC7D-151D-4181-973E-FF85A7D68C3C}"/>
    <cellStyle name="style1544111241244" xfId="45373" xr:uid="{D0A54535-0241-42C6-8F3A-A5B56E7B0960}"/>
    <cellStyle name="style1544111241358" xfId="45375" xr:uid="{E8C58AC8-DC3E-4AAC-9571-302D574712C9}"/>
    <cellStyle name="style1544111241471" xfId="45376" xr:uid="{F253ADAD-8364-4A19-AC71-05D0ADB3623D}"/>
    <cellStyle name="style1544111241603" xfId="45378" xr:uid="{9C37B514-A409-46B5-87CE-FAA067CC4877}"/>
    <cellStyle name="style1544111241732" xfId="45379" xr:uid="{479FC1D4-D589-46D9-862B-081AF5D01EDB}"/>
    <cellStyle name="style1544111241844" xfId="45374" xr:uid="{92C73098-6483-4DBF-9EB7-9BC7DE94D0AC}"/>
    <cellStyle name="style1544111241969" xfId="45377" xr:uid="{12FF170F-E461-4B90-BFFE-27B9F9D2F067}"/>
    <cellStyle name="style1544111242102" xfId="45380" xr:uid="{719AF9B4-4A9D-4295-B9DC-D32CDA6A0245}"/>
    <cellStyle name="style1544111242370" xfId="45382" xr:uid="{807110D1-0595-4850-BFD3-2A5A66A62FDB}"/>
    <cellStyle name="style1544111242494" xfId="45383" xr:uid="{6E05D965-FF3D-40A0-8095-E84426BCA4C1}"/>
    <cellStyle name="style1544111242666" xfId="45381" xr:uid="{81E39B74-5480-46C7-AC0D-32A2977AE87B}"/>
    <cellStyle name="style1544127825758" xfId="45128" xr:uid="{4DCAB94F-0D1D-4671-8280-DAFE757E2DD0}"/>
    <cellStyle name="style1544127826053" xfId="45131" xr:uid="{AFA57BFA-AB93-4E88-AA0D-72630D8DA0F6}"/>
    <cellStyle name="style1544127826611" xfId="45134" xr:uid="{00C8FFE7-65E2-43FE-8EF9-96C14697E4F4}"/>
    <cellStyle name="style1544127826724" xfId="45137" xr:uid="{D77CF65E-D8B0-413C-BD9C-428D2CCCF0D6}"/>
    <cellStyle name="style1544127826829" xfId="45140" xr:uid="{94B28C07-283A-416A-8B33-63C438677D91}"/>
    <cellStyle name="style1544127827051" xfId="45143" xr:uid="{F25D7472-303B-4945-9625-C0EAD69E2EFD}"/>
    <cellStyle name="style1544127827441" xfId="45147" xr:uid="{E0777B39-78D5-4AC0-850B-764834964A7F}"/>
    <cellStyle name="style1544127827578" xfId="45148" xr:uid="{1FDA4FE6-0C07-48CF-A5F7-202BDEB562A7}"/>
    <cellStyle name="style1544127827732" xfId="45146" xr:uid="{2886EF14-5C9A-40DD-97FA-93958EAD862A}"/>
    <cellStyle name="style1544127827857" xfId="45155" xr:uid="{3958A01C-7B16-41F5-8FE6-9066F97BB639}"/>
    <cellStyle name="style1544127827981" xfId="45156" xr:uid="{EE2172A5-728E-43DB-B25D-8485B0CAFBEF}"/>
    <cellStyle name="style1544127828106" xfId="45157" xr:uid="{E09C5A2E-3E81-4C69-B86E-D676CCC3768B}"/>
    <cellStyle name="style1544127828459" xfId="45164" xr:uid="{CEE00C20-F144-4CB7-98A4-595FB3C4F7EA}"/>
    <cellStyle name="style1544127828596" xfId="45165" xr:uid="{6E3E6756-1A54-4937-BA3C-B59CAF75FB87}"/>
    <cellStyle name="style1544127828738" xfId="45166" xr:uid="{B6950B48-0B3C-4B8B-81A1-EA3860BBF4BC}"/>
    <cellStyle name="style1544127828896" xfId="45173" xr:uid="{63C921E4-203E-4D8D-8EA5-04E0EF41BEAE}"/>
    <cellStyle name="style1544127828991" xfId="45176" xr:uid="{53CFC1EE-E155-455D-89F8-8CF9BD9EEDBA}"/>
    <cellStyle name="style1544127833526" xfId="45129" xr:uid="{E089803E-C83C-4CD7-8DC6-E60379BD45B1}"/>
    <cellStyle name="style1544127833814" xfId="45132" xr:uid="{D8C90D37-F79E-4EB7-AB69-88889275AD0B}"/>
    <cellStyle name="style1544127834284" xfId="45135" xr:uid="{90435A2E-DE95-4E82-8153-47EE7CD66D9A}"/>
    <cellStyle name="style1544127834377" xfId="45138" xr:uid="{91D1C594-1590-4528-BB55-7340BCFA19C0}"/>
    <cellStyle name="style1544127834500" xfId="45141" xr:uid="{999CA92E-800A-4944-B881-A064F79E7FFC}"/>
    <cellStyle name="style1544127834753" xfId="45144" xr:uid="{9A746AAB-274A-4534-B164-BAE4A58B6989}"/>
    <cellStyle name="style1544127835105" xfId="45150" xr:uid="{7F2D7FEA-3B3A-43CD-A197-311BD4C455A3}"/>
    <cellStyle name="style1544127835242" xfId="45151" xr:uid="{6ABAFC27-7320-45E6-9472-ABFAF2AD2859}"/>
    <cellStyle name="style1544127835353" xfId="45149" xr:uid="{6C699A60-CCF0-4733-B6D4-376EE4C53BAA}"/>
    <cellStyle name="style1544127835460" xfId="45158" xr:uid="{6FAFB0C3-4ABF-4BF3-8A5F-DEA24B4D04DA}"/>
    <cellStyle name="style1544127835590" xfId="45159" xr:uid="{B4A5F1A3-06D5-49B7-9A9F-7D572D83176E}"/>
    <cellStyle name="style1544127835729" xfId="45160" xr:uid="{1B7A896D-9DD3-4F28-BBD4-932234B7ECF3}"/>
    <cellStyle name="style1544127836076" xfId="45167" xr:uid="{BDABD929-7182-4DDC-9A3C-9DA596439D4D}"/>
    <cellStyle name="style1544127836209" xfId="45168" xr:uid="{E9D9307F-5C7E-4F35-9A03-89A841E7A782}"/>
    <cellStyle name="style1544127836333" xfId="45169" xr:uid="{D36481D6-B57F-45D8-AF5C-FDDCDF862523}"/>
    <cellStyle name="style1544127836479" xfId="45174" xr:uid="{0A6CE79E-96FA-4055-90DD-E52278C0B44F}"/>
    <cellStyle name="style1544127836593" xfId="45177" xr:uid="{A8CBEB66-724C-425D-85C3-18E7DC3EF6FE}"/>
    <cellStyle name="style1544127840924" xfId="45130" xr:uid="{E67DB21F-5C1F-461C-BB71-A1DC878E01B9}"/>
    <cellStyle name="style1544127841183" xfId="45133" xr:uid="{B7BF0F0E-42E5-49FA-8C99-8D12C74FF36F}"/>
    <cellStyle name="style1544127841763" xfId="45136" xr:uid="{FDFC8408-3DA9-49F9-9525-F2E17F61D5ED}"/>
    <cellStyle name="style1544127841866" xfId="45139" xr:uid="{0D8521DC-B6A9-47FC-A470-1766132ED449}"/>
    <cellStyle name="style1544127841983" xfId="45142" xr:uid="{C7309ECC-AC39-4C0C-9078-4380DD9017F0}"/>
    <cellStyle name="style1544127842205" xfId="45145" xr:uid="{5DBE2744-E4EB-4D58-B30E-F6D984377C30}"/>
    <cellStyle name="style1544127842604" xfId="45153" xr:uid="{EF625997-9DE0-4394-85BC-5CE20BE2E330}"/>
    <cellStyle name="style1544127842746" xfId="45154" xr:uid="{E14823A4-D950-4C0F-BC14-01EC546016D4}"/>
    <cellStyle name="style1544127842861" xfId="45152" xr:uid="{697BA34B-0E1D-49FA-92AA-3AF88B66E64B}"/>
    <cellStyle name="style1544127842971" xfId="45161" xr:uid="{2DB0F7AE-DF3C-49D3-8F32-6327B44F96A0}"/>
    <cellStyle name="style1544127843082" xfId="45162" xr:uid="{4A88AAC3-E933-4E4B-A516-8A3839E52C59}"/>
    <cellStyle name="style1544127843192" xfId="45163" xr:uid="{0B0E3A82-591E-4A15-803E-C1473BEF938F}"/>
    <cellStyle name="style1544127843766" xfId="45170" xr:uid="{187E6C54-AEE7-4158-8E2E-29B91E111CA3}"/>
    <cellStyle name="style1544127843944" xfId="45171" xr:uid="{8A8E15D5-3869-4714-9898-D1D58802163A}"/>
    <cellStyle name="style1544127844069" xfId="45172" xr:uid="{F8B480C8-9C2C-4F15-AE15-97EDE15AFCCE}"/>
    <cellStyle name="style1544127844338" xfId="45175" xr:uid="{4A80738A-9B9F-43ED-9A94-306AD0487AA8}"/>
    <cellStyle name="style1544127844443" xfId="45178" xr:uid="{DD380535-4AD1-453F-B915-E38F3898346A}"/>
    <cellStyle name="style1544128873411" xfId="44927" xr:uid="{1062CF0C-9210-40AE-8C1E-63DE3B889ACA}"/>
    <cellStyle name="style1544128873582" xfId="44928" xr:uid="{0AF60C24-27A9-4892-9F21-716C1D97C5E0}"/>
    <cellStyle name="style1544128873723" xfId="44933" xr:uid="{6A459D49-FAEA-428E-91E3-5F621841E7D0}"/>
    <cellStyle name="style1544128873866" xfId="44934" xr:uid="{AB9D6914-DED2-42F4-A944-0C0C9CADAFA1}"/>
    <cellStyle name="style1544128874134" xfId="44930" xr:uid="{D299D183-5A5B-4870-A48C-4BB6BF9FACA5}"/>
    <cellStyle name="style1544128874277" xfId="44931" xr:uid="{DFDAF749-6664-4FFD-ADF8-3F841D711F00}"/>
    <cellStyle name="style1544128874438" xfId="44929" xr:uid="{EBD9172C-D100-41F2-A99F-D9343D3A72C4}"/>
    <cellStyle name="style1544128874611" xfId="44932" xr:uid="{573EE2CB-CA1F-428B-A5F8-FDDD37A7FDBA}"/>
    <cellStyle name="style1544128874768" xfId="44935" xr:uid="{19479F1F-D4DB-48D5-8675-9737431BA672}"/>
    <cellStyle name="style1544128874894" xfId="44936" xr:uid="{4A05591D-E415-42A9-8315-41262B3385BB}"/>
    <cellStyle name="style1544128875020" xfId="44937" xr:uid="{65674C03-4363-4BA3-8CEF-6C1D59E4AE8C}"/>
    <cellStyle name="style1544128875150" xfId="44938" xr:uid="{DBF6B8EC-58FA-42B0-A88B-A0107B8FAAEA}"/>
    <cellStyle name="style1544128875289" xfId="44939" xr:uid="{CC9340F3-E3FA-441E-BABA-5605BB0C9E8A}"/>
    <cellStyle name="style1544128875483" xfId="44942" xr:uid="{C91D3CB7-63A5-4843-9DE9-82F4B2FDF508}"/>
    <cellStyle name="style1544128875652" xfId="44940" xr:uid="{6EAD8C73-0646-4BB2-A99B-A5F226060E2B}"/>
    <cellStyle name="style1544128875794" xfId="44943" xr:uid="{B0F94322-ED67-4393-B694-65DF1436E44D}"/>
    <cellStyle name="style1544128875920" xfId="44945" xr:uid="{944BA3BF-BF9F-4E6E-958F-7EE110CD9713}"/>
    <cellStyle name="style1544128876048" xfId="44946" xr:uid="{5B3DC3D5-D247-4DA1-84CC-08F4CD537E90}"/>
    <cellStyle name="style1544128876174" xfId="44941" xr:uid="{83A55AB6-01DE-47BC-A8A4-883760C3283A}"/>
    <cellStyle name="style1544128876758" xfId="44944" xr:uid="{E4F181B9-9139-4CA3-AC8F-0C75CA35D9B2}"/>
    <cellStyle name="style1544128877297" xfId="44947" xr:uid="{3E089C76-C543-4EA3-A47F-094F2CEEF152}"/>
    <cellStyle name="style1544128883465" xfId="44948" xr:uid="{68EA92F8-0D2E-4816-85EE-574E23E2463F}"/>
    <cellStyle name="style1544128883596" xfId="44949" xr:uid="{FB0357D8-FBAD-456A-A05C-8ABE39D17C4E}"/>
    <cellStyle name="style1544128883729" xfId="44954" xr:uid="{13FC2D66-9DA4-4214-95C4-2F0888ECFCF4}"/>
    <cellStyle name="style1544128883865" xfId="44955" xr:uid="{D2318127-3449-4319-A773-8FDD3AA8F789}"/>
    <cellStyle name="style1544128884091" xfId="44951" xr:uid="{2D569268-E3C8-49A7-80AA-4FCF18833A8C}"/>
    <cellStyle name="style1544128884200" xfId="44952" xr:uid="{FE8A6F95-74E8-4B06-B31E-A63B322D3DAA}"/>
    <cellStyle name="style1544128884325" xfId="44950" xr:uid="{A2FEC690-3C13-41B7-A65B-43238181B8D5}"/>
    <cellStyle name="style1544128884448" xfId="44953" xr:uid="{F1DFD58D-361A-4F8A-B18E-2CA5DE22D902}"/>
    <cellStyle name="style1544128884573" xfId="44956" xr:uid="{BFA53968-7A33-4E2D-9D5B-5CD1D2EB9F02}"/>
    <cellStyle name="style1544128884707" xfId="44957" xr:uid="{D234F352-27F9-4CE7-BF53-A5406A7EECA4}"/>
    <cellStyle name="style1544128884822" xfId="44958" xr:uid="{953DC691-EE67-4748-A2C2-C5FB2C835DF2}"/>
    <cellStyle name="style1544128884939" xfId="44959" xr:uid="{EC92C7B1-6CE9-45B8-8D12-DF553C57E5CD}"/>
    <cellStyle name="style1544128885089" xfId="44960" xr:uid="{FF763EB8-1473-4B3A-8CF6-7B59C8C2F0AF}"/>
    <cellStyle name="style1544128885209" xfId="44966" xr:uid="{EE1A497B-75A8-486E-B936-AA8489EE1F7B}"/>
    <cellStyle name="style1544128885331" xfId="44961" xr:uid="{CD5CDBB0-6277-4025-9B1E-4F7EE9184641}"/>
    <cellStyle name="style1544128885444" xfId="44967" xr:uid="{645DB5B0-A01D-40A8-AA4B-A30433617DCB}"/>
    <cellStyle name="style1544128885575" xfId="44972" xr:uid="{2CEDE9A7-DD7A-42DB-89BD-8034C60D0B42}"/>
    <cellStyle name="style1544128885708" xfId="44973" xr:uid="{21B1D27E-22C7-4EEC-A50E-07286E6E79BE}"/>
    <cellStyle name="style1544128885828" xfId="44962" xr:uid="{1CB47296-B9B2-4B56-8B52-5623892DCA1F}"/>
    <cellStyle name="style1544128885937" xfId="44963" xr:uid="{5E5744CD-38E3-4BD7-AE11-09CF2FB04AD7}"/>
    <cellStyle name="style1544128886047" xfId="44964" xr:uid="{413FB475-AC75-4D9E-956F-6882A8B4731E}"/>
    <cellStyle name="style1544128886160" xfId="44965" xr:uid="{E5526EEF-D8B9-4968-B545-3ADA770FC663}"/>
    <cellStyle name="style1544128886289" xfId="44968" xr:uid="{A8322F95-FCCA-46B3-A7EA-1CBD7DC38B1F}"/>
    <cellStyle name="style1544128886397" xfId="44969" xr:uid="{E97E0A9A-9D6F-4199-B95A-51259FA1BC60}"/>
    <cellStyle name="style1544128886507" xfId="44970" xr:uid="{6A3CFB0E-5A4F-4D3C-BCEF-B0510705A1F6}"/>
    <cellStyle name="style1544128886648" xfId="44971" xr:uid="{5358A0A6-7697-4FE2-8DF2-0F852239EF2A}"/>
    <cellStyle name="style1544128886856" xfId="44974" xr:uid="{B60EBEBB-DF82-4A31-BA9B-244366853944}"/>
    <cellStyle name="style1544128886965" xfId="44975" xr:uid="{65610683-6378-4609-AF1A-780B176C30B8}"/>
    <cellStyle name="style1544128887075" xfId="44976" xr:uid="{1152B6F7-9D27-4C0E-8AAD-70F8AC5CDA98}"/>
    <cellStyle name="style1544128887187" xfId="44977" xr:uid="{313CF0EB-7D83-480C-8A33-8551B443C7E8}"/>
    <cellStyle name="style1544128889400" xfId="44978" xr:uid="{0D8E191B-A8F0-440A-B6E8-BCE9385F7F97}"/>
    <cellStyle name="style1544128889519" xfId="44979" xr:uid="{7FC049E4-1E06-49D7-A0E5-F617C4D249EC}"/>
    <cellStyle name="style1544128889656" xfId="44984" xr:uid="{C7A640A0-A277-4A56-B168-3BACCF6DD39E}"/>
    <cellStyle name="style1544128889783" xfId="44985" xr:uid="{7664E2B5-C05F-4B4C-B449-AF3954D7D123}"/>
    <cellStyle name="style1544128890011" xfId="44981" xr:uid="{23F4D66F-57CE-4348-8335-7E2741B2E0A4}"/>
    <cellStyle name="style1544128890125" xfId="44982" xr:uid="{95080761-6949-47FD-950A-502E71C890C2}"/>
    <cellStyle name="style1544128890245" xfId="44980" xr:uid="{D949475F-5673-4EBA-88B1-FB6D358288F4}"/>
    <cellStyle name="style1544128890358" xfId="44983" xr:uid="{BA7678DD-62F1-42AB-A891-6F498C90799B}"/>
    <cellStyle name="style1544128890469" xfId="44986" xr:uid="{435E0093-F6B7-4188-AC21-190D8C3DF285}"/>
    <cellStyle name="style1544128890588" xfId="44987" xr:uid="{46D84D02-9547-4284-B83B-CD4A43B83496}"/>
    <cellStyle name="style1544128890729" xfId="44988" xr:uid="{112C90DE-DD1A-472B-96FB-809B47BDB1DA}"/>
    <cellStyle name="style1544128890848" xfId="44989" xr:uid="{C09A7AF2-58A0-44FD-8A55-BA2DFDE4BF9E}"/>
    <cellStyle name="style1544128890957" xfId="44990" xr:uid="{CA3AA1BB-C1D7-4182-BFD8-972C7586E617}"/>
    <cellStyle name="style1544128891074" xfId="44996" xr:uid="{DE8590E9-52EF-4DAC-896C-C00835EC64D4}"/>
    <cellStyle name="style1544128891185" xfId="44991" xr:uid="{F65B4A66-926B-42C9-869D-E5816B01F41D}"/>
    <cellStyle name="style1544128891307" xfId="44997" xr:uid="{F24946C2-1948-4DA9-8E8B-58BEC8CCD02F}"/>
    <cellStyle name="style1544128891422" xfId="45002" xr:uid="{C26DCC68-97B4-473F-A42E-95C4C625B4B9}"/>
    <cellStyle name="style1544128891535" xfId="45003" xr:uid="{FA51D37E-7BF1-44C7-9D7E-A286B1848D43}"/>
    <cellStyle name="style1544128891681" xfId="44992" xr:uid="{E52D6AA0-4271-4B8C-B748-EB7D08BB215F}"/>
    <cellStyle name="style1544128891826" xfId="44993" xr:uid="{2A748C1C-D0DC-4E44-BF33-0DE6CA534527}"/>
    <cellStyle name="style1544128891938" xfId="44994" xr:uid="{8C7239DE-B36F-4A44-914B-8E7130F0E9C8}"/>
    <cellStyle name="style1544128892048" xfId="44995" xr:uid="{76E46CC5-24B7-4755-9E0A-2B35904A68BE}"/>
    <cellStyle name="style1544128892193" xfId="44998" xr:uid="{E934554E-D2A5-4313-B8D5-8DE73BED10B0}"/>
    <cellStyle name="style1544128892327" xfId="44999" xr:uid="{E8E01328-6263-4BA4-8170-058C51D9D499}"/>
    <cellStyle name="style1544128892438" xfId="45000" xr:uid="{4E10C174-2AAB-437F-9C7C-1D465969CA21}"/>
    <cellStyle name="style1544128892558" xfId="45001" xr:uid="{1854C536-21CD-46D5-9808-DC040B14ABBF}"/>
    <cellStyle name="style1544128892769" xfId="45004" xr:uid="{A4B483E7-3501-46A3-BBDB-381EAE881E97}"/>
    <cellStyle name="style1544128892878" xfId="45005" xr:uid="{2E4BE100-5905-468E-8803-BA645303B53F}"/>
    <cellStyle name="style1544128892989" xfId="45006" xr:uid="{77BA3839-3664-4E75-9808-0664842CEC8C}"/>
    <cellStyle name="style1544128893099" xfId="45007" xr:uid="{C2936DB3-6312-4836-AD52-0CD22BC60101}"/>
    <cellStyle name="style1544128895913" xfId="45008" xr:uid="{1EA16645-F7E2-4E27-9BE6-E14B0FB8B00C}"/>
    <cellStyle name="style1544128897319" xfId="45009" xr:uid="{A2FF4CC1-0FAF-4EA0-AEC1-FCAAEC26E924}"/>
    <cellStyle name="style1544128897454" xfId="45014" xr:uid="{DFE015CD-E809-43F7-BAF2-CAECC9EB3E72}"/>
    <cellStyle name="style1544128897583" xfId="45015" xr:uid="{B3D74FF5-17C1-42F0-BD28-2F97100B1A00}"/>
    <cellStyle name="style1544128897829" xfId="45011" xr:uid="{913A9B6B-08F3-402E-8AF9-6E847793127E}"/>
    <cellStyle name="style1544128897939" xfId="45012" xr:uid="{816BE7FD-3A45-465D-AAF8-68E405858108}"/>
    <cellStyle name="style1544128898047" xfId="45010" xr:uid="{862FF4C1-978C-4FD5-92EA-931ADA613952}"/>
    <cellStyle name="style1544128898162" xfId="45013" xr:uid="{402D3270-E3A9-4F00-8F68-80DFC135D7BD}"/>
    <cellStyle name="style1544128898287" xfId="45016" xr:uid="{65E8348C-F7B6-40F3-A04A-24D290FED8AC}"/>
    <cellStyle name="style1544128898396" xfId="45017" xr:uid="{EA1C2541-A8B5-4119-AE0F-9F73F13CEA8D}"/>
    <cellStyle name="style1544128898505" xfId="45018" xr:uid="{18C022D0-FD4F-47A7-B3C6-DD64B49D9A45}"/>
    <cellStyle name="style1544128898646" xfId="45019" xr:uid="{E199E2CC-CAD7-491C-88A2-EFCC4E5B63CB}"/>
    <cellStyle name="style1544128898789" xfId="45020" xr:uid="{9B31CB17-CDEE-4C5D-808C-875B4925A9B7}"/>
    <cellStyle name="style1544128898909" xfId="45023" xr:uid="{D762451B-BD94-4B8D-9922-46F3BECC4815}"/>
    <cellStyle name="style1544128899018" xfId="45021" xr:uid="{C8B7A6EC-E5A3-4855-9F0D-9190707533E7}"/>
    <cellStyle name="style1544128899130" xfId="45024" xr:uid="{243CE455-B690-4ED7-9920-99C678155F00}"/>
    <cellStyle name="style1544128899252" xfId="45026" xr:uid="{70CA9CF2-0748-47CA-B3CA-4F6CE7E20338}"/>
    <cellStyle name="style1544128899363" xfId="45027" xr:uid="{ECDF7314-4323-47B0-B7F9-23046353DB2E}"/>
    <cellStyle name="style1544128899474" xfId="45022" xr:uid="{79BBB481-B73E-4154-94C0-DB552CD9E182}"/>
    <cellStyle name="style1544128899965" xfId="45025" xr:uid="{6E28F7C7-89C7-468C-873B-C12FB616101B}"/>
    <cellStyle name="style1544128900433" xfId="45028" xr:uid="{EDD93922-7F9C-4F9A-89DE-ED8CD520FBB8}"/>
    <cellStyle name="style1544128903135" xfId="45029" xr:uid="{34484C5A-FB4D-42D5-8E3A-04E2FF48021E}"/>
    <cellStyle name="style1544128903275" xfId="45030" xr:uid="{2CBC51AF-A810-4FEB-9D9D-66E69FB3B9F2}"/>
    <cellStyle name="style1544128903385" xfId="45035" xr:uid="{BED51859-9CC0-4D47-9283-D618DF37FB1A}"/>
    <cellStyle name="style1544128903495" xfId="45036" xr:uid="{82268044-3B17-4C74-864A-86D361822285}"/>
    <cellStyle name="style1544128903756" xfId="45032" xr:uid="{B69D5DC1-1F6C-4B41-A56E-7A798A317F08}"/>
    <cellStyle name="style1544128903880" xfId="45033" xr:uid="{03CC3D57-D704-4E6E-BFBF-B34B8D0ECAB3}"/>
    <cellStyle name="style1544128903988" xfId="45031" xr:uid="{9F6F753D-6F92-4DB1-A8F1-74423C7EC7C7}"/>
    <cellStyle name="style1544128904101" xfId="45034" xr:uid="{517EEFEA-99FB-44DB-9981-F93323C61AB8}"/>
    <cellStyle name="style1544128904211" xfId="45037" xr:uid="{BB0EBF2A-5D45-4865-961D-C1462BBB2B5E}"/>
    <cellStyle name="style1544128904367" xfId="45038" xr:uid="{4BD66FA4-77D0-4A47-B6B1-07ED66215B5F}"/>
    <cellStyle name="style1544128904477" xfId="45039" xr:uid="{884831B9-1F13-4996-9CD3-5C189FE77326}"/>
    <cellStyle name="style1544128904607" xfId="45040" xr:uid="{F69E87DF-AB19-4FC6-A62E-0B5A3211AF98}"/>
    <cellStyle name="style1544128904733" xfId="45041" xr:uid="{12041EBA-BCFD-471D-AC83-7AAD3F31E30A}"/>
    <cellStyle name="style1544128904862" xfId="45044" xr:uid="{2740CA0A-8E0F-4A5C-8D65-53833A6BE5C0}"/>
    <cellStyle name="style1544128904970" xfId="45042" xr:uid="{09121799-8E33-4B41-A340-8D32681BCD43}"/>
    <cellStyle name="style1544128905079" xfId="45045" xr:uid="{D673EBBF-A4C0-46A8-9E6F-C213813D483F}"/>
    <cellStyle name="style1544128905208" xfId="45050" xr:uid="{BC0FEB10-0B99-4076-A035-5CE1B9374F1A}"/>
    <cellStyle name="style1544128905327" xfId="45051" xr:uid="{C131F8B6-BBBD-478F-A793-118E0CAD77B0}"/>
    <cellStyle name="style1544128905439" xfId="45043" xr:uid="{7730FF3E-8A45-4B6B-A7BE-0EB564747891}"/>
    <cellStyle name="style1544128905956" xfId="45046" xr:uid="{B0953E8F-3ACA-4C3F-9708-2297C884D38C}"/>
    <cellStyle name="style1544128906065" xfId="45047" xr:uid="{97C4A72E-88D8-449F-AD68-3EE0F521C086}"/>
    <cellStyle name="style1544128906176" xfId="45048" xr:uid="{702ECB23-BBF7-4838-AFC9-57CE480BCB60}"/>
    <cellStyle name="style1544128906310" xfId="45049" xr:uid="{209E2679-0419-4FBD-81C7-6E58264B003F}"/>
    <cellStyle name="style1544128906481" xfId="45052" xr:uid="{6C253C26-6F34-46C0-8758-8E082B8ABC41}"/>
    <cellStyle name="style1544128906617" xfId="45053" xr:uid="{8B2CDCE5-270F-44F4-9B73-7EB76CB4210E}"/>
    <cellStyle name="style1544128906741" xfId="45054" xr:uid="{2EFEC1BA-FC1C-41DB-B62F-C1EC17555710}"/>
    <cellStyle name="style1544128906852" xfId="45055" xr:uid="{CC314B5B-F707-436E-ADE4-75EAB157C0AC}"/>
    <cellStyle name="style1544128906978" xfId="45056" xr:uid="{1B6E3F90-83F7-4DC9-ACAE-90F45CCCE196}"/>
    <cellStyle name="style1544128907072" xfId="45057" xr:uid="{39025283-C3A9-4C0D-B59D-C219A13AD38E}"/>
    <cellStyle name="style1544128907166" xfId="45058" xr:uid="{4E1FA97C-4676-41FD-8426-E193BD721CC9}"/>
    <cellStyle name="style1544128907280" xfId="45059" xr:uid="{8FCD40D6-D4B9-4BBA-9F2E-670759C99D5D}"/>
    <cellStyle name="style1544128907376" xfId="45060" xr:uid="{32B28967-B81A-4303-9539-1F93E81DA267}"/>
    <cellStyle name="style1544128907471" xfId="45061" xr:uid="{677C578E-CAB7-4C86-AB1B-75BD732DF8B2}"/>
    <cellStyle name="style1544128907569" xfId="45062" xr:uid="{9FED8334-B9FA-483C-8BA2-3A2C87A21C63}"/>
    <cellStyle name="style1544128907684" xfId="45063" xr:uid="{B925BA5E-CD33-4BDF-9B61-EE8BDC9FAFCA}"/>
    <cellStyle name="style1544128907817" xfId="45064" xr:uid="{1E1B9E22-C80B-493F-8E52-F049B4C19738}"/>
    <cellStyle name="style1544128907913" xfId="45065" xr:uid="{5B17D3E1-73F9-4325-AA73-A97BF4D63DF2}"/>
    <cellStyle name="style1544128908006" xfId="45066" xr:uid="{1E270235-C91D-49FD-8F84-5B5EF5785A61}"/>
    <cellStyle name="style1544128908103" xfId="45067" xr:uid="{550F41E9-1581-42E8-9DAD-31EA10CCE119}"/>
    <cellStyle name="style1544128910885" xfId="45068" xr:uid="{26E451E5-05DD-4230-B0F6-3AEDA7408F1C}"/>
    <cellStyle name="style1544128911005" xfId="45069" xr:uid="{5058B4F9-6697-4E14-B94C-57A5B08546C5}"/>
    <cellStyle name="style1544128911114" xfId="45074" xr:uid="{8F178C4B-B205-4F04-864B-207A6798D3A3}"/>
    <cellStyle name="style1544128911229" xfId="45075" xr:uid="{028241F4-DCDF-4D11-BBBD-B568144A02CF}"/>
    <cellStyle name="style1544128911460" xfId="45071" xr:uid="{580345E9-B733-4EA4-B9CD-D87C11DCA718}"/>
    <cellStyle name="style1544128911582" xfId="45072" xr:uid="{3E2345E3-EE8A-4CE2-A520-88837CA48B78}"/>
    <cellStyle name="style1544128911722" xfId="45070" xr:uid="{3788F769-121B-4AA9-A5A2-6F786D269E3B}"/>
    <cellStyle name="style1544128911839" xfId="45073" xr:uid="{36D7FC56-5638-4662-8C8E-E56221CA0A19}"/>
    <cellStyle name="style1544128911963" xfId="45076" xr:uid="{92DAB14A-078B-4F5E-9A4C-7AE248845688}"/>
    <cellStyle name="style1544128912075" xfId="45077" xr:uid="{659986F4-4841-48AE-997E-E263F7A57644}"/>
    <cellStyle name="style1544128912185" xfId="45078" xr:uid="{868CDA4E-B347-44BE-AC15-610B1CF1117E}"/>
    <cellStyle name="style1544128912307" xfId="45079" xr:uid="{2399925C-7606-4BCC-91B5-2C5F4B0D8D6C}"/>
    <cellStyle name="style1544128912433" xfId="45080" xr:uid="{E7A2DBA0-E781-411D-AB30-EC8AD8E1C351}"/>
    <cellStyle name="style1544128912591" xfId="45086" xr:uid="{2458AF58-9E02-4BBA-BC4A-A3D3184AE549}"/>
    <cellStyle name="style1544128912727" xfId="45092" xr:uid="{2671AD07-16D3-4BF2-8A7D-589B0BAB72BD}"/>
    <cellStyle name="style1544128912846" xfId="45081" xr:uid="{71786213-E203-415B-A7FB-5F80CAE1D636}"/>
    <cellStyle name="style1544128912956" xfId="45087" xr:uid="{61898982-1FAB-49E2-973A-762C16C8B4D2}"/>
    <cellStyle name="style1544128913068" xfId="45093" xr:uid="{55C4E718-111A-48C7-B5A5-842E84F1B612}"/>
    <cellStyle name="style1544128913179" xfId="45082" xr:uid="{0150F4DA-7CA9-4F87-AF88-9879B6822FEA}"/>
    <cellStyle name="style1544128913303" xfId="45083" xr:uid="{A4390A97-17EA-4720-82BB-CEC4B2A8F00B}"/>
    <cellStyle name="style1544128913411" xfId="45084" xr:uid="{C6F1AF00-FE6C-433E-9812-4938EF779F13}"/>
    <cellStyle name="style1544128913523" xfId="45085" xr:uid="{03A3AE42-A078-422B-8FD6-72F5D9D5124D}"/>
    <cellStyle name="style1544128913653" xfId="45088" xr:uid="{CEDD5919-7D3D-4D3B-94E6-C895859725E3}"/>
    <cellStyle name="style1544128913777" xfId="45089" xr:uid="{FA632054-40D4-44CA-A95D-5D61FCA99592}"/>
    <cellStyle name="style1544128913899" xfId="45090" xr:uid="{B1ADD660-199F-44B8-B98C-7112D4F2F87A}"/>
    <cellStyle name="style1544128914011" xfId="45091" xr:uid="{23920A4C-93FB-4C24-BCAA-6DA66A31BB79}"/>
    <cellStyle name="style1544128914124" xfId="45094" xr:uid="{CE35114A-C4A4-4AC0-ACAB-BCFB1349325E}"/>
    <cellStyle name="style1544128914248" xfId="45095" xr:uid="{07E38F32-5966-4DF8-A6BF-2426A377B316}"/>
    <cellStyle name="style1544128914359" xfId="45096" xr:uid="{E4236989-FE35-4742-9726-F1F6E004BC8D}"/>
    <cellStyle name="style1544128914471" xfId="45097" xr:uid="{693719D8-D0DA-409D-B322-87958DCEFBFE}"/>
    <cellStyle name="style1544128914603" xfId="45098" xr:uid="{76D2AFA4-A02F-49DE-A903-01B5597061FD}"/>
    <cellStyle name="style1544128914717" xfId="45099" xr:uid="{4D372ECE-90DD-46FC-BB9D-C7DCA92535AD}"/>
    <cellStyle name="style1544128914821" xfId="45100" xr:uid="{03A1B7B3-4B3B-49F1-83F9-816BB7812D0C}"/>
    <cellStyle name="style1544128914917" xfId="45101" xr:uid="{B22055AA-4738-4192-96F6-63F30B5326FD}"/>
    <cellStyle name="style1544128915012" xfId="45102" xr:uid="{855634E7-EB2F-4042-A108-B4FB76D66EAB}"/>
    <cellStyle name="style1544128915105" xfId="45103" xr:uid="{6668EA26-B505-48E7-914D-354824E49809}"/>
    <cellStyle name="style1544128915201" xfId="45104" xr:uid="{A577902D-548A-4E93-8A1D-81806306BD1C}"/>
    <cellStyle name="style1544128915313" xfId="45105" xr:uid="{2B65F5D2-B526-443D-BC69-C6C362705821}"/>
    <cellStyle name="style1544128915444" xfId="45106" xr:uid="{66A7FBC7-E66A-4581-A29E-BBF49147DA5E}"/>
    <cellStyle name="style1544128915543" xfId="45107" xr:uid="{6779A858-BB54-45D1-80BE-6F5B4964064F}"/>
    <cellStyle name="style1544128915660" xfId="45108" xr:uid="{57B84017-26A2-4F71-8D38-E9715B80CD38}"/>
    <cellStyle name="style1544128915772" xfId="45109" xr:uid="{E49FE426-9CD2-4B65-9C3F-142EFFB4B074}"/>
    <cellStyle name="style1544128918121" xfId="45111" xr:uid="{023D8F9B-FB8A-4325-8EA2-CA6B7D7508A4}"/>
    <cellStyle name="style1544128918259" xfId="45112" xr:uid="{596B7F74-7E4C-4DD4-AE92-0B3E40FF2563}"/>
    <cellStyle name="style1544128918372" xfId="45110" xr:uid="{4D789948-5DD3-4DA1-BA66-9D8EDEFD7F8F}"/>
    <cellStyle name="style1544128918498" xfId="45113" xr:uid="{63C36853-7801-44F6-A1D7-E65E479E3D7B}"/>
    <cellStyle name="style1544128918653" xfId="45114" xr:uid="{8943ACBD-2E89-46CD-B284-057DBD13870A}"/>
    <cellStyle name="style1544128918793" xfId="45115" xr:uid="{ED888B20-C108-405B-BA72-F17F05DC0CFA}"/>
    <cellStyle name="style1544128918927" xfId="45116" xr:uid="{F72F76C9-DED4-4510-A2D4-387DECDCC71C}"/>
    <cellStyle name="style1544128919062" xfId="45117" xr:uid="{E9BDE754-2649-4CB5-A94F-7F1EBEDC1BD0}"/>
    <cellStyle name="style1544128919171" xfId="45119" xr:uid="{C59ED4B6-A952-4808-A87F-4D5A8354E480}"/>
    <cellStyle name="style1544128919300" xfId="45120" xr:uid="{579FB08F-065F-4094-B1B1-F3FA060787DD}"/>
    <cellStyle name="style1544128919413" xfId="45122" xr:uid="{A1911D88-9031-4A5C-9ADF-788E09E17CD8}"/>
    <cellStyle name="style1544128919526" xfId="45123" xr:uid="{AE5F4CA0-C265-49FE-A52C-C61B94639F96}"/>
    <cellStyle name="style1544128919657" xfId="45118" xr:uid="{C597ED4A-3128-498F-BAB6-AB7BC7BAD627}"/>
    <cellStyle name="style1544128919797" xfId="45121" xr:uid="{30DF9F21-434C-4A9D-9029-DDA32E16F2A9}"/>
    <cellStyle name="style1544128919923" xfId="45124" xr:uid="{CC965D57-4490-4E53-AC97-7AE7636C0236}"/>
    <cellStyle name="style1544128920195" xfId="45126" xr:uid="{6681B37F-B769-4867-96C6-88DB96F23C82}"/>
    <cellStyle name="style1544128920337" xfId="45127" xr:uid="{98BA20BD-8B96-471A-9774-ADFC01EC86AE}"/>
    <cellStyle name="style1544128920462" xfId="45125" xr:uid="{C4B103F1-1B2B-4854-8897-2DFDF784C0FB}"/>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2001</c:v>
                </c:pt>
                <c:pt idx="1">
                  <c:v>2011</c:v>
                </c:pt>
              </c:numCache>
            </c:numRef>
          </c:xVal>
          <c:yVal>
            <c:numRef>
              <c:f>Water!$AB$105:$AB$116</c:f>
              <c:numCache>
                <c:formatCode>0.0</c:formatCode>
                <c:ptCount val="12"/>
                <c:pt idx="0">
                  <c:v>0</c:v>
                </c:pt>
                <c:pt idx="1">
                  <c:v>0.15167183587649696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2001</c:v>
                </c:pt>
                <c:pt idx="1">
                  <c:v>2011</c:v>
                </c:pt>
              </c:numCache>
            </c:numRef>
          </c:xVal>
          <c:yVal>
            <c:numRef>
              <c:f>Water!$W$105:$W$116</c:f>
              <c:numCache>
                <c:formatCode>0.0</c:formatCode>
                <c:ptCount val="12"/>
                <c:pt idx="0">
                  <c:v>2.8780103195072397E-2</c:v>
                </c:pt>
                <c:pt idx="1">
                  <c:v>0.39460055174105629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2001</c:v>
                </c:pt>
                <c:pt idx="1">
                  <c:v>2011</c:v>
                </c:pt>
              </c:numCache>
            </c:numRef>
          </c:xVal>
          <c:yVal>
            <c:numRef>
              <c:f>Water!$R$105:$R$116</c:f>
              <c:numCache>
                <c:formatCode>0.0</c:formatCode>
                <c:ptCount val="12"/>
                <c:pt idx="0">
                  <c:v>0.62635660161830875</c:v>
                </c:pt>
                <c:pt idx="1">
                  <c:v>1.4857388876841058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2001</c:v>
                </c:pt>
                <c:pt idx="1">
                  <c:v>2011</c:v>
                </c:pt>
              </c:numCache>
            </c:numRef>
          </c:xVal>
          <c:yVal>
            <c:numRef>
              <c:f>Water!$M$105:$M$116</c:f>
              <c:numCache>
                <c:formatCode>0.0</c:formatCode>
                <c:ptCount val="12"/>
                <c:pt idx="0">
                  <c:v>5.7425359992782647</c:v>
                </c:pt>
                <c:pt idx="1">
                  <c:v>5.0982397873415977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2001</c:v>
                </c:pt>
                <c:pt idx="1">
                  <c:v>2011</c:v>
                </c:pt>
              </c:numCache>
            </c:numRef>
          </c:xVal>
          <c:yVal>
            <c:numRef>
              <c:f>Water!$H$105:$H$116</c:f>
              <c:numCache>
                <c:formatCode>0.0</c:formatCode>
                <c:ptCount val="12"/>
                <c:pt idx="0">
                  <c:v>15.136327240564732</c:v>
                </c:pt>
                <c:pt idx="1">
                  <c:v>16.519154736425108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2001</c:v>
                </c:pt>
                <c:pt idx="1">
                  <c:v>2011</c:v>
                </c:pt>
              </c:numCache>
            </c:numRef>
          </c:xVal>
          <c:yVal>
            <c:numRef>
              <c:f>Water!$X$105:$X$116</c:f>
              <c:numCache>
                <c:formatCode>0.0</c:formatCode>
                <c:ptCount val="12"/>
                <c:pt idx="0">
                  <c:v>98.103544178069896</c:v>
                </c:pt>
                <c:pt idx="1">
                  <c:v>98.087644060893609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2001</c:v>
                </c:pt>
                <c:pt idx="1">
                  <c:v>2011</c:v>
                </c:pt>
              </c:numCache>
            </c:numRef>
          </c:xVal>
          <c:yVal>
            <c:numRef>
              <c:f>Water!$S$105:$S$116</c:f>
              <c:numCache>
                <c:formatCode>0.0</c:formatCode>
                <c:ptCount val="12"/>
                <c:pt idx="0">
                  <c:v>96.03818309103454</c:v>
                </c:pt>
                <c:pt idx="1">
                  <c:v>95.548853117765091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2001</c:v>
                </c:pt>
                <c:pt idx="1">
                  <c:v>2011</c:v>
                </c:pt>
              </c:numCache>
            </c:numRef>
          </c:xVal>
          <c:yVal>
            <c:numRef>
              <c:f>Water!$N$105:$N$116</c:f>
              <c:numCache>
                <c:formatCode>0.0</c:formatCode>
                <c:ptCount val="12"/>
                <c:pt idx="0">
                  <c:v>90.49375909009737</c:v>
                </c:pt>
                <c:pt idx="1">
                  <c:v>89.45684333064807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2001</c:v>
                </c:pt>
                <c:pt idx="1">
                  <c:v>2011</c:v>
                </c:pt>
              </c:numCache>
            </c:numRef>
          </c:xVal>
          <c:yVal>
            <c:numRef>
              <c:f>Water!$I$105:$I$116</c:f>
              <c:numCache>
                <c:formatCode>0.0</c:formatCode>
                <c:ptCount val="12"/>
                <c:pt idx="0">
                  <c:v>70.618246482418726</c:v>
                </c:pt>
                <c:pt idx="1">
                  <c:v>77.47797892426594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2001</c:v>
                </c:pt>
                <c:pt idx="1">
                  <c:v>2011</c:v>
                </c:pt>
              </c:numCache>
            </c:numRef>
          </c:xVal>
          <c:yVal>
            <c:numRef>
              <c:f>Water!$D$105:$D$116</c:f>
              <c:numCache>
                <c:formatCode>0.0</c:formatCode>
                <c:ptCount val="12"/>
                <c:pt idx="0">
                  <c:v>52.973925866982256</c:v>
                </c:pt>
                <c:pt idx="1">
                  <c:v>51.312910838042058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53.1400273698763</c:v>
                </c:pt>
                <c:pt idx="1">
                  <c:v>50.980707832254041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31.86192813914505</c:v>
                </c:pt>
                <c:pt idx="1">
                  <c:v>32.223571932148843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14.998044490978657</c:v>
                </c:pt>
                <c:pt idx="1">
                  <c:v>16.795720235597116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69.932273238233847</c:v>
                </c:pt>
                <c:pt idx="1">
                  <c:v>78.84992541263523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24.260761141294239</c:v>
                </c:pt>
                <c:pt idx="1">
                  <c:v>16.180694042410522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5.8069656204719138</c:v>
                </c:pt>
                <c:pt idx="1">
                  <c:v>4.9693805449542481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90.597450666042278</c:v>
                </c:pt>
                <c:pt idx="1">
                  <c:v>89.249460178758198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8.86213096094599</c:v>
                </c:pt>
                <c:pt idx="1">
                  <c:v>9.0929244763445354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0.54041837301173246</c:v>
                </c:pt>
                <c:pt idx="1">
                  <c:v>1.6576153448972661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96.087116088361483</c:v>
                </c:pt>
                <c:pt idx="1">
                  <c:v>95.450987123111204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3.9128839116385166</c:v>
                </c:pt>
                <c:pt idx="1">
                  <c:v>4.0812482354385367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c:v>
                </c:pt>
                <c:pt idx="1">
                  <c:v>0.46776464145025898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98.10513418978752</c:v>
                </c:pt>
                <c:pt idx="1">
                  <c:v>98.084464037458346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1.8948658102124796</c:v>
                </c:pt>
                <c:pt idx="1">
                  <c:v>1.7335297594898549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c:v>
                </c:pt>
                <c:pt idx="1">
                  <c:v>0.18200620305179882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2001</c:v>
                </c:pt>
                <c:pt idx="1">
                  <c:v>2011</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2001</c:v>
                </c:pt>
                <c:pt idx="1">
                  <c:v>2011</c:v>
                </c:pt>
              </c:numCache>
            </c:numRef>
          </c:xVal>
          <c:yVal>
            <c:numRef>
              <c:f>Water!$W$205:$W$216</c:f>
              <c:numCache>
                <c:formatCode>0.0</c:formatCode>
                <c:ptCount val="12"/>
                <c:pt idx="0">
                  <c:v>0</c:v>
                </c:pt>
                <c:pt idx="1">
                  <c:v>0.10507394988182879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2001</c:v>
                </c:pt>
                <c:pt idx="1">
                  <c:v>2011</c:v>
                </c:pt>
              </c:numCache>
            </c:numRef>
          </c:xVal>
          <c:yVal>
            <c:numRef>
              <c:f>Water!$R$205:$R$216</c:f>
              <c:numCache>
                <c:formatCode>0.0</c:formatCode>
                <c:ptCount val="12"/>
                <c:pt idx="0">
                  <c:v>0</c:v>
                </c:pt>
                <c:pt idx="1">
                  <c:v>0.17605402090922984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2001</c:v>
                </c:pt>
                <c:pt idx="1">
                  <c:v>2011</c:v>
                </c:pt>
              </c:numCache>
            </c:numRef>
          </c:xVal>
          <c:yVal>
            <c:numRef>
              <c:f>Water!$M$205:$M$216</c:f>
              <c:numCache>
                <c:formatCode>0.0</c:formatCode>
                <c:ptCount val="12"/>
                <c:pt idx="0">
                  <c:v>8.621069115130528E-2</c:v>
                </c:pt>
                <c:pt idx="1">
                  <c:v>0.13210590923553736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2001</c:v>
                </c:pt>
                <c:pt idx="1">
                  <c:v>2011</c:v>
                </c:pt>
              </c:numCache>
            </c:numRef>
          </c:xVal>
          <c:yVal>
            <c:numRef>
              <c:f>Water!$H$205:$H$216</c:f>
              <c:numCache>
                <c:formatCode>0.0</c:formatCode>
                <c:ptCount val="12"/>
                <c:pt idx="0">
                  <c:v>1.0465227453436563</c:v>
                </c:pt>
                <c:pt idx="1">
                  <c:v>1.3712771056922017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2001</c:v>
                </c:pt>
                <c:pt idx="1">
                  <c:v>2011</c:v>
                </c:pt>
              </c:numCache>
            </c:numRef>
          </c:xVal>
          <c:yVal>
            <c:numRef>
              <c:f>Water!$X$205:$X$216</c:f>
              <c:numCache>
                <c:formatCode>0.0</c:formatCode>
                <c:ptCount val="12"/>
                <c:pt idx="0">
                  <c:v>98.77147732664055</c:v>
                </c:pt>
                <c:pt idx="1">
                  <c:v>98.936491212258431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2001</c:v>
                </c:pt>
                <c:pt idx="1">
                  <c:v>2011</c:v>
                </c:pt>
              </c:numCache>
            </c:numRef>
          </c:xVal>
          <c:yVal>
            <c:numRef>
              <c:f>Water!$S$205:$S$216</c:f>
              <c:numCache>
                <c:formatCode>0.0</c:formatCode>
                <c:ptCount val="12"/>
                <c:pt idx="0">
                  <c:v>98.109885382881032</c:v>
                </c:pt>
                <c:pt idx="1">
                  <c:v>98.506331928242162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2001</c:v>
                </c:pt>
                <c:pt idx="1">
                  <c:v>2011</c:v>
                </c:pt>
              </c:numCache>
            </c:numRef>
          </c:xVal>
          <c:yVal>
            <c:numRef>
              <c:f>Water!$N$205:$N$216</c:f>
              <c:numCache>
                <c:formatCode>0.0</c:formatCode>
                <c:ptCount val="12"/>
                <c:pt idx="0">
                  <c:v>97.066936606432776</c:v>
                </c:pt>
                <c:pt idx="1">
                  <c:v>97.317919703382145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2001</c:v>
                </c:pt>
                <c:pt idx="1">
                  <c:v>2011</c:v>
                </c:pt>
              </c:numCache>
            </c:numRef>
          </c:xVal>
          <c:yVal>
            <c:numRef>
              <c:f>Water!$I$205:$I$216</c:f>
              <c:numCache>
                <c:formatCode>0.0</c:formatCode>
                <c:ptCount val="12"/>
                <c:pt idx="0">
                  <c:v>95.809027345737263</c:v>
                </c:pt>
                <c:pt idx="1">
                  <c:v>95.590827854939974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2001</c:v>
                </c:pt>
                <c:pt idx="1">
                  <c:v>2011</c:v>
                </c:pt>
              </c:numCache>
            </c:numRef>
          </c:xVal>
          <c:yVal>
            <c:numRef>
              <c:f>Water!$D$205:$D$216</c:f>
              <c:numCache>
                <c:formatCode>0.0</c:formatCode>
                <c:ptCount val="12"/>
                <c:pt idx="0">
                  <c:v>89.544831909274222</c:v>
                </c:pt>
                <c:pt idx="1">
                  <c:v>93.618318709328179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89.137483229268796</c:v>
                </c:pt>
                <c:pt idx="1">
                  <c:v>94.433016069338919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9.8484694614224111</c:v>
                </c:pt>
                <c:pt idx="1">
                  <c:v>4.1307559528991789</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1.0140473093087934</c:v>
                </c:pt>
                <c:pt idx="1">
                  <c:v>1.4362279777619023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95.830847294816977</c:v>
                </c:pt>
                <c:pt idx="1">
                  <c:v>95.547187956780505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4.0875315358401423</c:v>
                </c:pt>
                <c:pt idx="1">
                  <c:v>4.3115270903671075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8.1621169342881217E-2</c:v>
                </c:pt>
                <c:pt idx="1">
                  <c:v>0.14128495285238252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97.041838296737836</c:v>
                </c:pt>
                <c:pt idx="1">
                  <c:v>97.368116322771996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2.9581617032621637</c:v>
                </c:pt>
                <c:pt idx="1">
                  <c:v>2.4206188521369256</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c:v>
                </c:pt>
                <c:pt idx="1">
                  <c:v>0.21126482509107802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98.070240728344913</c:v>
                </c:pt>
                <c:pt idx="1">
                  <c:v>98.585621237314385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1.9297592716550866</c:v>
                </c:pt>
                <c:pt idx="1">
                  <c:v>1.2882900228274252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c:v>
                </c:pt>
                <c:pt idx="1">
                  <c:v>0.12608873985819358</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98.754975938078758</c:v>
                </c:pt>
                <c:pt idx="1">
                  <c:v>98.969493989382002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1.2450240619212423</c:v>
                </c:pt>
                <c:pt idx="1">
                  <c:v>1.030506010617998</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2001</c:v>
                </c:pt>
                <c:pt idx="1">
                  <c:v>2011</c:v>
                </c:pt>
              </c:numCache>
            </c:numRef>
          </c:xVal>
          <c:yVal>
            <c:numRef>
              <c:f>Water!$AB$305:$AB$316</c:f>
              <c:numCache>
                <c:formatCode>0.0</c:formatCode>
                <c:ptCount val="12"/>
                <c:pt idx="0">
                  <c:v>1.0250872698417604</c:v>
                </c:pt>
                <c:pt idx="1">
                  <c:v>2.9910975281478862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2001</c:v>
                </c:pt>
                <c:pt idx="1">
                  <c:v>2011</c:v>
                </c:pt>
              </c:numCache>
            </c:numRef>
          </c:xVal>
          <c:yVal>
            <c:numRef>
              <c:f>Water!$W$305:$W$316</c:f>
              <c:numCache>
                <c:formatCode>0.0</c:formatCode>
                <c:ptCount val="12"/>
                <c:pt idx="0">
                  <c:v>3.4781871009304388</c:v>
                </c:pt>
                <c:pt idx="1">
                  <c:v>5.9230478023605277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2001</c:v>
                </c:pt>
                <c:pt idx="1">
                  <c:v>2011</c:v>
                </c:pt>
              </c:numCache>
            </c:numRef>
          </c:xVal>
          <c:yVal>
            <c:numRef>
              <c:f>Water!$R$305:$R$316</c:f>
              <c:numCache>
                <c:formatCode>0.0</c:formatCode>
                <c:ptCount val="12"/>
                <c:pt idx="0">
                  <c:v>11.075384858796403</c:v>
                </c:pt>
                <c:pt idx="1">
                  <c:v>7.9125013239088853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2001</c:v>
                </c:pt>
                <c:pt idx="1">
                  <c:v>2011</c:v>
                </c:pt>
              </c:numCache>
            </c:numRef>
          </c:xVal>
          <c:yVal>
            <c:numRef>
              <c:f>Water!$M$305:$M$316</c:f>
              <c:numCache>
                <c:formatCode>0.0</c:formatCode>
                <c:ptCount val="12"/>
                <c:pt idx="0">
                  <c:v>14.823577991245621</c:v>
                </c:pt>
                <c:pt idx="1">
                  <c:v>15.073033736994461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2001</c:v>
                </c:pt>
                <c:pt idx="1">
                  <c:v>2011</c:v>
                </c:pt>
              </c:numCache>
            </c:numRef>
          </c:xVal>
          <c:yVal>
            <c:numRef>
              <c:f>Water!$H$305:$H$316</c:f>
              <c:numCache>
                <c:formatCode>0.0</c:formatCode>
                <c:ptCount val="12"/>
                <c:pt idx="0">
                  <c:v>17.907915951498481</c:v>
                </c:pt>
                <c:pt idx="1">
                  <c:v>20.686795400634431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2001</c:v>
                </c:pt>
                <c:pt idx="1">
                  <c:v>2011</c:v>
                </c:pt>
              </c:numCache>
            </c:numRef>
          </c:xVal>
          <c:yVal>
            <c:numRef>
              <c:f>Water!$X$305:$X$316</c:f>
              <c:numCache>
                <c:formatCode>0.0</c:formatCode>
                <c:ptCount val="12"/>
                <c:pt idx="0">
                  <c:v>84.699590135035194</c:v>
                </c:pt>
                <c:pt idx="1">
                  <c:v>80.326201547876224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2001</c:v>
                </c:pt>
                <c:pt idx="1">
                  <c:v>2011</c:v>
                </c:pt>
              </c:numCache>
            </c:numRef>
          </c:xVal>
          <c:yVal>
            <c:numRef>
              <c:f>Water!$S$305:$S$316</c:f>
              <c:numCache>
                <c:formatCode>0.0</c:formatCode>
                <c:ptCount val="12"/>
                <c:pt idx="0">
                  <c:v>72.057223000295934</c:v>
                </c:pt>
                <c:pt idx="1">
                  <c:v>74.127915109427121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2001</c:v>
                </c:pt>
                <c:pt idx="1">
                  <c:v>2011</c:v>
                </c:pt>
              </c:numCache>
            </c:numRef>
          </c:xVal>
          <c:yVal>
            <c:numRef>
              <c:f>Water!$N$305:$N$316</c:f>
              <c:numCache>
                <c:formatCode>0.0</c:formatCode>
                <c:ptCount val="12"/>
                <c:pt idx="0">
                  <c:v>58.329312020430876</c:v>
                </c:pt>
                <c:pt idx="1">
                  <c:v>65.477295139071373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2001</c:v>
                </c:pt>
                <c:pt idx="1">
                  <c:v>2011</c:v>
                </c:pt>
              </c:numCache>
            </c:numRef>
          </c:xVal>
          <c:yVal>
            <c:numRef>
              <c:f>Water!$I$305:$I$316</c:f>
              <c:numCache>
                <c:formatCode>0.0</c:formatCode>
                <c:ptCount val="12"/>
                <c:pt idx="0">
                  <c:v>51.891979060054197</c:v>
                </c:pt>
                <c:pt idx="1">
                  <c:v>52.487248632317936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2001</c:v>
                </c:pt>
                <c:pt idx="1">
                  <c:v>2011</c:v>
                </c:pt>
              </c:numCache>
            </c:numRef>
          </c:xVal>
          <c:yVal>
            <c:numRef>
              <c:f>Water!$D$305:$D$316</c:f>
              <c:numCache>
                <c:formatCode>0.0</c:formatCode>
                <c:ptCount val="12"/>
                <c:pt idx="0">
                  <c:v>47.973331031277951</c:v>
                </c:pt>
                <c:pt idx="1">
                  <c:v>44.071359756976321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48.36352815870805</c:v>
                </c:pt>
                <c:pt idx="1">
                  <c:v>43.290965502115903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34.006443834707056</c:v>
                </c:pt>
                <c:pt idx="1">
                  <c:v>35.466463207422521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17.630028006584894</c:v>
                </c:pt>
                <c:pt idx="1">
                  <c:v>21.242571290461569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51.832452102827823</c:v>
                </c:pt>
                <c:pt idx="1">
                  <c:v>52.606302546770678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33.368915480501443</c:v>
                </c:pt>
                <c:pt idx="1">
                  <c:v>32.270772567085103</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14.798632416670728</c:v>
                </c:pt>
                <c:pt idx="1">
                  <c:v>15.122924886144219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57.614513708566847</c:v>
                </c:pt>
                <c:pt idx="1">
                  <c:v>66.906891762799432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30.993813079148026</c:v>
                </c:pt>
                <c:pt idx="1">
                  <c:v>25.813183620269228</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11.391673212285127</c:v>
                </c:pt>
                <c:pt idx="1">
                  <c:v>7.2799246169313392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71.85015378938283</c:v>
                </c:pt>
                <c:pt idx="1">
                  <c:v>74.542053531253373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24.916145179829755</c:v>
                </c:pt>
                <c:pt idx="1">
                  <c:v>19.045926526100061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3.2337010307874152</c:v>
                </c:pt>
                <c:pt idx="1">
                  <c:v>6.4120199426465661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85.136928993751098</c:v>
                </c:pt>
                <c:pt idx="1">
                  <c:v>79.451523830444444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14.034584762237728</c:v>
                </c:pt>
                <c:pt idx="1">
                  <c:v>17.164176589746432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0.82848624401117377</c:v>
                </c:pt>
                <c:pt idx="1">
                  <c:v>3.3842995798091238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48.36352815870805</c:v>
                </c:pt>
                <c:pt idx="1">
                  <c:v>43.290965502115903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34.006443834707056</c:v>
                </c:pt>
                <c:pt idx="1">
                  <c:v>35.466463207422521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17.630028006584894</c:v>
                </c:pt>
                <c:pt idx="1">
                  <c:v>21.242571290461569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51.832452102827823</c:v>
                </c:pt>
                <c:pt idx="1">
                  <c:v>52.606302546770678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33.368915480501443</c:v>
                </c:pt>
                <c:pt idx="1">
                  <c:v>32.270772567085103</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14.798632416670728</c:v>
                </c:pt>
                <c:pt idx="1">
                  <c:v>15.122924886144219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57.614513708566847</c:v>
                </c:pt>
                <c:pt idx="1">
                  <c:v>66.906891762799432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30.993813079148026</c:v>
                </c:pt>
                <c:pt idx="1">
                  <c:v>25.813183620269228</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11.391673212285127</c:v>
                </c:pt>
                <c:pt idx="1">
                  <c:v>7.2799246169313392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71.85015378938283</c:v>
                </c:pt>
                <c:pt idx="1">
                  <c:v>74.542053531253373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24.916145179829755</c:v>
                </c:pt>
                <c:pt idx="1">
                  <c:v>19.045926526100061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3.2337010307874152</c:v>
                </c:pt>
                <c:pt idx="1">
                  <c:v>6.4120199426465661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85.136928993751098</c:v>
                </c:pt>
                <c:pt idx="1">
                  <c:v>79.451523830444444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14.034584762237728</c:v>
                </c:pt>
                <c:pt idx="1">
                  <c:v>17.164176589746432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0.82848624401117377</c:v>
                </c:pt>
                <c:pt idx="1">
                  <c:v>3.3842995798091238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53.1400273698763</c:v>
                </c:pt>
                <c:pt idx="1">
                  <c:v>50.980707832254041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31.86192813914505</c:v>
                </c:pt>
                <c:pt idx="1">
                  <c:v>32.223571932148843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14.998044490978657</c:v>
                </c:pt>
                <c:pt idx="1">
                  <c:v>16.795720235597116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69.932273238233847</c:v>
                </c:pt>
                <c:pt idx="1">
                  <c:v>78.84992541263523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24.260761141294239</c:v>
                </c:pt>
                <c:pt idx="1">
                  <c:v>16.180694042410522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5.8069656204719138</c:v>
                </c:pt>
                <c:pt idx="1">
                  <c:v>4.9693805449542481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90.597450666042278</c:v>
                </c:pt>
                <c:pt idx="1">
                  <c:v>89.249460178758198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8.86213096094599</c:v>
                </c:pt>
                <c:pt idx="1">
                  <c:v>9.0929244763445354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0.54041837301173246</c:v>
                </c:pt>
                <c:pt idx="1">
                  <c:v>1.6576153448972661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96.087116088361483</c:v>
                </c:pt>
                <c:pt idx="1">
                  <c:v>95.450987123111204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3.9128839116385166</c:v>
                </c:pt>
                <c:pt idx="1">
                  <c:v>4.0812482354385367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c:v>
                </c:pt>
                <c:pt idx="1">
                  <c:v>0.46776464145025898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98.10513418978752</c:v>
                </c:pt>
                <c:pt idx="1">
                  <c:v>98.084464037458346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1.8948658102124796</c:v>
                </c:pt>
                <c:pt idx="1">
                  <c:v>1.7335297594898549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c:v>
                </c:pt>
                <c:pt idx="1">
                  <c:v>0.18200620305179882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89.137483229268796</c:v>
                </c:pt>
                <c:pt idx="1">
                  <c:v>94.433016069338919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9.8484694614224111</c:v>
                </c:pt>
                <c:pt idx="1">
                  <c:v>4.1307559528991789</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1.0140473093087934</c:v>
                </c:pt>
                <c:pt idx="1">
                  <c:v>1.4362279777619023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95.830847294816977</c:v>
                </c:pt>
                <c:pt idx="1">
                  <c:v>95.547187956780505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4.0875315358401423</c:v>
                </c:pt>
                <c:pt idx="1">
                  <c:v>4.3115270903671075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8.1621169342881217E-2</c:v>
                </c:pt>
                <c:pt idx="1">
                  <c:v>0.14128495285238252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97.041838296737836</c:v>
                </c:pt>
                <c:pt idx="1">
                  <c:v>97.368116322771996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2.9581617032621637</c:v>
                </c:pt>
                <c:pt idx="1">
                  <c:v>2.4206188521369256</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c:v>
                </c:pt>
                <c:pt idx="1">
                  <c:v>0.21126482509107802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98.070240728344913</c:v>
                </c:pt>
                <c:pt idx="1">
                  <c:v>98.585621237314385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1.9297592716550866</c:v>
                </c:pt>
                <c:pt idx="1">
                  <c:v>1.2882900228274252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c:v>
                </c:pt>
                <c:pt idx="1">
                  <c:v>0.12608873985819358</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98.754975938078758</c:v>
                </c:pt>
                <c:pt idx="1">
                  <c:v>98.969493989382002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1.2450240619212423</c:v>
                </c:pt>
                <c:pt idx="1">
                  <c:v>1.030506010617998</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2011</c:v>
                </c:pt>
              </c:numCache>
            </c:numRef>
          </c:xVal>
          <c:yVal>
            <c:numRef>
              <c:f>Sanitation!$AB$105:$AB$116</c:f>
              <c:numCache>
                <c:formatCode>0.0</c:formatCode>
                <c:ptCount val="12"/>
                <c:pt idx="0">
                  <c:v>0.39992197871479951</c:v>
                </c:pt>
                <c:pt idx="1">
                  <c:v>0.36243856424859106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2011</c:v>
                </c:pt>
              </c:numCache>
            </c:numRef>
          </c:xVal>
          <c:yVal>
            <c:numRef>
              <c:f>Sanitation!$W$105:$W$116</c:f>
              <c:numCache>
                <c:formatCode>0.0</c:formatCode>
                <c:ptCount val="12"/>
                <c:pt idx="0">
                  <c:v>1.4621382165764436</c:v>
                </c:pt>
                <c:pt idx="1">
                  <c:v>1.6663391632709592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2011</c:v>
                </c:pt>
              </c:numCache>
            </c:numRef>
          </c:xVal>
          <c:yVal>
            <c:numRef>
              <c:f>Sanitation!$R$105:$R$116</c:f>
              <c:numCache>
                <c:formatCode>0.0</c:formatCode>
                <c:ptCount val="12"/>
                <c:pt idx="0">
                  <c:v>5.2582844904164041</c:v>
                </c:pt>
                <c:pt idx="1">
                  <c:v>4.0547096743532833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2011</c:v>
                </c:pt>
              </c:numCache>
            </c:numRef>
          </c:xVal>
          <c:yVal>
            <c:numRef>
              <c:f>Sanitation!$M$105:$M$116</c:f>
              <c:numCache>
                <c:formatCode>0.0</c:formatCode>
                <c:ptCount val="12"/>
                <c:pt idx="0">
                  <c:v>18.863408939818008</c:v>
                </c:pt>
                <c:pt idx="1">
                  <c:v>10.830598096075603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2011</c:v>
                </c:pt>
              </c:numCache>
            </c:numRef>
          </c:xVal>
          <c:yVal>
            <c:numRef>
              <c:f>Sanitation!$H$105:$H$116</c:f>
              <c:numCache>
                <c:formatCode>0.0</c:formatCode>
                <c:ptCount val="12"/>
                <c:pt idx="0">
                  <c:v>51.168400528321385</c:v>
                </c:pt>
                <c:pt idx="1">
                  <c:v>32.744306973569671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2011</c:v>
                </c:pt>
              </c:numCache>
            </c:numRef>
          </c:xVal>
          <c:yVal>
            <c:numRef>
              <c:f>Sanitation!$X$105:$X$116</c:f>
              <c:numCache>
                <c:formatCode>0.0</c:formatCode>
                <c:ptCount val="12"/>
                <c:pt idx="0">
                  <c:v>89.273065203454081</c:v>
                </c:pt>
                <c:pt idx="1">
                  <c:v>94.9389886757006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2011</c:v>
                </c:pt>
              </c:numCache>
            </c:numRef>
          </c:xVal>
          <c:yVal>
            <c:numRef>
              <c:f>Sanitation!$S$105:$S$116</c:f>
              <c:numCache>
                <c:formatCode>0.0</c:formatCode>
                <c:ptCount val="12"/>
                <c:pt idx="0">
                  <c:v>69.720856549083138</c:v>
                </c:pt>
                <c:pt idx="1">
                  <c:v>83.055957886708171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2011</c:v>
                </c:pt>
              </c:numCache>
            </c:numRef>
          </c:xVal>
          <c:yVal>
            <c:numRef>
              <c:f>Sanitation!$N$105:$N$116</c:f>
              <c:numCache>
                <c:formatCode>0.0</c:formatCode>
                <c:ptCount val="12"/>
                <c:pt idx="0">
                  <c:v>57.227003864282835</c:v>
                </c:pt>
                <c:pt idx="1">
                  <c:v>72.06435318712326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2011</c:v>
                </c:pt>
              </c:numCache>
            </c:numRef>
          </c:xVal>
          <c:yVal>
            <c:numRef>
              <c:f>Sanitation!$I$105:$I$116</c:f>
              <c:numCache>
                <c:formatCode>0.0</c:formatCode>
                <c:ptCount val="12"/>
                <c:pt idx="0">
                  <c:v>48.792859780542557</c:v>
                </c:pt>
                <c:pt idx="1">
                  <c:v>61.692843249267497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2011</c:v>
                </c:pt>
              </c:numCache>
            </c:numRef>
          </c:xVal>
          <c:yVal>
            <c:numRef>
              <c:f>Sanitation!$D$105:$D$116</c:f>
              <c:numCache>
                <c:formatCode>0.0</c:formatCode>
                <c:ptCount val="12"/>
                <c:pt idx="0">
                  <c:v>29.184298675297935</c:v>
                </c:pt>
                <c:pt idx="1">
                  <c:v>45.615297933381697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25.822703301814773</c:v>
                </c:pt>
                <c:pt idx="1">
                  <c:v>45.850178120506236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1.7184954476751488</c:v>
                </c:pt>
                <c:pt idx="1">
                  <c:v>3.0513196644925724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19.447991366713268</c:v>
                </c:pt>
                <c:pt idx="1">
                  <c:v>22.039013952381538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53.01080988379681</c:v>
                </c:pt>
                <c:pt idx="1">
                  <c:v>29.059488262619652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43.501166479148694</c:v>
                </c:pt>
                <c:pt idx="1">
                  <c:v>58.858422967903515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4.0016949545210529</c:v>
                </c:pt>
                <c:pt idx="1">
                  <c:v>5.4144169751085451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32.830448542138129</c:v>
                </c:pt>
                <c:pt idx="1">
                  <c:v>26.503124129660819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19.666690024192121</c:v>
                </c:pt>
                <c:pt idx="1">
                  <c:v>9.2240359273271224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49.959957630839135</c:v>
                </c:pt>
                <c:pt idx="1">
                  <c:v>67.247342548209915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5.7833113011598201</c:v>
                </c:pt>
                <c:pt idx="1">
                  <c:v>7.784480503481479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38.878089095978339</c:v>
                </c:pt>
                <c:pt idx="1">
                  <c:v>21.154182237167959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5.3786419720227059</c:v>
                </c:pt>
                <c:pt idx="1">
                  <c:v>3.8139947111406514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62.603690149675124</c:v>
                </c:pt>
                <c:pt idx="1">
                  <c:v>78.473212434409078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5.7836562656456136</c:v>
                </c:pt>
                <c:pt idx="1">
                  <c:v>7.2497657198241789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30.170935462772263</c:v>
                </c:pt>
                <c:pt idx="1">
                  <c:v>12.56984249315687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1.4417181219069946</c:v>
                </c:pt>
                <c:pt idx="1">
                  <c:v>1.7071793526098631</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85.103795380827052</c:v>
                </c:pt>
                <c:pt idx="1">
                  <c:v>92.170349254399568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3.6026774754022539</c:v>
                </c:pt>
                <c:pt idx="1">
                  <c:v>3.9018241157502329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10.889856823609264</c:v>
                </c:pt>
                <c:pt idx="1">
                  <c:v>3.5728847484948574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0.40367032016142002</c:v>
                </c:pt>
                <c:pt idx="1">
                  <c:v>0.35494188135534888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2001</c:v>
                </c:pt>
                <c:pt idx="1">
                  <c:v>2011</c:v>
                </c:pt>
              </c:numCache>
            </c:numRef>
          </c:xVal>
          <c:yVal>
            <c:numRef>
              <c:f>Sanitation!$AB$205:$AB$216</c:f>
              <c:numCache>
                <c:formatCode>0.0</c:formatCode>
                <c:ptCount val="12"/>
                <c:pt idx="0">
                  <c:v>9.0555800907442821E-2</c:v>
                </c:pt>
                <c:pt idx="1">
                  <c:v>7.0635031516709176E-2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2001</c:v>
                </c:pt>
                <c:pt idx="1">
                  <c:v>2011</c:v>
                </c:pt>
              </c:numCache>
            </c:numRef>
          </c:xVal>
          <c:yVal>
            <c:numRef>
              <c:f>Sanitation!$W$205:$W$216</c:f>
              <c:numCache>
                <c:formatCode>0.0</c:formatCode>
                <c:ptCount val="12"/>
                <c:pt idx="0">
                  <c:v>0.61904346883167571</c:v>
                </c:pt>
                <c:pt idx="1">
                  <c:v>0.63581052724921672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2001</c:v>
                </c:pt>
                <c:pt idx="1">
                  <c:v>2011</c:v>
                </c:pt>
              </c:numCache>
            </c:numRef>
          </c:xVal>
          <c:yVal>
            <c:numRef>
              <c:f>Sanitation!$R$205:$R$216</c:f>
              <c:numCache>
                <c:formatCode>0.0</c:formatCode>
                <c:ptCount val="12"/>
                <c:pt idx="0">
                  <c:v>1.000166590826016</c:v>
                </c:pt>
                <c:pt idx="1">
                  <c:v>1.2619236875264772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2001</c:v>
                </c:pt>
                <c:pt idx="1">
                  <c:v>2011</c:v>
                </c:pt>
              </c:numCache>
            </c:numRef>
          </c:xVal>
          <c:yVal>
            <c:numRef>
              <c:f>Sanitation!$M$205:$M$216</c:f>
              <c:numCache>
                <c:formatCode>0.0</c:formatCode>
                <c:ptCount val="12"/>
                <c:pt idx="0">
                  <c:v>3.2637239977445986</c:v>
                </c:pt>
                <c:pt idx="1">
                  <c:v>3.2265054369673147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2001</c:v>
                </c:pt>
                <c:pt idx="1">
                  <c:v>2011</c:v>
                </c:pt>
              </c:numCache>
            </c:numRef>
          </c:xVal>
          <c:yVal>
            <c:numRef>
              <c:f>Sanitation!$H$205:$H$216</c:f>
              <c:numCache>
                <c:formatCode>0.0</c:formatCode>
                <c:ptCount val="12"/>
                <c:pt idx="0">
                  <c:v>10.593933627414049</c:v>
                </c:pt>
                <c:pt idx="1">
                  <c:v>7.0521532281001829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2001</c:v>
                </c:pt>
                <c:pt idx="1">
                  <c:v>2011</c:v>
                </c:pt>
              </c:numCache>
            </c:numRef>
          </c:xVal>
          <c:yVal>
            <c:numRef>
              <c:f>Sanitation!$X$205:$X$216</c:f>
              <c:numCache>
                <c:formatCode>0.0</c:formatCode>
                <c:ptCount val="12"/>
                <c:pt idx="0">
                  <c:v>94.862137685089507</c:v>
                </c:pt>
                <c:pt idx="1">
                  <c:v>97.468512312755095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2001</c:v>
                </c:pt>
                <c:pt idx="1">
                  <c:v>2011</c:v>
                </c:pt>
              </c:numCache>
            </c:numRef>
          </c:xVal>
          <c:yVal>
            <c:numRef>
              <c:f>Sanitation!$S$205:$S$216</c:f>
              <c:numCache>
                <c:formatCode>0.0</c:formatCode>
                <c:ptCount val="12"/>
                <c:pt idx="0">
                  <c:v>81.395999647216485</c:v>
                </c:pt>
                <c:pt idx="1">
                  <c:v>92.451868468712519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2001</c:v>
                </c:pt>
                <c:pt idx="1">
                  <c:v>2011</c:v>
                </c:pt>
              </c:numCache>
            </c:numRef>
          </c:xVal>
          <c:yVal>
            <c:numRef>
              <c:f>Sanitation!$N$205:$N$216</c:f>
              <c:numCache>
                <c:formatCode>0.0</c:formatCode>
                <c:ptCount val="12"/>
                <c:pt idx="0">
                  <c:v>69.472088328318549</c:v>
                </c:pt>
                <c:pt idx="1">
                  <c:v>83.873656768888225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2001</c:v>
                </c:pt>
                <c:pt idx="1">
                  <c:v>2011</c:v>
                </c:pt>
              </c:numCache>
            </c:numRef>
          </c:xVal>
          <c:yVal>
            <c:numRef>
              <c:f>Sanitation!$I$205:$I$216</c:f>
              <c:numCache>
                <c:formatCode>0.0</c:formatCode>
                <c:ptCount val="12"/>
                <c:pt idx="0">
                  <c:v>61.240034306998787</c:v>
                </c:pt>
                <c:pt idx="1">
                  <c:v>77.289708815091501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2001</c:v>
                </c:pt>
                <c:pt idx="1">
                  <c:v>2011</c:v>
                </c:pt>
              </c:numCache>
            </c:numRef>
          </c:xVal>
          <c:yVal>
            <c:numRef>
              <c:f>Sanitation!$D$205:$D$216</c:f>
              <c:numCache>
                <c:formatCode>0.0</c:formatCode>
                <c:ptCount val="12"/>
                <c:pt idx="0">
                  <c:v>51.403606142821019</c:v>
                </c:pt>
                <c:pt idx="1">
                  <c:v>68.349796354079075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44.691599558790557</c:v>
                </c:pt>
                <c:pt idx="1">
                  <c:v>64.498039159921504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5.0173875629043616</c:v>
                </c:pt>
                <c:pt idx="1">
                  <c:v>7.2409952364091712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39.342901210959667</c:v>
                </c:pt>
                <c:pt idx="1">
                  <c:v>21.91716845543192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10.948111667345415</c:v>
                </c:pt>
                <c:pt idx="1">
                  <c:v>6.3437971482373996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53.555828812902412</c:v>
                </c:pt>
                <c:pt idx="1">
                  <c:v>72.293456948548766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6.0792380432870843</c:v>
                </c:pt>
                <c:pt idx="1">
                  <c:v>8.2061867681613609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37.09748728998818</c:v>
                </c:pt>
                <c:pt idx="1">
                  <c:v>16.28129455847801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3.267445853822327</c:v>
                </c:pt>
                <c:pt idx="1">
                  <c:v>3.2190617248118585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62.387720489394439</c:v>
                </c:pt>
                <c:pt idx="1">
                  <c:v>79.556501515302713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5.6442109948669055</c:v>
                </c:pt>
                <c:pt idx="1">
                  <c:v>7.1974689416990358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30.994077634582681</c:v>
                </c:pt>
                <c:pt idx="1">
                  <c:v>11.931754436131683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0.9739908811559701</c:v>
                </c:pt>
                <c:pt idx="1">
                  <c:v>1.3142751068665675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75.470340926985287</c:v>
                </c:pt>
                <c:pt idx="1">
                  <c:v>88.980138779649764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4.820071838081482</c:v>
                </c:pt>
                <c:pt idx="1">
                  <c:v>5.6829034533619947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19.092220471943307</c:v>
                </c:pt>
                <c:pt idx="1">
                  <c:v>4.6977938280555094</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0.61736676298992155</c:v>
                </c:pt>
                <c:pt idx="1">
                  <c:v>0.63916393893272483</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92.185702894996908</c:v>
                </c:pt>
                <c:pt idx="1">
                  <c:v>95.487464700493547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2.415797327326108</c:v>
                </c:pt>
                <c:pt idx="1">
                  <c:v>2.5023225377947167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5.3059518998304753</c:v>
                </c:pt>
                <c:pt idx="1">
                  <c:v>1.9435618840731763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9.254787784651608E-2</c:v>
                </c:pt>
                <c:pt idx="1">
                  <c:v>6.6650877638561923E-2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1">
                  <c:v>2011</c:v>
                </c:pt>
              </c:numCache>
            </c:numRef>
          </c:xVal>
          <c:yVal>
            <c:numRef>
              <c:f>Sanitation!$AB$305:$AB$316</c:f>
              <c:numCache>
                <c:formatCode>0.0</c:formatCode>
                <c:ptCount val="12"/>
                <c:pt idx="0">
                  <c:v>5.7400259891752761</c:v>
                </c:pt>
                <c:pt idx="1">
                  <c:v>4.5565659685627091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1">
                  <c:v>2011</c:v>
                </c:pt>
              </c:numCache>
            </c:numRef>
          </c:xVal>
          <c:yVal>
            <c:numRef>
              <c:f>Sanitation!$W$305:$W$316</c:f>
              <c:numCache>
                <c:formatCode>0.0</c:formatCode>
                <c:ptCount val="12"/>
                <c:pt idx="0">
                  <c:v>16.342277848383329</c:v>
                </c:pt>
                <c:pt idx="1">
                  <c:v>9.2771875971136293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1">
                  <c:v>2011</c:v>
                </c:pt>
              </c:numCache>
            </c:numRef>
          </c:xVal>
          <c:yVal>
            <c:numRef>
              <c:f>Sanitation!$R$305:$R$316</c:f>
              <c:numCache>
                <c:formatCode>0.0</c:formatCode>
                <c:ptCount val="12"/>
                <c:pt idx="0">
                  <c:v>25.427198463777092</c:v>
                </c:pt>
                <c:pt idx="1">
                  <c:v>15.669336032055808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1">
                  <c:v>2011</c:v>
                </c:pt>
              </c:numCache>
            </c:numRef>
          </c:xVal>
          <c:yVal>
            <c:numRef>
              <c:f>Sanitation!$M$305:$M$316</c:f>
              <c:numCache>
                <c:formatCode>0.0</c:formatCode>
                <c:ptCount val="12"/>
                <c:pt idx="0">
                  <c:v>46.95224045729222</c:v>
                </c:pt>
                <c:pt idx="1">
                  <c:v>22.623765638210482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1">
                  <c:v>2011</c:v>
                </c:pt>
              </c:numCache>
            </c:numRef>
          </c:xVal>
          <c:yVal>
            <c:numRef>
              <c:f>Sanitation!$H$305:$H$316</c:f>
              <c:numCache>
                <c:formatCode>0.0</c:formatCode>
                <c:ptCount val="12"/>
                <c:pt idx="0">
                  <c:v>63.54954515129667</c:v>
                </c:pt>
                <c:pt idx="1">
                  <c:v>47.051024970498375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1">
                  <c:v>2011</c:v>
                </c:pt>
              </c:numCache>
            </c:numRef>
          </c:xVal>
          <c:yVal>
            <c:numRef>
              <c:f>Sanitation!$X$305:$X$316</c:f>
              <c:numCache>
                <c:formatCode>0.0</c:formatCode>
                <c:ptCount val="12"/>
                <c:pt idx="0">
                  <c:v>59.777278131570824</c:v>
                </c:pt>
                <c:pt idx="1">
                  <c:v>68.671758636872823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1">
                  <c:v>2011</c:v>
                </c:pt>
              </c:numCache>
            </c:numRef>
          </c:xVal>
          <c:yVal>
            <c:numRef>
              <c:f>Sanitation!$S$305:$S$316</c:f>
              <c:numCache>
                <c:formatCode>0.0</c:formatCode>
                <c:ptCount val="12"/>
                <c:pt idx="0">
                  <c:v>51.618657494716928</c:v>
                </c:pt>
                <c:pt idx="1">
                  <c:v>60.914539087189993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1">
                  <c:v>2011</c:v>
                </c:pt>
              </c:numCache>
            </c:numRef>
          </c:xVal>
          <c:yVal>
            <c:numRef>
              <c:f>Sanitation!$N$305:$N$316</c:f>
              <c:numCache>
                <c:formatCode>0.0</c:formatCode>
                <c:ptCount val="12"/>
                <c:pt idx="0">
                  <c:v>45.155474660229501</c:v>
                </c:pt>
                <c:pt idx="1">
                  <c:v>56.339877912598411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1">
                  <c:v>2011</c:v>
                </c:pt>
              </c:numCache>
            </c:numRef>
          </c:xVal>
          <c:yVal>
            <c:numRef>
              <c:f>Sanitation!$I$305:$I$316</c:f>
              <c:numCache>
                <c:formatCode>0.0</c:formatCode>
                <c:ptCount val="12"/>
                <c:pt idx="0">
                  <c:v>32.089030048744135</c:v>
                </c:pt>
                <c:pt idx="1">
                  <c:v>51.57745937648216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1">
                  <c:v>2011</c:v>
                </c:pt>
              </c:numCache>
            </c:numRef>
          </c:xVal>
          <c:yVal>
            <c:numRef>
              <c:f>Sanitation!$D$305:$D$316</c:f>
              <c:numCache>
                <c:formatCode>0.0</c:formatCode>
                <c:ptCount val="12"/>
                <c:pt idx="0">
                  <c:v>21.325385726290499</c:v>
                </c:pt>
                <c:pt idx="1">
                  <c:v>35.314572520261194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18.839391963404776</c:v>
                </c:pt>
                <c:pt idx="1">
                  <c:v>36.033212846599589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1.0870750834885465</c:v>
                </c:pt>
                <c:pt idx="1">
                  <c:v>2.0791970324555327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14.874135783730253</c:v>
                </c:pt>
                <c:pt idx="1">
                  <c:v>18.136269186606114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65.199397169376425</c:v>
                </c:pt>
                <c:pt idx="1">
                  <c:v>43.751320934338764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28.497220673912615</c:v>
                </c:pt>
                <c:pt idx="1">
                  <c:v>52.451149350755379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1.6429664420579337</c:v>
                </c:pt>
                <c:pt idx="1">
                  <c:v>3.0239958912746885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20.474724944828267</c:v>
                </c:pt>
                <c:pt idx="1">
                  <c:v>26.766784083575203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49.385087939201185</c:v>
                </c:pt>
                <c:pt idx="1">
                  <c:v>17.75807067439473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41.68156035118502</c:v>
                </c:pt>
                <c:pt idx="1">
                  <c:v>55.443576846031448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2.3554739838077507</c:v>
                </c:pt>
                <c:pt idx="1">
                  <c:v>3.1331817170409746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29.559980958057849</c:v>
                </c:pt>
                <c:pt idx="1">
                  <c:v>27.705477891215878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26.402984706949383</c:v>
                </c:pt>
                <c:pt idx="1">
                  <c:v>13.717763545711705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45.705109386788237</c:v>
                </c:pt>
                <c:pt idx="1">
                  <c:v>56.60154283448832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4.9839599486814024</c:v>
                </c:pt>
                <c:pt idx="1">
                  <c:v>6.1721725711963806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32.26214379101998</c:v>
                </c:pt>
                <c:pt idx="1">
                  <c:v>29.362115047455518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17.04878687351038</c:v>
                </c:pt>
                <c:pt idx="1">
                  <c:v>7.8641695468597845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52.415638560529267</c:v>
                </c:pt>
                <c:pt idx="1">
                  <c:v>62.707626516621239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6.4721915205113785</c:v>
                </c:pt>
                <c:pt idx="1">
                  <c:v>7.7430282213120538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35.253797927722815</c:v>
                </c:pt>
                <c:pt idx="1">
                  <c:v>25.229471297626503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5.8583719912365382</c:v>
                </c:pt>
                <c:pt idx="1">
                  <c:v>4.3198739644402053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18.839391963404776</c:v>
                </c:pt>
                <c:pt idx="1">
                  <c:v>36.033212846599589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1.0870750834885465</c:v>
                </c:pt>
                <c:pt idx="1">
                  <c:v>2.0791970324555327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14.874135783730253</c:v>
                </c:pt>
                <c:pt idx="1">
                  <c:v>18.136269186606114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65.199397169376425</c:v>
                </c:pt>
                <c:pt idx="1">
                  <c:v>43.751320934338764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28.497220673912615</c:v>
                </c:pt>
                <c:pt idx="1">
                  <c:v>52.451149350755379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1.6429664420579337</c:v>
                </c:pt>
                <c:pt idx="1">
                  <c:v>3.0239958912746885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20.474724944828267</c:v>
                </c:pt>
                <c:pt idx="1">
                  <c:v>26.766784083575203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49.385087939201185</c:v>
                </c:pt>
                <c:pt idx="1">
                  <c:v>17.75807067439473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41.68156035118502</c:v>
                </c:pt>
                <c:pt idx="1">
                  <c:v>55.443576846031448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2.3554739838077507</c:v>
                </c:pt>
                <c:pt idx="1">
                  <c:v>3.1331817170409746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29.559980958057849</c:v>
                </c:pt>
                <c:pt idx="1">
                  <c:v>27.705477891215878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26.402984706949383</c:v>
                </c:pt>
                <c:pt idx="1">
                  <c:v>13.717763545711705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45.705109386788237</c:v>
                </c:pt>
                <c:pt idx="1">
                  <c:v>56.60154283448832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4.9839599486814024</c:v>
                </c:pt>
                <c:pt idx="1">
                  <c:v>6.1721725711963806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32.26214379101998</c:v>
                </c:pt>
                <c:pt idx="1">
                  <c:v>29.362115047455518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17.04878687351038</c:v>
                </c:pt>
                <c:pt idx="1">
                  <c:v>7.8641695468597845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52.415638560529267</c:v>
                </c:pt>
                <c:pt idx="1">
                  <c:v>62.707626516621239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6.4721915205113785</c:v>
                </c:pt>
                <c:pt idx="1">
                  <c:v>7.7430282213120538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35.253797927722815</c:v>
                </c:pt>
                <c:pt idx="1">
                  <c:v>25.229471297626503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5.8583719912365382</c:v>
                </c:pt>
                <c:pt idx="1">
                  <c:v>4.3198739644402053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25.822703301814773</c:v>
                </c:pt>
                <c:pt idx="1">
                  <c:v>45.850178120506236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1.7184954476751488</c:v>
                </c:pt>
                <c:pt idx="1">
                  <c:v>3.0513196644925724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19.447991366713268</c:v>
                </c:pt>
                <c:pt idx="1">
                  <c:v>22.039013952381538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53.01080988379681</c:v>
                </c:pt>
                <c:pt idx="1">
                  <c:v>29.059488262619652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43.501166479148694</c:v>
                </c:pt>
                <c:pt idx="1">
                  <c:v>58.858422967903515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4.0016949545210529</c:v>
                </c:pt>
                <c:pt idx="1">
                  <c:v>5.4144169751085451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32.830448542138129</c:v>
                </c:pt>
                <c:pt idx="1">
                  <c:v>26.503124129660819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19.666690024192121</c:v>
                </c:pt>
                <c:pt idx="1">
                  <c:v>9.2240359273271224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49.959957630839135</c:v>
                </c:pt>
                <c:pt idx="1">
                  <c:v>67.247342548209915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5.7833113011598201</c:v>
                </c:pt>
                <c:pt idx="1">
                  <c:v>7.784480503481479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38.878089095978339</c:v>
                </c:pt>
                <c:pt idx="1">
                  <c:v>21.154182237167959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5.3786419720227059</c:v>
                </c:pt>
                <c:pt idx="1">
                  <c:v>3.8139947111406514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62.603690149675124</c:v>
                </c:pt>
                <c:pt idx="1">
                  <c:v>78.473212434409078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5.7836562656456136</c:v>
                </c:pt>
                <c:pt idx="1">
                  <c:v>7.2497657198241789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30.170935462772263</c:v>
                </c:pt>
                <c:pt idx="1">
                  <c:v>12.56984249315687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1.4417181219069946</c:v>
                </c:pt>
                <c:pt idx="1">
                  <c:v>1.7071793526098631</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85.103795380827052</c:v>
                </c:pt>
                <c:pt idx="1">
                  <c:v>92.170349254399568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3.6026774754022539</c:v>
                </c:pt>
                <c:pt idx="1">
                  <c:v>3.9018241157502329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10.889856823609264</c:v>
                </c:pt>
                <c:pt idx="1">
                  <c:v>3.5728847484948574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0.40367032016142002</c:v>
                </c:pt>
                <c:pt idx="1">
                  <c:v>0.35494188135534888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44.691599558790557</c:v>
                </c:pt>
                <c:pt idx="1">
                  <c:v>64.498039159921504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5.0173875629043616</c:v>
                </c:pt>
                <c:pt idx="1">
                  <c:v>7.2409952364091712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39.342901210959667</c:v>
                </c:pt>
                <c:pt idx="1">
                  <c:v>21.91716845543192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10.948111667345415</c:v>
                </c:pt>
                <c:pt idx="1">
                  <c:v>6.3437971482373996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53.555828812902412</c:v>
                </c:pt>
                <c:pt idx="1">
                  <c:v>72.293456948548766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6.0792380432870843</c:v>
                </c:pt>
                <c:pt idx="1">
                  <c:v>8.2061867681613609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37.09748728998818</c:v>
                </c:pt>
                <c:pt idx="1">
                  <c:v>16.28129455847801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3.267445853822327</c:v>
                </c:pt>
                <c:pt idx="1">
                  <c:v>3.2190617248118585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62.387720489394439</c:v>
                </c:pt>
                <c:pt idx="1">
                  <c:v>79.556501515302713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5.6442109948669055</c:v>
                </c:pt>
                <c:pt idx="1">
                  <c:v>7.1974689416990358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30.994077634582681</c:v>
                </c:pt>
                <c:pt idx="1">
                  <c:v>11.931754436131683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0.9739908811559701</c:v>
                </c:pt>
                <c:pt idx="1">
                  <c:v>1.3142751068665675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75.470340926985287</c:v>
                </c:pt>
                <c:pt idx="1">
                  <c:v>88.980138779649764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4.820071838081482</c:v>
                </c:pt>
                <c:pt idx="1">
                  <c:v>5.6829034533619947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19.092220471943307</c:v>
                </c:pt>
                <c:pt idx="1">
                  <c:v>4.6977938280555094</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0.61736676298992155</c:v>
                </c:pt>
                <c:pt idx="1">
                  <c:v>0.63916393893272483</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92.185702894996908</c:v>
                </c:pt>
                <c:pt idx="1">
                  <c:v>95.487464700493547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2.415797327326108</c:v>
                </c:pt>
                <c:pt idx="1">
                  <c:v>2.5023225377947167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5.3059518998304753</c:v>
                </c:pt>
                <c:pt idx="1">
                  <c:v>1.9435618840731763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9.254787784651608E-2</c:v>
                </c:pt>
                <c:pt idx="1">
                  <c:v>6.6650877638561923E-2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'DHS01'!$M$18:$Q$18</c:f>
              <c:numCache>
                <c:formatCode>###0.0</c:formatCode>
                <c:ptCount val="5"/>
                <c:pt idx="0">
                  <c:v>45.715503584858851</c:v>
                </c:pt>
                <c:pt idx="1">
                  <c:v>48.70706537626419</c:v>
                </c:pt>
                <c:pt idx="2">
                  <c:v>55.053030668504341</c:v>
                </c:pt>
                <c:pt idx="3">
                  <c:v>69.948404735945246</c:v>
                </c:pt>
                <c:pt idx="4">
                  <c:v>83.360456351891301</c:v>
                </c:pt>
              </c:numCache>
            </c:numRef>
          </c:val>
          <c:extLst>
            <c:ext xmlns:c16="http://schemas.microsoft.com/office/drawing/2014/chart" uri="{C3380CC4-5D6E-409C-BE32-E72D297353CC}">
              <c16:uniqueId val="{00000000-CD33-4814-A165-D711DAC75815}"/>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'DHS01'!$M$19:$Q$19</c:f>
              <c:numCache>
                <c:formatCode>###0.0</c:formatCode>
                <c:ptCount val="5"/>
                <c:pt idx="0">
                  <c:v>2.2578274464189927</c:v>
                </c:pt>
                <c:pt idx="1">
                  <c:v>3.1849136837898762</c:v>
                </c:pt>
                <c:pt idx="2">
                  <c:v>3.2762813519263863</c:v>
                </c:pt>
                <c:pt idx="3">
                  <c:v>2.1088182643507141</c:v>
                </c:pt>
                <c:pt idx="4">
                  <c:v>1.339133783143819</c:v>
                </c:pt>
              </c:numCache>
            </c:numRef>
          </c:val>
          <c:extLst>
            <c:ext xmlns:c16="http://schemas.microsoft.com/office/drawing/2014/chart" uri="{C3380CC4-5D6E-409C-BE32-E72D297353CC}">
              <c16:uniqueId val="{00000001-CD33-4814-A165-D711DAC75815}"/>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'DHS01'!$M$20:$Q$20</c:f>
              <c:numCache>
                <c:formatCode>###0.0</c:formatCode>
                <c:ptCount val="5"/>
                <c:pt idx="0">
                  <c:v>34.118753017223668</c:v>
                </c:pt>
                <c:pt idx="1">
                  <c:v>33.284442948700303</c:v>
                </c:pt>
                <c:pt idx="2">
                  <c:v>30.595303120772869</c:v>
                </c:pt>
                <c:pt idx="3">
                  <c:v>24.464589898773596</c:v>
                </c:pt>
                <c:pt idx="4">
                  <c:v>14.275322595123114</c:v>
                </c:pt>
              </c:numCache>
            </c:numRef>
          </c:val>
          <c:extLst>
            <c:ext xmlns:c16="http://schemas.microsoft.com/office/drawing/2014/chart" uri="{C3380CC4-5D6E-409C-BE32-E72D297353CC}">
              <c16:uniqueId val="{00000002-CD33-4814-A165-D711DAC75815}"/>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'DHS01'!$M$15:$Q$15</c:f>
              <c:strCache>
                <c:ptCount val="5"/>
                <c:pt idx="0">
                  <c:v>Poorest</c:v>
                </c:pt>
                <c:pt idx="1">
                  <c:v>Poor</c:v>
                </c:pt>
                <c:pt idx="2">
                  <c:v>Middle</c:v>
                </c:pt>
                <c:pt idx="3">
                  <c:v>Rich</c:v>
                </c:pt>
                <c:pt idx="4">
                  <c:v>Richest</c:v>
                </c:pt>
              </c:strCache>
            </c:strRef>
          </c:cat>
          <c:val>
            <c:numRef>
              <c:f>'DHS01'!$M$21:$Q$21</c:f>
              <c:numCache>
                <c:formatCode>###0.0</c:formatCode>
                <c:ptCount val="5"/>
                <c:pt idx="0">
                  <c:v>17.907915951498481</c:v>
                </c:pt>
                <c:pt idx="1">
                  <c:v>14.823577991245621</c:v>
                </c:pt>
                <c:pt idx="2">
                  <c:v>11.075384858796403</c:v>
                </c:pt>
                <c:pt idx="3">
                  <c:v>3.4781871009304388</c:v>
                </c:pt>
                <c:pt idx="4">
                  <c:v>1.0250872698417604</c:v>
                </c:pt>
              </c:numCache>
            </c:numRef>
          </c:val>
          <c:extLst>
            <c:ext xmlns:c16="http://schemas.microsoft.com/office/drawing/2014/chart" uri="{C3380CC4-5D6E-409C-BE32-E72D297353CC}">
              <c16:uniqueId val="{00000003-CD33-4814-A165-D711DAC75815}"/>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'DHS01'!$R$15:$AH$15</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'DHS01'!$R$18:$AH$18</c:f>
              <c:numCache>
                <c:formatCode>###0.0</c:formatCode>
                <c:ptCount val="17"/>
                <c:pt idx="0">
                  <c:v>57.947433778864166</c:v>
                </c:pt>
                <c:pt idx="1">
                  <c:v>56.369056701660682</c:v>
                </c:pt>
                <c:pt idx="2">
                  <c:v>65.881817952151295</c:v>
                </c:pt>
                <c:pt idx="3">
                  <c:v>95.072591002942715</c:v>
                </c:pt>
                <c:pt idx="4">
                  <c:v>76.92441770527644</c:v>
                </c:pt>
                <c:pt idx="5">
                  <c:v>79.3202145899008</c:v>
                </c:pt>
                <c:pt idx="6">
                  <c:v>83.664713990351487</c:v>
                </c:pt>
                <c:pt idx="7">
                  <c:v>90.607579426818319</c:v>
                </c:pt>
                <c:pt idx="8">
                  <c:v>57.731141399843665</c:v>
                </c:pt>
                <c:pt idx="9">
                  <c:v>82.327565493261631</c:v>
                </c:pt>
                <c:pt idx="10">
                  <c:v>67.010578138721215</c:v>
                </c:pt>
                <c:pt idx="11">
                  <c:v>98.292482529385211</c:v>
                </c:pt>
                <c:pt idx="12">
                  <c:v>97.610899367581951</c:v>
                </c:pt>
                <c:pt idx="13">
                  <c:v>73.133198722833328</c:v>
                </c:pt>
                <c:pt idx="14">
                  <c:v>68.444928608133168</c:v>
                </c:pt>
                <c:pt idx="15">
                  <c:v>64.397632546994458</c:v>
                </c:pt>
                <c:pt idx="16">
                  <c:v>78.726744689167475</c:v>
                </c:pt>
              </c:numCache>
            </c:numRef>
          </c:val>
          <c:extLst>
            <c:ext xmlns:c16="http://schemas.microsoft.com/office/drawing/2014/chart" uri="{C3380CC4-5D6E-409C-BE32-E72D297353CC}">
              <c16:uniqueId val="{00000000-4454-413A-8E64-EFCC22BE827B}"/>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'DHS01'!$R$15:$AH$15</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'DHS01'!$R$19:$AH$19</c:f>
              <c:numCache>
                <c:formatCode>###0.0</c:formatCode>
                <c:ptCount val="17"/>
                <c:pt idx="0">
                  <c:v>1.3518536320626304</c:v>
                </c:pt>
                <c:pt idx="1">
                  <c:v>1.0161972045898624</c:v>
                </c:pt>
                <c:pt idx="2">
                  <c:v>2.5239791492981074</c:v>
                </c:pt>
                <c:pt idx="3">
                  <c:v>0.45489277991838617</c:v>
                </c:pt>
                <c:pt idx="4">
                  <c:v>2.0768153403455898</c:v>
                </c:pt>
                <c:pt idx="5">
                  <c:v>1.5210552513688345</c:v>
                </c:pt>
                <c:pt idx="6">
                  <c:v>1.7074431426602328</c:v>
                </c:pt>
                <c:pt idx="7">
                  <c:v>1.3969616046443827</c:v>
                </c:pt>
                <c:pt idx="8">
                  <c:v>2.3800364847715634</c:v>
                </c:pt>
                <c:pt idx="9">
                  <c:v>0.71647595751546622</c:v>
                </c:pt>
                <c:pt idx="10">
                  <c:v>4.2704135968163204</c:v>
                </c:pt>
                <c:pt idx="11">
                  <c:v>0.21742115951200564</c:v>
                </c:pt>
                <c:pt idx="12">
                  <c:v>0.87441747940435288</c:v>
                </c:pt>
                <c:pt idx="13">
                  <c:v>2.917599209286081</c:v>
                </c:pt>
                <c:pt idx="14">
                  <c:v>5.6625121659740589</c:v>
                </c:pt>
                <c:pt idx="15">
                  <c:v>1.1967301981033285</c:v>
                </c:pt>
                <c:pt idx="16">
                  <c:v>1.372087296457049</c:v>
                </c:pt>
              </c:numCache>
            </c:numRef>
          </c:val>
          <c:extLst>
            <c:ext xmlns:c16="http://schemas.microsoft.com/office/drawing/2014/chart" uri="{C3380CC4-5D6E-409C-BE32-E72D297353CC}">
              <c16:uniqueId val="{00000001-4454-413A-8E64-EFCC22BE827B}"/>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'DHS01'!$R$15:$AH$15</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'DHS01'!$R$20:$AH$20</c:f>
              <c:numCache>
                <c:formatCode>###0.0</c:formatCode>
                <c:ptCount val="17"/>
                <c:pt idx="0">
                  <c:v>30.273159144892617</c:v>
                </c:pt>
                <c:pt idx="1">
                  <c:v>33.117675781249361</c:v>
                </c:pt>
                <c:pt idx="2">
                  <c:v>24.21607378129103</c:v>
                </c:pt>
                <c:pt idx="3">
                  <c:v>2.4923181973369282</c:v>
                </c:pt>
                <c:pt idx="4">
                  <c:v>18.828606658447043</c:v>
                </c:pt>
                <c:pt idx="5">
                  <c:v>12.904761904762125</c:v>
                </c:pt>
                <c:pt idx="6">
                  <c:v>13.38731909028256</c:v>
                </c:pt>
                <c:pt idx="7">
                  <c:v>7.7035355173533873</c:v>
                </c:pt>
                <c:pt idx="8">
                  <c:v>25.796274038461718</c:v>
                </c:pt>
                <c:pt idx="9">
                  <c:v>15.531088082901661</c:v>
                </c:pt>
                <c:pt idx="10">
                  <c:v>21.217418944691289</c:v>
                </c:pt>
                <c:pt idx="11">
                  <c:v>1.2902053425401903</c:v>
                </c:pt>
                <c:pt idx="12">
                  <c:v>1.5146831530136922</c:v>
                </c:pt>
                <c:pt idx="13">
                  <c:v>18.329961789166276</c:v>
                </c:pt>
                <c:pt idx="14">
                  <c:v>14.714714714714958</c:v>
                </c:pt>
                <c:pt idx="15">
                  <c:v>21.691176470588545</c:v>
                </c:pt>
                <c:pt idx="16">
                  <c:v>17.595088349805238</c:v>
                </c:pt>
              </c:numCache>
            </c:numRef>
          </c:val>
          <c:extLst>
            <c:ext xmlns:c16="http://schemas.microsoft.com/office/drawing/2014/chart" uri="{C3380CC4-5D6E-409C-BE32-E72D297353CC}">
              <c16:uniqueId val="{00000002-4454-413A-8E64-EFCC22BE827B}"/>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'DHS01'!$R$15:$AH$15</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'DHS01'!$R$21:$AH$21</c:f>
              <c:numCache>
                <c:formatCode>###0.0</c:formatCode>
                <c:ptCount val="17"/>
                <c:pt idx="0">
                  <c:v>10.427553444180591</c:v>
                </c:pt>
                <c:pt idx="1">
                  <c:v>9.4970703125000924</c:v>
                </c:pt>
                <c:pt idx="2">
                  <c:v>7.3781291172595642</c:v>
                </c:pt>
                <c:pt idx="3">
                  <c:v>1.9801980198019795</c:v>
                </c:pt>
                <c:pt idx="4">
                  <c:v>2.1701602959309292</c:v>
                </c:pt>
                <c:pt idx="5">
                  <c:v>6.2539682539682451</c:v>
                </c:pt>
                <c:pt idx="6">
                  <c:v>1.2405237767057198</c:v>
                </c:pt>
                <c:pt idx="7">
                  <c:v>0.29192345118391116</c:v>
                </c:pt>
                <c:pt idx="8">
                  <c:v>14.09254807692305</c:v>
                </c:pt>
                <c:pt idx="9">
                  <c:v>1.424870466321243</c:v>
                </c:pt>
                <c:pt idx="10">
                  <c:v>7.5015893197711767</c:v>
                </c:pt>
                <c:pt idx="11">
                  <c:v>0.19989096856260352</c:v>
                </c:pt>
                <c:pt idx="12">
                  <c:v>0</c:v>
                </c:pt>
                <c:pt idx="13">
                  <c:v>5.6192402787143099</c:v>
                </c:pt>
                <c:pt idx="14">
                  <c:v>11.177844511177813</c:v>
                </c:pt>
                <c:pt idx="15">
                  <c:v>12.714460784313669</c:v>
                </c:pt>
                <c:pt idx="16">
                  <c:v>2.3060796645702335</c:v>
                </c:pt>
              </c:numCache>
            </c:numRef>
          </c:val>
          <c:extLst>
            <c:ext xmlns:c16="http://schemas.microsoft.com/office/drawing/2014/chart" uri="{C3380CC4-5D6E-409C-BE32-E72D297353CC}">
              <c16:uniqueId val="{00000003-4454-413A-8E64-EFCC22BE827B}"/>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'DHS01'!$C$18:$G$18</c:f>
              <c:numCache>
                <c:formatCode>###0.0</c:formatCode>
                <c:ptCount val="5"/>
                <c:pt idx="0">
                  <c:v>50.116334305549934</c:v>
                </c:pt>
                <c:pt idx="1">
                  <c:v>68.217316721320671</c:v>
                </c:pt>
                <c:pt idx="2">
                  <c:v>89.517913552953189</c:v>
                </c:pt>
                <c:pt idx="3">
                  <c:v>95.706937123725268</c:v>
                </c:pt>
                <c:pt idx="4">
                  <c:v>98.026275413248513</c:v>
                </c:pt>
              </c:numCache>
            </c:numRef>
          </c:val>
          <c:extLst>
            <c:ext xmlns:c16="http://schemas.microsoft.com/office/drawing/2014/chart" uri="{C3380CC4-5D6E-409C-BE32-E72D297353CC}">
              <c16:uniqueId val="{00000000-48B4-46FC-B86B-5E8548190DA8}"/>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'DHS01'!$C$19:$G$19</c:f>
              <c:numCache>
                <c:formatCode>###0.0</c:formatCode>
                <c:ptCount val="5"/>
                <c:pt idx="0">
                  <c:v>2.8575915614323382</c:v>
                </c:pt>
                <c:pt idx="1">
                  <c:v>2.4009297610980691</c:v>
                </c:pt>
                <c:pt idx="2">
                  <c:v>0.97584553714412592</c:v>
                </c:pt>
                <c:pt idx="3">
                  <c:v>0.33124596730927114</c:v>
                </c:pt>
                <c:pt idx="4">
                  <c:v>7.7268764821387212E-2</c:v>
                </c:pt>
              </c:numCache>
            </c:numRef>
          </c:val>
          <c:extLst>
            <c:ext xmlns:c16="http://schemas.microsoft.com/office/drawing/2014/chart" uri="{C3380CC4-5D6E-409C-BE32-E72D297353CC}">
              <c16:uniqueId val="{00000001-48B4-46FC-B86B-5E8548190DA8}"/>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'DHS01'!$C$20:$G$20</c:f>
              <c:numCache>
                <c:formatCode>###0.0</c:formatCode>
                <c:ptCount val="5"/>
                <c:pt idx="0">
                  <c:v>31.88974689245299</c:v>
                </c:pt>
                <c:pt idx="1">
                  <c:v>23.639217518302999</c:v>
                </c:pt>
                <c:pt idx="2">
                  <c:v>8.8798843082843746</c:v>
                </c:pt>
                <c:pt idx="3">
                  <c:v>3.9330368057703851</c:v>
                </c:pt>
                <c:pt idx="4">
                  <c:v>1.896455821930104</c:v>
                </c:pt>
              </c:numCache>
            </c:numRef>
          </c:val>
          <c:extLst>
            <c:ext xmlns:c16="http://schemas.microsoft.com/office/drawing/2014/chart" uri="{C3380CC4-5D6E-409C-BE32-E72D297353CC}">
              <c16:uniqueId val="{00000002-48B4-46FC-B86B-5E8548190DA8}"/>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'DHS01'!$C$15:$G$15</c:f>
              <c:strCache>
                <c:ptCount val="5"/>
                <c:pt idx="0">
                  <c:v>Poorest</c:v>
                </c:pt>
                <c:pt idx="1">
                  <c:v>Poor</c:v>
                </c:pt>
                <c:pt idx="2">
                  <c:v>Middle</c:v>
                </c:pt>
                <c:pt idx="3">
                  <c:v>Rich</c:v>
                </c:pt>
                <c:pt idx="4">
                  <c:v>Richest</c:v>
                </c:pt>
              </c:strCache>
            </c:strRef>
          </c:cat>
          <c:val>
            <c:numRef>
              <c:f>'DHS01'!$C$21:$G$21</c:f>
              <c:numCache>
                <c:formatCode>###0.0</c:formatCode>
                <c:ptCount val="5"/>
                <c:pt idx="0">
                  <c:v>15.136327240564732</c:v>
                </c:pt>
                <c:pt idx="1">
                  <c:v>5.7425359992782647</c:v>
                </c:pt>
                <c:pt idx="2">
                  <c:v>0.62635660161830875</c:v>
                </c:pt>
                <c:pt idx="3">
                  <c:v>2.8780103195072397E-2</c:v>
                </c:pt>
                <c:pt idx="4">
                  <c:v>0</c:v>
                </c:pt>
              </c:numCache>
            </c:numRef>
          </c:val>
          <c:extLst>
            <c:ext xmlns:c16="http://schemas.microsoft.com/office/drawing/2014/chart" uri="{C3380CC4-5D6E-409C-BE32-E72D297353CC}">
              <c16:uniqueId val="{00000003-48B4-46FC-B86B-5E8548190DA8}"/>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'DHS01'!$R$121:$AH$121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'DHS01'!$R$124:$AH$124</c:f>
              <c:numCache>
                <c:formatCode>###0.0</c:formatCode>
                <c:ptCount val="17"/>
                <c:pt idx="0">
                  <c:v>32.165036308511361</c:v>
                </c:pt>
                <c:pt idx="1">
                  <c:v>40.695285706973635</c:v>
                </c:pt>
                <c:pt idx="2">
                  <c:v>40.856962822936453</c:v>
                </c:pt>
                <c:pt idx="3">
                  <c:v>58.466547053764025</c:v>
                </c:pt>
                <c:pt idx="4">
                  <c:v>53.071045765665097</c:v>
                </c:pt>
                <c:pt idx="5">
                  <c:v>50.764957264957147</c:v>
                </c:pt>
                <c:pt idx="6">
                  <c:v>56.02688879237482</c:v>
                </c:pt>
                <c:pt idx="7">
                  <c:v>54.955812175024576</c:v>
                </c:pt>
                <c:pt idx="8">
                  <c:v>32.294549767964462</c:v>
                </c:pt>
                <c:pt idx="9">
                  <c:v>57.290100641115707</c:v>
                </c:pt>
                <c:pt idx="10">
                  <c:v>51.870804487093935</c:v>
                </c:pt>
                <c:pt idx="11">
                  <c:v>72.339664072704466</c:v>
                </c:pt>
                <c:pt idx="12">
                  <c:v>52.800109765497425</c:v>
                </c:pt>
                <c:pt idx="13">
                  <c:v>52.739773905154671</c:v>
                </c:pt>
                <c:pt idx="14">
                  <c:v>49.332365121838713</c:v>
                </c:pt>
                <c:pt idx="15">
                  <c:v>39.814323787767449</c:v>
                </c:pt>
                <c:pt idx="16">
                  <c:v>48.867033144036498</c:v>
                </c:pt>
              </c:numCache>
            </c:numRef>
          </c:val>
          <c:extLst>
            <c:ext xmlns:c16="http://schemas.microsoft.com/office/drawing/2014/chart" uri="{C3380CC4-5D6E-409C-BE32-E72D297353CC}">
              <c16:uniqueId val="{00000000-3DF1-420E-9A85-882098C0FD34}"/>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'DHS01'!$R$121:$AH$121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'DHS01'!$R$125:$AH$125</c:f>
              <c:numCache>
                <c:formatCode>###0.0</c:formatCode>
                <c:ptCount val="17"/>
                <c:pt idx="0">
                  <c:v>3.2045857499628436</c:v>
                </c:pt>
                <c:pt idx="1">
                  <c:v>1.6302956883755257</c:v>
                </c:pt>
                <c:pt idx="2">
                  <c:v>1.8571346737698398</c:v>
                </c:pt>
                <c:pt idx="3">
                  <c:v>4.1828213313503664</c:v>
                </c:pt>
                <c:pt idx="4">
                  <c:v>5.1327538889113784</c:v>
                </c:pt>
                <c:pt idx="5">
                  <c:v>3.1080586080585988</c:v>
                </c:pt>
                <c:pt idx="6">
                  <c:v>2.1825823448529325</c:v>
                </c:pt>
                <c:pt idx="7">
                  <c:v>7.1422716184147408</c:v>
                </c:pt>
                <c:pt idx="8">
                  <c:v>1.9691798639002733</c:v>
                </c:pt>
                <c:pt idx="9">
                  <c:v>6.1634541071977189</c:v>
                </c:pt>
                <c:pt idx="10">
                  <c:v>3.4402002975952031</c:v>
                </c:pt>
                <c:pt idx="11">
                  <c:v>6.92175124474171</c:v>
                </c:pt>
                <c:pt idx="12">
                  <c:v>8.8536769423852455</c:v>
                </c:pt>
                <c:pt idx="13">
                  <c:v>1.7259178833716957</c:v>
                </c:pt>
                <c:pt idx="14">
                  <c:v>2.6195868301131369</c:v>
                </c:pt>
                <c:pt idx="15">
                  <c:v>1.6685193494873578</c:v>
                </c:pt>
                <c:pt idx="16">
                  <c:v>4.1023729747397581</c:v>
                </c:pt>
              </c:numCache>
            </c:numRef>
          </c:val>
          <c:extLst>
            <c:ext xmlns:c16="http://schemas.microsoft.com/office/drawing/2014/chart" uri="{C3380CC4-5D6E-409C-BE32-E72D297353CC}">
              <c16:uniqueId val="{00000001-3DF1-420E-9A85-882098C0FD34}"/>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'DHS01'!$R$121:$AH$121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'DHS01'!$R$126:$AH$126</c:f>
              <c:numCache>
                <c:formatCode>###0.0</c:formatCode>
                <c:ptCount val="17"/>
                <c:pt idx="0">
                  <c:v>27.430473021154725</c:v>
                </c:pt>
                <c:pt idx="1">
                  <c:v>23.525091799265013</c:v>
                </c:pt>
                <c:pt idx="2">
                  <c:v>28.27404479578378</c:v>
                </c:pt>
                <c:pt idx="3">
                  <c:v>29.395698190508682</c:v>
                </c:pt>
                <c:pt idx="4">
                  <c:v>28.349370836417975</c:v>
                </c:pt>
                <c:pt idx="5">
                  <c:v>28.507936507936677</c:v>
                </c:pt>
                <c:pt idx="6">
                  <c:v>33.667473211199493</c:v>
                </c:pt>
                <c:pt idx="7">
                  <c:v>29.26274764533953</c:v>
                </c:pt>
                <c:pt idx="8">
                  <c:v>18.059746529873451</c:v>
                </c:pt>
                <c:pt idx="9">
                  <c:v>29.177477944992233</c:v>
                </c:pt>
                <c:pt idx="10">
                  <c:v>29.856459330143323</c:v>
                </c:pt>
                <c:pt idx="11">
                  <c:v>18.501000545751907</c:v>
                </c:pt>
                <c:pt idx="12">
                  <c:v>32.720247295208509</c:v>
                </c:pt>
                <c:pt idx="13">
                  <c:v>24.971878515185708</c:v>
                </c:pt>
                <c:pt idx="14">
                  <c:v>38.705372038705505</c:v>
                </c:pt>
                <c:pt idx="15">
                  <c:v>24.54044117647075</c:v>
                </c:pt>
                <c:pt idx="16">
                  <c:v>35.002999400119961</c:v>
                </c:pt>
              </c:numCache>
            </c:numRef>
          </c:val>
          <c:extLst>
            <c:ext xmlns:c16="http://schemas.microsoft.com/office/drawing/2014/chart" uri="{C3380CC4-5D6E-409C-BE32-E72D297353CC}">
              <c16:uniqueId val="{00000002-3DF1-420E-9A85-882098C0FD34}"/>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'DHS01'!$R$121:$AH$121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'DHS01'!$R$127:$AH$127</c:f>
              <c:numCache>
                <c:formatCode>###0.0</c:formatCode>
                <c:ptCount val="17"/>
                <c:pt idx="0">
                  <c:v>37.199904920371068</c:v>
                </c:pt>
                <c:pt idx="1">
                  <c:v>34.149326805385826</c:v>
                </c:pt>
                <c:pt idx="2">
                  <c:v>29.011857707509929</c:v>
                </c:pt>
                <c:pt idx="3">
                  <c:v>7.9549334243769252</c:v>
                </c:pt>
                <c:pt idx="4">
                  <c:v>13.44682950900555</c:v>
                </c:pt>
                <c:pt idx="5">
                  <c:v>17.619047619047585</c:v>
                </c:pt>
                <c:pt idx="6">
                  <c:v>8.1230556515727574</c:v>
                </c:pt>
                <c:pt idx="7">
                  <c:v>8.6391685612211599</c:v>
                </c:pt>
                <c:pt idx="8">
                  <c:v>47.676523838261815</c:v>
                </c:pt>
                <c:pt idx="9">
                  <c:v>7.3689673066943424</c:v>
                </c:pt>
                <c:pt idx="10">
                  <c:v>14.832535885167543</c:v>
                </c:pt>
                <c:pt idx="11">
                  <c:v>2.2375841368019067</c:v>
                </c:pt>
                <c:pt idx="12">
                  <c:v>5.6259659969088247</c:v>
                </c:pt>
                <c:pt idx="13">
                  <c:v>20.562429696287932</c:v>
                </c:pt>
                <c:pt idx="14">
                  <c:v>9.3426760093426449</c:v>
                </c:pt>
                <c:pt idx="15">
                  <c:v>33.976715686274446</c:v>
                </c:pt>
                <c:pt idx="16">
                  <c:v>12.02759448110379</c:v>
                </c:pt>
              </c:numCache>
            </c:numRef>
          </c:val>
          <c:extLst>
            <c:ext xmlns:c16="http://schemas.microsoft.com/office/drawing/2014/chart" uri="{C3380CC4-5D6E-409C-BE32-E72D297353CC}">
              <c16:uniqueId val="{00000003-3DF1-420E-9A85-882098C0FD34}"/>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204-4B33-A804-7D179EEEC251}"/>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204-4B33-A804-7D179EEEC251}"/>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'DHS01'!$M$221:$Q$221</c:f>
              <c:strCache>
                <c:ptCount val="5"/>
                <c:pt idx="0">
                  <c:v>Poorest</c:v>
                </c:pt>
                <c:pt idx="1">
                  <c:v>Poor</c:v>
                </c:pt>
                <c:pt idx="2">
                  <c:v>Middle</c:v>
                </c:pt>
                <c:pt idx="3">
                  <c:v>Rich</c:v>
                </c:pt>
                <c:pt idx="4">
                  <c:v>Richest</c:v>
                </c:pt>
              </c:strCache>
            </c:strRef>
          </c:cat>
          <c:val>
            <c:numRef>
              <c:f>'DHS01'!$M$224:$Q$224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204-4B33-A804-7D179EEEC251}"/>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'DHS01'!$R$221:$AH$221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F778-414A-9D21-A5AB02C087B5}"/>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'DHS01'!$R$221:$AH$221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F778-414A-9D21-A5AB02C087B5}"/>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'DHS01'!$R$221:$AH$221</c:f>
              <c:strCache>
                <c:ptCount val="17"/>
                <c:pt idx="0">
                  <c:v>Atl ntico Norte(Raan)</c:v>
                </c:pt>
                <c:pt idx="1">
                  <c:v>Atl ntico Sur(Raas)</c:v>
                </c:pt>
                <c:pt idx="2">
                  <c:v>Boaco</c:v>
                </c:pt>
                <c:pt idx="3">
                  <c:v>Carazo</c:v>
                </c:pt>
                <c:pt idx="4">
                  <c:v>Chinandega</c:v>
                </c:pt>
                <c:pt idx="5">
                  <c:v>Chontales</c:v>
                </c:pt>
                <c:pt idx="6">
                  <c:v>Estel¡</c:v>
                </c:pt>
                <c:pt idx="7">
                  <c:v>Granada</c:v>
                </c:pt>
                <c:pt idx="8">
                  <c:v>Jinotega</c:v>
                </c:pt>
                <c:pt idx="9">
                  <c:v>Le¢n</c:v>
                </c:pt>
                <c:pt idx="10">
                  <c:v>Madriz</c:v>
                </c:pt>
                <c:pt idx="11">
                  <c:v>Managua</c:v>
                </c:pt>
                <c:pt idx="12">
                  <c:v>Masaya</c:v>
                </c:pt>
                <c:pt idx="13">
                  <c:v>Matagalpa</c:v>
                </c:pt>
                <c:pt idx="14">
                  <c:v>Nueva Segovia</c:v>
                </c:pt>
                <c:pt idx="15">
                  <c:v>R¡o San Juan</c:v>
                </c:pt>
                <c:pt idx="16">
                  <c:v>Rivas</c:v>
                </c:pt>
              </c:strCache>
            </c:strRef>
          </c:cat>
          <c:val>
            <c:numRef>
              <c:f>'DHS01'!$R$224:$AH$224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F778-414A-9D21-A5AB02C087B5}"/>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846-4789-9D7E-1C06D31D583C}"/>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846-4789-9D7E-1C06D31D583C}"/>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'DHS01'!$C$221:$G$221</c:f>
              <c:strCache>
                <c:ptCount val="5"/>
                <c:pt idx="0">
                  <c:v>Poorest</c:v>
                </c:pt>
                <c:pt idx="1">
                  <c:v>Poor</c:v>
                </c:pt>
                <c:pt idx="2">
                  <c:v>Middle</c:v>
                </c:pt>
                <c:pt idx="3">
                  <c:v>Rich</c:v>
                </c:pt>
                <c:pt idx="4">
                  <c:v>Richest</c:v>
                </c:pt>
              </c:strCache>
            </c:strRef>
          </c:cat>
          <c:val>
            <c:numRef>
              <c:f>'DHS01'!$C$224:$G$224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846-4789-9D7E-1C06D31D583C}"/>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'DHS01'!$H$18:$L$18</c:f>
              <c:numCache>
                <c:formatCode>###0.0</c:formatCode>
                <c:ptCount val="5"/>
                <c:pt idx="0">
                  <c:v>88.161196009707979</c:v>
                </c:pt>
                <c:pt idx="1">
                  <c:v>95.616000572786945</c:v>
                </c:pt>
                <c:pt idx="2">
                  <c:v>96.873587592322025</c:v>
                </c:pt>
                <c:pt idx="3">
                  <c:v>97.995329562712229</c:v>
                </c:pt>
                <c:pt idx="4">
                  <c:v>98.692781335705817</c:v>
                </c:pt>
              </c:numCache>
            </c:numRef>
          </c:val>
          <c:extLst>
            <c:ext xmlns:c16="http://schemas.microsoft.com/office/drawing/2014/chart" uri="{C3380CC4-5D6E-409C-BE32-E72D297353CC}">
              <c16:uniqueId val="{00000000-E800-44B0-83A9-056825B3D68F}"/>
            </c:ext>
          </c:extLst>
        </c:ser>
        <c:ser>
          <c:idx val="1"/>
          <c:order val="1"/>
          <c:tx>
            <c:strRef>
              <c:f>'DHS01'!$B$19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'DHS01'!$H$19:$L$19</c:f>
              <c:numCache>
                <c:formatCode>###0.0</c:formatCode>
                <c:ptCount val="5"/>
                <c:pt idx="0">
                  <c:v>1.3836358995661968</c:v>
                </c:pt>
                <c:pt idx="1">
                  <c:v>0.19302677295031548</c:v>
                </c:pt>
                <c:pt idx="2">
                  <c:v>0.19334901411075825</c:v>
                </c:pt>
                <c:pt idx="3">
                  <c:v>0.11455582016880911</c:v>
                </c:pt>
                <c:pt idx="4">
                  <c:v>7.8695990934730786E-2</c:v>
                </c:pt>
              </c:numCache>
            </c:numRef>
          </c:val>
          <c:extLst>
            <c:ext xmlns:c16="http://schemas.microsoft.com/office/drawing/2014/chart" uri="{C3380CC4-5D6E-409C-BE32-E72D297353CC}">
              <c16:uniqueId val="{00000001-E800-44B0-83A9-056825B3D68F}"/>
            </c:ext>
          </c:extLst>
        </c:ser>
        <c:ser>
          <c:idx val="2"/>
          <c:order val="2"/>
          <c:tx>
            <c:strRef>
              <c:f>'DHS01'!$B$20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'DHS01'!$H$20:$L$20</c:f>
              <c:numCache>
                <c:formatCode>###0.0</c:formatCode>
                <c:ptCount val="5"/>
                <c:pt idx="0">
                  <c:v>9.408645345382169</c:v>
                </c:pt>
                <c:pt idx="1">
                  <c:v>4.1047619631114287</c:v>
                </c:pt>
                <c:pt idx="2">
                  <c:v>2.9330633935672239</c:v>
                </c:pt>
                <c:pt idx="3">
                  <c:v>1.890114617118968</c:v>
                </c:pt>
                <c:pt idx="4">
                  <c:v>1.2285226733594499</c:v>
                </c:pt>
              </c:numCache>
            </c:numRef>
          </c:val>
          <c:extLst>
            <c:ext xmlns:c16="http://schemas.microsoft.com/office/drawing/2014/chart" uri="{C3380CC4-5D6E-409C-BE32-E72D297353CC}">
              <c16:uniqueId val="{00000002-E800-44B0-83A9-056825B3D68F}"/>
            </c:ext>
          </c:extLst>
        </c:ser>
        <c:ser>
          <c:idx val="3"/>
          <c:order val="3"/>
          <c:tx>
            <c:strRef>
              <c:f>'DHS01'!$B$21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'DHS01'!$H$15:$L$15</c:f>
              <c:strCache>
                <c:ptCount val="5"/>
                <c:pt idx="0">
                  <c:v>Poorest</c:v>
                </c:pt>
                <c:pt idx="1">
                  <c:v>Poor</c:v>
                </c:pt>
                <c:pt idx="2">
                  <c:v>Middle</c:v>
                </c:pt>
                <c:pt idx="3">
                  <c:v>Rich</c:v>
                </c:pt>
                <c:pt idx="4">
                  <c:v>Richest</c:v>
                </c:pt>
              </c:strCache>
            </c:strRef>
          </c:cat>
          <c:val>
            <c:numRef>
              <c:f>'DHS01'!$H$21:$L$21</c:f>
              <c:numCache>
                <c:formatCode>###0.0</c:formatCode>
                <c:ptCount val="5"/>
                <c:pt idx="0">
                  <c:v>1.0465227453436563</c:v>
                </c:pt>
                <c:pt idx="1">
                  <c:v>8.621069115130528E-2</c:v>
                </c:pt>
                <c:pt idx="2">
                  <c:v>0</c:v>
                </c:pt>
                <c:pt idx="3">
                  <c:v>0</c:v>
                </c:pt>
                <c:pt idx="4">
                  <c:v>0</c:v>
                </c:pt>
              </c:numCache>
            </c:numRef>
          </c:val>
          <c:extLst>
            <c:ext xmlns:c16="http://schemas.microsoft.com/office/drawing/2014/chart" uri="{C3380CC4-5D6E-409C-BE32-E72D297353CC}">
              <c16:uniqueId val="{00000003-E800-44B0-83A9-056825B3D68F}"/>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'DHS01'!$H$124:$L$124</c:f>
              <c:numCache>
                <c:formatCode>###0.0</c:formatCode>
                <c:ptCount val="5"/>
                <c:pt idx="0">
                  <c:v>46.215171835800874</c:v>
                </c:pt>
                <c:pt idx="1">
                  <c:v>54.99718482333676</c:v>
                </c:pt>
                <c:pt idx="2">
                  <c:v>63.708395952926075</c:v>
                </c:pt>
                <c:pt idx="3">
                  <c:v>76.509556146421104</c:v>
                </c:pt>
                <c:pt idx="4">
                  <c:v>92.439684572342742</c:v>
                </c:pt>
              </c:numCache>
            </c:numRef>
          </c:val>
          <c:extLst>
            <c:ext xmlns:c16="http://schemas.microsoft.com/office/drawing/2014/chart" uri="{C3380CC4-5D6E-409C-BE32-E72D297353CC}">
              <c16:uniqueId val="{00000000-942A-4376-8B72-EA5EC4B74825}"/>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'DHS01'!$H$125:$L$125</c:f>
              <c:numCache>
                <c:formatCode>###0.0</c:formatCode>
                <c:ptCount val="5"/>
                <c:pt idx="0">
                  <c:v>5.1884343070201409</c:v>
                </c:pt>
                <c:pt idx="1">
                  <c:v>6.2428494836620283</c:v>
                </c:pt>
                <c:pt idx="2">
                  <c:v>5.7636923753924778</c:v>
                </c:pt>
                <c:pt idx="3">
                  <c:v>4.8864435007953775</c:v>
                </c:pt>
                <c:pt idx="4">
                  <c:v>2.4224531127467803</c:v>
                </c:pt>
              </c:numCache>
            </c:numRef>
          </c:val>
          <c:extLst>
            <c:ext xmlns:c16="http://schemas.microsoft.com/office/drawing/2014/chart" uri="{C3380CC4-5D6E-409C-BE32-E72D297353CC}">
              <c16:uniqueId val="{00000001-942A-4376-8B72-EA5EC4B74825}"/>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'DHS01'!$H$126:$L$126</c:f>
              <c:numCache>
                <c:formatCode>###0.0</c:formatCode>
                <c:ptCount val="5"/>
                <c:pt idx="0">
                  <c:v>38.002460229764935</c:v>
                </c:pt>
                <c:pt idx="1">
                  <c:v>35.496241695256614</c:v>
                </c:pt>
                <c:pt idx="2">
                  <c:v>29.527745080855439</c:v>
                </c:pt>
                <c:pt idx="3">
                  <c:v>17.984956883951838</c:v>
                </c:pt>
                <c:pt idx="4">
                  <c:v>5.04730651400304</c:v>
                </c:pt>
              </c:numCache>
            </c:numRef>
          </c:val>
          <c:extLst>
            <c:ext xmlns:c16="http://schemas.microsoft.com/office/drawing/2014/chart" uri="{C3380CC4-5D6E-409C-BE32-E72D297353CC}">
              <c16:uniqueId val="{00000002-942A-4376-8B72-EA5EC4B74825}"/>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'DHS01'!$H$121:$L$121</c:f>
              <c:strCache>
                <c:ptCount val="5"/>
                <c:pt idx="0">
                  <c:v>Poorest</c:v>
                </c:pt>
                <c:pt idx="1">
                  <c:v>Poor</c:v>
                </c:pt>
                <c:pt idx="2">
                  <c:v>Middle</c:v>
                </c:pt>
                <c:pt idx="3">
                  <c:v>Rich</c:v>
                </c:pt>
                <c:pt idx="4">
                  <c:v>Richest</c:v>
                </c:pt>
              </c:strCache>
            </c:strRef>
          </c:cat>
          <c:val>
            <c:numRef>
              <c:f>'DHS01'!$H$127:$L$127</c:f>
              <c:numCache>
                <c:formatCode>###0.0</c:formatCode>
                <c:ptCount val="5"/>
                <c:pt idx="0">
                  <c:v>10.593933627414049</c:v>
                </c:pt>
                <c:pt idx="1">
                  <c:v>3.2637239977445986</c:v>
                </c:pt>
                <c:pt idx="2">
                  <c:v>1.000166590826016</c:v>
                </c:pt>
                <c:pt idx="3">
                  <c:v>0.61904346883167571</c:v>
                </c:pt>
                <c:pt idx="4">
                  <c:v>9.0555800907442821E-2</c:v>
                </c:pt>
              </c:numCache>
            </c:numRef>
          </c:val>
          <c:extLst>
            <c:ext xmlns:c16="http://schemas.microsoft.com/office/drawing/2014/chart" uri="{C3380CC4-5D6E-409C-BE32-E72D297353CC}">
              <c16:uniqueId val="{00000003-942A-4376-8B72-EA5EC4B74825}"/>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0E3-41C2-8629-48CCDB11BB88}"/>
            </c:ext>
          </c:extLst>
        </c:ser>
        <c:ser>
          <c:idx val="1"/>
          <c:order val="1"/>
          <c:tx>
            <c:strRef>
              <c:f>'DHS01'!$B$223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0E3-41C2-8629-48CCDB11BB88}"/>
            </c:ext>
          </c:extLst>
        </c:ser>
        <c:ser>
          <c:idx val="2"/>
          <c:order val="2"/>
          <c:tx>
            <c:strRef>
              <c:f>'DHS01'!$B$224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'DHS01'!$H$221:$L$221</c:f>
              <c:strCache>
                <c:ptCount val="5"/>
                <c:pt idx="0">
                  <c:v>Poorest</c:v>
                </c:pt>
                <c:pt idx="1">
                  <c:v>Poor</c:v>
                </c:pt>
                <c:pt idx="2">
                  <c:v>Middle</c:v>
                </c:pt>
                <c:pt idx="3">
                  <c:v>Rich</c:v>
                </c:pt>
                <c:pt idx="4">
                  <c:v>Richest</c:v>
                </c:pt>
              </c:strCache>
            </c:strRef>
          </c:cat>
          <c:val>
            <c:numRef>
              <c:f>'DHS01'!$H$224:$L$224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0E3-41C2-8629-48CCDB11BB88}"/>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'DHS01'!$C$124:$G$124</c:f>
              <c:numCache>
                <c:formatCode>###0.0</c:formatCode>
                <c:ptCount val="5"/>
                <c:pt idx="0">
                  <c:v>27.363278287867626</c:v>
                </c:pt>
                <c:pt idx="1">
                  <c:v>44.682493901360907</c:v>
                </c:pt>
                <c:pt idx="2">
                  <c:v>51.289756470636746</c:v>
                </c:pt>
                <c:pt idx="3">
                  <c:v>63.8244226331161</c:v>
                </c:pt>
                <c:pt idx="4">
                  <c:v>85.647376448025057</c:v>
                </c:pt>
              </c:numCache>
            </c:numRef>
          </c:val>
          <c:extLst>
            <c:ext xmlns:c16="http://schemas.microsoft.com/office/drawing/2014/chart" uri="{C3380CC4-5D6E-409C-BE32-E72D297353CC}">
              <c16:uniqueId val="{00000000-6D49-4BDA-B694-9217FD222D79}"/>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'DHS01'!$C$125:$G$125</c:f>
              <c:numCache>
                <c:formatCode>###0.0</c:formatCode>
                <c:ptCount val="5"/>
                <c:pt idx="0">
                  <c:v>1.8210203874303119</c:v>
                </c:pt>
                <c:pt idx="1">
                  <c:v>4.1103658791816544</c:v>
                </c:pt>
                <c:pt idx="2">
                  <c:v>5.9372473936460857</c:v>
                </c:pt>
                <c:pt idx="3">
                  <c:v>5.89643391596704</c:v>
                </c:pt>
                <c:pt idx="4">
                  <c:v>3.6256887554290271</c:v>
                </c:pt>
              </c:numCache>
            </c:numRef>
          </c:val>
          <c:extLst>
            <c:ext xmlns:c16="http://schemas.microsoft.com/office/drawing/2014/chart" uri="{C3380CC4-5D6E-409C-BE32-E72D297353CC}">
              <c16:uniqueId val="{00000001-6D49-4BDA-B694-9217FD222D79}"/>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'DHS01'!$C$126:$G$126</c:f>
              <c:numCache>
                <c:formatCode>###0.0</c:formatCode>
                <c:ptCount val="5"/>
                <c:pt idx="0">
                  <c:v>19.647300796380677</c:v>
                </c:pt>
                <c:pt idx="1">
                  <c:v>32.343731279639428</c:v>
                </c:pt>
                <c:pt idx="2">
                  <c:v>37.514711645300764</c:v>
                </c:pt>
                <c:pt idx="3">
                  <c:v>28.817005234340414</c:v>
                </c:pt>
                <c:pt idx="4">
                  <c:v>10.327012817831118</c:v>
                </c:pt>
              </c:numCache>
            </c:numRef>
          </c:val>
          <c:extLst>
            <c:ext xmlns:c16="http://schemas.microsoft.com/office/drawing/2014/chart" uri="{C3380CC4-5D6E-409C-BE32-E72D297353CC}">
              <c16:uniqueId val="{00000002-6D49-4BDA-B694-9217FD222D79}"/>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'DHS01'!$C$121:$G$121</c:f>
              <c:strCache>
                <c:ptCount val="5"/>
                <c:pt idx="0">
                  <c:v>Poorest</c:v>
                </c:pt>
                <c:pt idx="1">
                  <c:v>Poor</c:v>
                </c:pt>
                <c:pt idx="2">
                  <c:v>Middle</c:v>
                </c:pt>
                <c:pt idx="3">
                  <c:v>Rich</c:v>
                </c:pt>
                <c:pt idx="4">
                  <c:v>Richest</c:v>
                </c:pt>
              </c:strCache>
            </c:strRef>
          </c:cat>
          <c:val>
            <c:numRef>
              <c:f>'DHS01'!$C$127:$G$127</c:f>
              <c:numCache>
                <c:formatCode>###0.0</c:formatCode>
                <c:ptCount val="5"/>
                <c:pt idx="0">
                  <c:v>51.168400528321385</c:v>
                </c:pt>
                <c:pt idx="1">
                  <c:v>18.863408939818008</c:v>
                </c:pt>
                <c:pt idx="2">
                  <c:v>5.2582844904164041</c:v>
                </c:pt>
                <c:pt idx="3">
                  <c:v>1.4621382165764436</c:v>
                </c:pt>
                <c:pt idx="4">
                  <c:v>0.39992197871479951</c:v>
                </c:pt>
              </c:numCache>
            </c:numRef>
          </c:val>
          <c:extLst>
            <c:ext xmlns:c16="http://schemas.microsoft.com/office/drawing/2014/chart" uri="{C3380CC4-5D6E-409C-BE32-E72D297353CC}">
              <c16:uniqueId val="{00000003-6D49-4BDA-B694-9217FD222D79}"/>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'DHS01'!$M$124:$Q$124</c:f>
              <c:numCache>
                <c:formatCode>###0.0</c:formatCode>
                <c:ptCount val="5"/>
                <c:pt idx="0">
                  <c:v>20.161993569804487</c:v>
                </c:pt>
                <c:pt idx="1">
                  <c:v>30.339830572131078</c:v>
                </c:pt>
                <c:pt idx="2">
                  <c:v>42.740177004634589</c:v>
                </c:pt>
                <c:pt idx="3">
                  <c:v>46.543296575072837</c:v>
                </c:pt>
                <c:pt idx="4">
                  <c:v>53.207329941767092</c:v>
                </c:pt>
              </c:numCache>
            </c:numRef>
          </c:val>
          <c:extLst>
            <c:ext xmlns:c16="http://schemas.microsoft.com/office/drawing/2014/chart" uri="{C3380CC4-5D6E-409C-BE32-E72D297353CC}">
              <c16:uniqueId val="{00000000-9391-4ED2-A558-BC3DBC403705}"/>
            </c:ext>
          </c:extLst>
        </c:ser>
        <c:ser>
          <c:idx val="1"/>
          <c:order val="1"/>
          <c:tx>
            <c:strRef>
              <c:f>'DHS01'!$B$125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'DHS01'!$M$125:$Q$125</c:f>
              <c:numCache>
                <c:formatCode>###0.0</c:formatCode>
                <c:ptCount val="5"/>
                <c:pt idx="0">
                  <c:v>1.163392156486013</c:v>
                </c:pt>
                <c:pt idx="1">
                  <c:v>1.7491994766130563</c:v>
                </c:pt>
                <c:pt idx="2">
                  <c:v>2.4152976555949119</c:v>
                </c:pt>
                <c:pt idx="3">
                  <c:v>5.0753609196440914</c:v>
                </c:pt>
                <c:pt idx="4">
                  <c:v>6.5699481898037311</c:v>
                </c:pt>
              </c:numCache>
            </c:numRef>
          </c:val>
          <c:extLst>
            <c:ext xmlns:c16="http://schemas.microsoft.com/office/drawing/2014/chart" uri="{C3380CC4-5D6E-409C-BE32-E72D297353CC}">
              <c16:uniqueId val="{00000001-9391-4ED2-A558-BC3DBC403705}"/>
            </c:ext>
          </c:extLst>
        </c:ser>
        <c:ser>
          <c:idx val="2"/>
          <c:order val="2"/>
          <c:tx>
            <c:strRef>
              <c:f>'DHS01'!$B$126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'DHS01'!$M$126:$Q$126</c:f>
              <c:numCache>
                <c:formatCode>###0.0</c:formatCode>
                <c:ptCount val="5"/>
                <c:pt idx="0">
                  <c:v>15.125069122412839</c:v>
                </c:pt>
                <c:pt idx="1">
                  <c:v>20.958729493963645</c:v>
                </c:pt>
                <c:pt idx="2">
                  <c:v>29.41732687599341</c:v>
                </c:pt>
                <c:pt idx="3">
                  <c:v>32.03906465689974</c:v>
                </c:pt>
                <c:pt idx="4">
                  <c:v>34.482695879253896</c:v>
                </c:pt>
              </c:numCache>
            </c:numRef>
          </c:val>
          <c:extLst>
            <c:ext xmlns:c16="http://schemas.microsoft.com/office/drawing/2014/chart" uri="{C3380CC4-5D6E-409C-BE32-E72D297353CC}">
              <c16:uniqueId val="{00000002-9391-4ED2-A558-BC3DBC403705}"/>
            </c:ext>
          </c:extLst>
        </c:ser>
        <c:ser>
          <c:idx val="3"/>
          <c:order val="3"/>
          <c:tx>
            <c:strRef>
              <c:f>'DHS01'!$B$127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'DHS01'!$M$121:$Q$121</c:f>
              <c:strCache>
                <c:ptCount val="5"/>
                <c:pt idx="0">
                  <c:v>Poorest</c:v>
                </c:pt>
                <c:pt idx="1">
                  <c:v>Poor</c:v>
                </c:pt>
                <c:pt idx="2">
                  <c:v>Middle</c:v>
                </c:pt>
                <c:pt idx="3">
                  <c:v>Rich</c:v>
                </c:pt>
                <c:pt idx="4">
                  <c:v>Richest</c:v>
                </c:pt>
              </c:strCache>
            </c:strRef>
          </c:cat>
          <c:val>
            <c:numRef>
              <c:f>'DHS01'!$M$127:$Q$127</c:f>
              <c:numCache>
                <c:formatCode>###0.0</c:formatCode>
                <c:ptCount val="5"/>
                <c:pt idx="0">
                  <c:v>63.54954515129667</c:v>
                </c:pt>
                <c:pt idx="1">
                  <c:v>46.95224045729222</c:v>
                </c:pt>
                <c:pt idx="2">
                  <c:v>25.427198463777092</c:v>
                </c:pt>
                <c:pt idx="3">
                  <c:v>16.342277848383329</c:v>
                </c:pt>
                <c:pt idx="4">
                  <c:v>5.7400259891752761</c:v>
                </c:pt>
              </c:numCache>
            </c:numRef>
          </c:val>
          <c:extLst>
            <c:ext xmlns:c16="http://schemas.microsoft.com/office/drawing/2014/chart" uri="{C3380CC4-5D6E-409C-BE32-E72D297353CC}">
              <c16:uniqueId val="{00000003-9391-4ED2-A558-BC3DBC403705}"/>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ENDESA11!$M$15:$Q$15</c:f>
              <c:strCache>
                <c:ptCount val="5"/>
                <c:pt idx="0">
                  <c:v>Poorest</c:v>
                </c:pt>
                <c:pt idx="1">
                  <c:v>Poor</c:v>
                </c:pt>
                <c:pt idx="2">
                  <c:v>Middle</c:v>
                </c:pt>
                <c:pt idx="3">
                  <c:v>Rich</c:v>
                </c:pt>
                <c:pt idx="4">
                  <c:v>Richest</c:v>
                </c:pt>
              </c:strCache>
            </c:strRef>
          </c:cat>
          <c:val>
            <c:numRef>
              <c:f>ENDESA11!$M$18:$Q$18</c:f>
              <c:numCache>
                <c:formatCode>###0.0</c:formatCode>
                <c:ptCount val="5"/>
                <c:pt idx="0">
                  <c:v>44.071359756976321</c:v>
                </c:pt>
                <c:pt idx="1">
                  <c:v>52.487248632317936</c:v>
                </c:pt>
                <c:pt idx="2">
                  <c:v>65.477295139071373</c:v>
                </c:pt>
                <c:pt idx="3">
                  <c:v>74.127915109427121</c:v>
                </c:pt>
                <c:pt idx="4">
                  <c:v>80.326201547876224</c:v>
                </c:pt>
              </c:numCache>
            </c:numRef>
          </c:val>
          <c:extLst>
            <c:ext xmlns:c16="http://schemas.microsoft.com/office/drawing/2014/chart" uri="{C3380CC4-5D6E-409C-BE32-E72D297353CC}">
              <c16:uniqueId val="{00000000-0795-4272-ACE3-9B39E8DD8008}"/>
            </c:ext>
          </c:extLst>
        </c:ser>
        <c:ser>
          <c:idx val="1"/>
          <c:order val="1"/>
          <c:tx>
            <c:strRef>
              <c:f>ENDESA11!$B$19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ENDESA11!$M$15:$Q$15</c:f>
              <c:strCache>
                <c:ptCount val="5"/>
                <c:pt idx="0">
                  <c:v>Poorest</c:v>
                </c:pt>
                <c:pt idx="1">
                  <c:v>Poor</c:v>
                </c:pt>
                <c:pt idx="2">
                  <c:v>Middle</c:v>
                </c:pt>
                <c:pt idx="3">
                  <c:v>Rich</c:v>
                </c:pt>
                <c:pt idx="4">
                  <c:v>Richest</c:v>
                </c:pt>
              </c:strCache>
            </c:strRef>
          </c:cat>
          <c:val>
            <c:numRef>
              <c:f>ENDESA11!$M$19:$Q$19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795-4272-ACE3-9B39E8DD8008}"/>
            </c:ext>
          </c:extLst>
        </c:ser>
        <c:ser>
          <c:idx val="2"/>
          <c:order val="2"/>
          <c:tx>
            <c:strRef>
              <c:f>ENDESA11!$B$20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ENDESA11!$M$15:$Q$15</c:f>
              <c:strCache>
                <c:ptCount val="5"/>
                <c:pt idx="0">
                  <c:v>Poorest</c:v>
                </c:pt>
                <c:pt idx="1">
                  <c:v>Poor</c:v>
                </c:pt>
                <c:pt idx="2">
                  <c:v>Middle</c:v>
                </c:pt>
                <c:pt idx="3">
                  <c:v>Rich</c:v>
                </c:pt>
                <c:pt idx="4">
                  <c:v>Richest</c:v>
                </c:pt>
              </c:strCache>
            </c:strRef>
          </c:cat>
          <c:val>
            <c:numRef>
              <c:f>ENDESA11!$M$20:$Q$20</c:f>
              <c:numCache>
                <c:formatCode>###0.0</c:formatCode>
                <c:ptCount val="5"/>
                <c:pt idx="0">
                  <c:v>35.241844842389241</c:v>
                </c:pt>
                <c:pt idx="1">
                  <c:v>32.439717630687596</c:v>
                </c:pt>
                <c:pt idx="2">
                  <c:v>26.610203537019743</c:v>
                </c:pt>
                <c:pt idx="3">
                  <c:v>19.94903708821235</c:v>
                </c:pt>
                <c:pt idx="4">
                  <c:v>16.682700923975887</c:v>
                </c:pt>
              </c:numCache>
            </c:numRef>
          </c:val>
          <c:extLst>
            <c:ext xmlns:c16="http://schemas.microsoft.com/office/drawing/2014/chart" uri="{C3380CC4-5D6E-409C-BE32-E72D297353CC}">
              <c16:uniqueId val="{00000002-0795-4272-ACE3-9B39E8DD8008}"/>
            </c:ext>
          </c:extLst>
        </c:ser>
        <c:ser>
          <c:idx val="3"/>
          <c:order val="3"/>
          <c:tx>
            <c:strRef>
              <c:f>ENDESA11!$B$21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ENDESA11!$M$15:$Q$15</c:f>
              <c:strCache>
                <c:ptCount val="5"/>
                <c:pt idx="0">
                  <c:v>Poorest</c:v>
                </c:pt>
                <c:pt idx="1">
                  <c:v>Poor</c:v>
                </c:pt>
                <c:pt idx="2">
                  <c:v>Middle</c:v>
                </c:pt>
                <c:pt idx="3">
                  <c:v>Rich</c:v>
                </c:pt>
                <c:pt idx="4">
                  <c:v>Richest</c:v>
                </c:pt>
              </c:strCache>
            </c:strRef>
          </c:cat>
          <c:val>
            <c:numRef>
              <c:f>ENDESA11!$M$21:$Q$21</c:f>
              <c:numCache>
                <c:formatCode>###0.0</c:formatCode>
                <c:ptCount val="5"/>
                <c:pt idx="0">
                  <c:v>20.686795400634431</c:v>
                </c:pt>
                <c:pt idx="1">
                  <c:v>15.073033736994461</c:v>
                </c:pt>
                <c:pt idx="2">
                  <c:v>7.9125013239088853</c:v>
                </c:pt>
                <c:pt idx="3">
                  <c:v>5.9230478023605277</c:v>
                </c:pt>
                <c:pt idx="4">
                  <c:v>2.9910975281478862</c:v>
                </c:pt>
              </c:numCache>
            </c:numRef>
          </c:val>
          <c:extLst>
            <c:ext xmlns:c16="http://schemas.microsoft.com/office/drawing/2014/chart" uri="{C3380CC4-5D6E-409C-BE32-E72D297353CC}">
              <c16:uniqueId val="{00000003-0795-4272-ACE3-9B39E8DD8008}"/>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ENDESA11!$B$18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ENDESA11!$R$15:$T$15</c:f>
              <c:strCache>
                <c:ptCount val="3"/>
                <c:pt idx="0">
                  <c:v>Atlántico</c:v>
                </c:pt>
                <c:pt idx="1">
                  <c:v>Central</c:v>
                </c:pt>
                <c:pt idx="2">
                  <c:v>Pácifico</c:v>
                </c:pt>
              </c:strCache>
            </c:strRef>
          </c:cat>
          <c:val>
            <c:numRef>
              <c:f>ENDESA11!$R$18:$T$18</c:f>
              <c:numCache>
                <c:formatCode>###0.0</c:formatCode>
                <c:ptCount val="3"/>
                <c:pt idx="0">
                  <c:v>56.783466131615057</c:v>
                </c:pt>
                <c:pt idx="1">
                  <c:v>73.889261404269703</c:v>
                </c:pt>
                <c:pt idx="2">
                  <c:v>93.472979514666264</c:v>
                </c:pt>
              </c:numCache>
            </c:numRef>
          </c:val>
          <c:extLst>
            <c:ext xmlns:c16="http://schemas.microsoft.com/office/drawing/2014/chart" uri="{C3380CC4-5D6E-409C-BE32-E72D297353CC}">
              <c16:uniqueId val="{00000000-1CA9-4FDA-A869-76DE4DC09790}"/>
            </c:ext>
          </c:extLst>
        </c:ser>
        <c:ser>
          <c:idx val="1"/>
          <c:order val="1"/>
          <c:tx>
            <c:strRef>
              <c:f>ENDESA11!$B$19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ENDESA11!$R$15:$T$15</c:f>
              <c:strCache>
                <c:ptCount val="3"/>
                <c:pt idx="0">
                  <c:v>Atlántico</c:v>
                </c:pt>
                <c:pt idx="1">
                  <c:v>Central</c:v>
                </c:pt>
                <c:pt idx="2">
                  <c:v>Pácifico</c:v>
                </c:pt>
              </c:strCache>
            </c:strRef>
          </c:cat>
          <c:val>
            <c:numRef>
              <c:f>ENDESA11!$R$19:$T$19</c:f>
              <c:numCache>
                <c:formatCode>###0.0</c:formatCode>
                <c:ptCount val="3"/>
                <c:pt idx="0">
                  <c:v>0</c:v>
                </c:pt>
                <c:pt idx="1">
                  <c:v>0</c:v>
                </c:pt>
                <c:pt idx="2">
                  <c:v>0</c:v>
                </c:pt>
              </c:numCache>
            </c:numRef>
          </c:val>
          <c:extLst>
            <c:ext xmlns:c16="http://schemas.microsoft.com/office/drawing/2014/chart" uri="{C3380CC4-5D6E-409C-BE32-E72D297353CC}">
              <c16:uniqueId val="{00000001-1CA9-4FDA-A869-76DE4DC09790}"/>
            </c:ext>
          </c:extLst>
        </c:ser>
        <c:ser>
          <c:idx val="2"/>
          <c:order val="2"/>
          <c:tx>
            <c:strRef>
              <c:f>ENDESA11!$B$20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ENDESA11!$R$15:$T$15</c:f>
              <c:strCache>
                <c:ptCount val="3"/>
                <c:pt idx="0">
                  <c:v>Atlántico</c:v>
                </c:pt>
                <c:pt idx="1">
                  <c:v>Central</c:v>
                </c:pt>
                <c:pt idx="2">
                  <c:v>Pácifico</c:v>
                </c:pt>
              </c:strCache>
            </c:strRef>
          </c:cat>
          <c:val>
            <c:numRef>
              <c:f>ENDESA11!$R$20:$T$20</c:f>
              <c:numCache>
                <c:formatCode>###0.0</c:formatCode>
                <c:ptCount val="3"/>
                <c:pt idx="0">
                  <c:v>31.852173289804554</c:v>
                </c:pt>
                <c:pt idx="1">
                  <c:v>17.12540944322626</c:v>
                </c:pt>
                <c:pt idx="2">
                  <c:v>5.8739815929926351</c:v>
                </c:pt>
              </c:numCache>
            </c:numRef>
          </c:val>
          <c:extLst>
            <c:ext xmlns:c16="http://schemas.microsoft.com/office/drawing/2014/chart" uri="{C3380CC4-5D6E-409C-BE32-E72D297353CC}">
              <c16:uniqueId val="{00000002-1CA9-4FDA-A869-76DE4DC09790}"/>
            </c:ext>
          </c:extLst>
        </c:ser>
        <c:ser>
          <c:idx val="3"/>
          <c:order val="3"/>
          <c:tx>
            <c:strRef>
              <c:f>ENDESA11!$B$21</c:f>
              <c:strCache>
                <c:ptCount val="1"/>
                <c:pt idx="0">
                  <c:v>Surface water</c:v>
                </c:pt>
              </c:strCache>
            </c:strRef>
          </c:tx>
          <c:spPr>
            <a:solidFill>
              <a:srgbClr val="FFB300"/>
            </a:solidFill>
          </c:spPr>
          <c:invertIfNegative val="0"/>
          <c:cat>
            <c:strRef>
              <c:f>ENDESA11!$R$15:$T$15</c:f>
              <c:strCache>
                <c:ptCount val="3"/>
                <c:pt idx="0">
                  <c:v>Atlántico</c:v>
                </c:pt>
                <c:pt idx="1">
                  <c:v>Central</c:v>
                </c:pt>
                <c:pt idx="2">
                  <c:v>Pácifico</c:v>
                </c:pt>
              </c:strCache>
            </c:strRef>
          </c:cat>
          <c:val>
            <c:numRef>
              <c:f>ENDESA11!$R$21:$T$21</c:f>
              <c:numCache>
                <c:formatCode>###0.0</c:formatCode>
                <c:ptCount val="3"/>
                <c:pt idx="0">
                  <c:v>11.36436057858039</c:v>
                </c:pt>
                <c:pt idx="1">
                  <c:v>8.9853291525040291</c:v>
                </c:pt>
                <c:pt idx="2">
                  <c:v>0.6530388923410998</c:v>
                </c:pt>
              </c:numCache>
            </c:numRef>
          </c:val>
          <c:extLst>
            <c:ext xmlns:c16="http://schemas.microsoft.com/office/drawing/2014/chart" uri="{C3380CC4-5D6E-409C-BE32-E72D297353CC}">
              <c16:uniqueId val="{00000001-82E6-42B9-A1F3-3D94E9CC50E3}"/>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ENDESA11!$C$15:$G$15</c:f>
              <c:strCache>
                <c:ptCount val="5"/>
                <c:pt idx="0">
                  <c:v>Poorest</c:v>
                </c:pt>
                <c:pt idx="1">
                  <c:v>Poor</c:v>
                </c:pt>
                <c:pt idx="2">
                  <c:v>Middle</c:v>
                </c:pt>
                <c:pt idx="3">
                  <c:v>Rich</c:v>
                </c:pt>
                <c:pt idx="4">
                  <c:v>Richest</c:v>
                </c:pt>
              </c:strCache>
            </c:strRef>
          </c:cat>
          <c:val>
            <c:numRef>
              <c:f>ENDESA11!$C$18:$G$18</c:f>
              <c:numCache>
                <c:formatCode>###0.0</c:formatCode>
                <c:ptCount val="5"/>
                <c:pt idx="0">
                  <c:v>51.312910838042058</c:v>
                </c:pt>
                <c:pt idx="1">
                  <c:v>77.47797892426594</c:v>
                </c:pt>
                <c:pt idx="2">
                  <c:v>89.45684333064807</c:v>
                </c:pt>
                <c:pt idx="3">
                  <c:v>95.548853117765091</c:v>
                </c:pt>
                <c:pt idx="4">
                  <c:v>98.087644060893609</c:v>
                </c:pt>
              </c:numCache>
            </c:numRef>
          </c:val>
          <c:extLst>
            <c:ext xmlns:c16="http://schemas.microsoft.com/office/drawing/2014/chart" uri="{C3380CC4-5D6E-409C-BE32-E72D297353CC}">
              <c16:uniqueId val="{00000000-C6D7-4341-8204-B4B107558C01}"/>
            </c:ext>
          </c:extLst>
        </c:ser>
        <c:ser>
          <c:idx val="1"/>
          <c:order val="1"/>
          <c:tx>
            <c:strRef>
              <c:f>ENDESA11!$B$19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ENDESA11!$C$15:$G$15</c:f>
              <c:strCache>
                <c:ptCount val="5"/>
                <c:pt idx="0">
                  <c:v>Poorest</c:v>
                </c:pt>
                <c:pt idx="1">
                  <c:v>Poor</c:v>
                </c:pt>
                <c:pt idx="2">
                  <c:v>Middle</c:v>
                </c:pt>
                <c:pt idx="3">
                  <c:v>Rich</c:v>
                </c:pt>
                <c:pt idx="4">
                  <c:v>Richest</c:v>
                </c:pt>
              </c:strCache>
            </c:strRef>
          </c:cat>
          <c:val>
            <c:numRef>
              <c:f>ENDESA11!$C$19:$G$19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6D7-4341-8204-B4B107558C01}"/>
            </c:ext>
          </c:extLst>
        </c:ser>
        <c:ser>
          <c:idx val="2"/>
          <c:order val="2"/>
          <c:tx>
            <c:strRef>
              <c:f>ENDESA11!$B$20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ENDESA11!$C$15:$G$15</c:f>
              <c:strCache>
                <c:ptCount val="5"/>
                <c:pt idx="0">
                  <c:v>Poorest</c:v>
                </c:pt>
                <c:pt idx="1">
                  <c:v>Poor</c:v>
                </c:pt>
                <c:pt idx="2">
                  <c:v>Middle</c:v>
                </c:pt>
                <c:pt idx="3">
                  <c:v>Rich</c:v>
                </c:pt>
                <c:pt idx="4">
                  <c:v>Richest</c:v>
                </c:pt>
              </c:strCache>
            </c:strRef>
          </c:cat>
          <c:val>
            <c:numRef>
              <c:f>ENDESA11!$C$20:$G$20</c:f>
              <c:numCache>
                <c:formatCode>###0.0</c:formatCode>
                <c:ptCount val="5"/>
                <c:pt idx="0">
                  <c:v>32.167934425532835</c:v>
                </c:pt>
                <c:pt idx="1">
                  <c:v>17.423781288392462</c:v>
                </c:pt>
                <c:pt idx="2">
                  <c:v>9.057417781667823</c:v>
                </c:pt>
                <c:pt idx="3">
                  <c:v>4.0565463304938589</c:v>
                </c:pt>
                <c:pt idx="4">
                  <c:v>1.7606841032298917</c:v>
                </c:pt>
              </c:numCache>
            </c:numRef>
          </c:val>
          <c:extLst>
            <c:ext xmlns:c16="http://schemas.microsoft.com/office/drawing/2014/chart" uri="{C3380CC4-5D6E-409C-BE32-E72D297353CC}">
              <c16:uniqueId val="{00000002-C6D7-4341-8204-B4B107558C01}"/>
            </c:ext>
          </c:extLst>
        </c:ser>
        <c:ser>
          <c:idx val="3"/>
          <c:order val="3"/>
          <c:tx>
            <c:strRef>
              <c:f>ENDESA11!$B$21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ENDESA11!$C$15:$G$15</c:f>
              <c:strCache>
                <c:ptCount val="5"/>
                <c:pt idx="0">
                  <c:v>Poorest</c:v>
                </c:pt>
                <c:pt idx="1">
                  <c:v>Poor</c:v>
                </c:pt>
                <c:pt idx="2">
                  <c:v>Middle</c:v>
                </c:pt>
                <c:pt idx="3">
                  <c:v>Rich</c:v>
                </c:pt>
                <c:pt idx="4">
                  <c:v>Richest</c:v>
                </c:pt>
              </c:strCache>
            </c:strRef>
          </c:cat>
          <c:val>
            <c:numRef>
              <c:f>ENDESA11!$C$21:$G$21</c:f>
              <c:numCache>
                <c:formatCode>###0.0</c:formatCode>
                <c:ptCount val="5"/>
                <c:pt idx="0">
                  <c:v>16.519154736425108</c:v>
                </c:pt>
                <c:pt idx="1">
                  <c:v>5.0982397873415977</c:v>
                </c:pt>
                <c:pt idx="2">
                  <c:v>1.4857388876841058</c:v>
                </c:pt>
                <c:pt idx="3">
                  <c:v>0.39460055174105629</c:v>
                </c:pt>
                <c:pt idx="4">
                  <c:v>0.15167183587649696</c:v>
                </c:pt>
              </c:numCache>
            </c:numRef>
          </c:val>
          <c:extLst>
            <c:ext xmlns:c16="http://schemas.microsoft.com/office/drawing/2014/chart" uri="{C3380CC4-5D6E-409C-BE32-E72D297353CC}">
              <c16:uniqueId val="{00000003-C6D7-4341-8204-B4B107558C01}"/>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ENDESA11!$B$124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ENDESA11!$R$121:$T$121</c:f>
              <c:strCache>
                <c:ptCount val="3"/>
                <c:pt idx="0">
                  <c:v>Atlántico</c:v>
                </c:pt>
                <c:pt idx="1">
                  <c:v>Central</c:v>
                </c:pt>
                <c:pt idx="2">
                  <c:v>Pácifico</c:v>
                </c:pt>
              </c:strCache>
            </c:strRef>
          </c:cat>
          <c:val>
            <c:numRef>
              <c:f>ENDESA11!$R$124:$T$124</c:f>
              <c:numCache>
                <c:formatCode>###0.0</c:formatCode>
                <c:ptCount val="3"/>
                <c:pt idx="0">
                  <c:v>0</c:v>
                </c:pt>
                <c:pt idx="1">
                  <c:v>0</c:v>
                </c:pt>
                <c:pt idx="2">
                  <c:v>0</c:v>
                </c:pt>
              </c:numCache>
            </c:numRef>
          </c:val>
          <c:extLst>
            <c:ext xmlns:c16="http://schemas.microsoft.com/office/drawing/2014/chart" uri="{C3380CC4-5D6E-409C-BE32-E72D297353CC}">
              <c16:uniqueId val="{00000000-3301-4A92-8A6E-A6F53150516F}"/>
            </c:ext>
          </c:extLst>
        </c:ser>
        <c:ser>
          <c:idx val="1"/>
          <c:order val="1"/>
          <c:tx>
            <c:strRef>
              <c:f>ENDESA11!$B$125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ENDESA11!$R$121:$T$121</c:f>
              <c:strCache>
                <c:ptCount val="3"/>
                <c:pt idx="0">
                  <c:v>Atlántico</c:v>
                </c:pt>
                <c:pt idx="1">
                  <c:v>Central</c:v>
                </c:pt>
                <c:pt idx="2">
                  <c:v>Pácifico</c:v>
                </c:pt>
              </c:strCache>
            </c:strRef>
          </c:cat>
          <c:val>
            <c:numRef>
              <c:f>ENDESA11!$R$125:$T$125</c:f>
              <c:numCache>
                <c:formatCode>###0.0</c:formatCode>
                <c:ptCount val="3"/>
                <c:pt idx="0">
                  <c:v>0</c:v>
                </c:pt>
                <c:pt idx="1">
                  <c:v>0</c:v>
                </c:pt>
                <c:pt idx="2">
                  <c:v>0</c:v>
                </c:pt>
              </c:numCache>
            </c:numRef>
          </c:val>
          <c:extLst>
            <c:ext xmlns:c16="http://schemas.microsoft.com/office/drawing/2014/chart" uri="{C3380CC4-5D6E-409C-BE32-E72D297353CC}">
              <c16:uniqueId val="{00000001-3301-4A92-8A6E-A6F53150516F}"/>
            </c:ext>
          </c:extLst>
        </c:ser>
        <c:ser>
          <c:idx val="2"/>
          <c:order val="2"/>
          <c:tx>
            <c:strRef>
              <c:f>ENDESA11!$B$126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ENDESA11!$R$121:$T$121</c:f>
              <c:strCache>
                <c:ptCount val="3"/>
                <c:pt idx="0">
                  <c:v>Atlántico</c:v>
                </c:pt>
                <c:pt idx="1">
                  <c:v>Central</c:v>
                </c:pt>
                <c:pt idx="2">
                  <c:v>Pácifico</c:v>
                </c:pt>
              </c:strCache>
            </c:strRef>
          </c:cat>
          <c:val>
            <c:numRef>
              <c:f>ENDESA11!$R$126:$T$126</c:f>
              <c:numCache>
                <c:formatCode>###0.0</c:formatCode>
                <c:ptCount val="3"/>
                <c:pt idx="0">
                  <c:v>0</c:v>
                </c:pt>
                <c:pt idx="1">
                  <c:v>0</c:v>
                </c:pt>
                <c:pt idx="2">
                  <c:v>0</c:v>
                </c:pt>
              </c:numCache>
            </c:numRef>
          </c:val>
          <c:extLst>
            <c:ext xmlns:c16="http://schemas.microsoft.com/office/drawing/2014/chart" uri="{C3380CC4-5D6E-409C-BE32-E72D297353CC}">
              <c16:uniqueId val="{00000002-3301-4A92-8A6E-A6F53150516F}"/>
            </c:ext>
          </c:extLst>
        </c:ser>
        <c:ser>
          <c:idx val="3"/>
          <c:order val="3"/>
          <c:tx>
            <c:strRef>
              <c:f>ENDESA11!$B$127</c:f>
              <c:strCache>
                <c:ptCount val="1"/>
                <c:pt idx="0">
                  <c:v>Open defecation</c:v>
                </c:pt>
              </c:strCache>
            </c:strRef>
          </c:tx>
          <c:spPr>
            <a:solidFill>
              <a:srgbClr val="FFB300"/>
            </a:solidFill>
          </c:spPr>
          <c:invertIfNegative val="0"/>
          <c:cat>
            <c:strRef>
              <c:f>ENDESA11!$R$121:$T$121</c:f>
              <c:strCache>
                <c:ptCount val="3"/>
                <c:pt idx="0">
                  <c:v>Atlántico</c:v>
                </c:pt>
                <c:pt idx="1">
                  <c:v>Central</c:v>
                </c:pt>
                <c:pt idx="2">
                  <c:v>Pácifico</c:v>
                </c:pt>
              </c:strCache>
            </c:strRef>
          </c:cat>
          <c:val>
            <c:numRef>
              <c:f>ENDESA11!$R$127:$T$127</c:f>
              <c:numCache>
                <c:formatCode>###0.0</c:formatCode>
                <c:ptCount val="3"/>
                <c:pt idx="0">
                  <c:v>0</c:v>
                </c:pt>
                <c:pt idx="1">
                  <c:v>0</c:v>
                </c:pt>
                <c:pt idx="2">
                  <c:v>0</c:v>
                </c:pt>
              </c:numCache>
            </c:numRef>
          </c:val>
          <c:extLst>
            <c:ext xmlns:c16="http://schemas.microsoft.com/office/drawing/2014/chart" uri="{C3380CC4-5D6E-409C-BE32-E72D297353CC}">
              <c16:uniqueId val="{00000001-98B0-4F43-8556-5D22EDEA16B3}"/>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ENDESA11!$M$221:$Q$221</c:f>
              <c:strCache>
                <c:ptCount val="5"/>
                <c:pt idx="0">
                  <c:v>Poorest</c:v>
                </c:pt>
                <c:pt idx="1">
                  <c:v>Poor</c:v>
                </c:pt>
                <c:pt idx="2">
                  <c:v>Middle</c:v>
                </c:pt>
                <c:pt idx="3">
                  <c:v>Rich</c:v>
                </c:pt>
                <c:pt idx="4">
                  <c:v>Richest</c:v>
                </c:pt>
              </c:strCache>
            </c:strRef>
          </c:cat>
          <c:val>
            <c:numRef>
              <c:f>ENDESA11!$M$222:$Q$222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0EF-47A2-B2F9-F2E4729B2C81}"/>
            </c:ext>
          </c:extLst>
        </c:ser>
        <c:ser>
          <c:idx val="1"/>
          <c:order val="1"/>
          <c:tx>
            <c:strRef>
              <c:f>ENDESA11!$B$223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ENDESA11!$M$221:$Q$221</c:f>
              <c:strCache>
                <c:ptCount val="5"/>
                <c:pt idx="0">
                  <c:v>Poorest</c:v>
                </c:pt>
                <c:pt idx="1">
                  <c:v>Poor</c:v>
                </c:pt>
                <c:pt idx="2">
                  <c:v>Middle</c:v>
                </c:pt>
                <c:pt idx="3">
                  <c:v>Rich</c:v>
                </c:pt>
                <c:pt idx="4">
                  <c:v>Richest</c:v>
                </c:pt>
              </c:strCache>
            </c:strRef>
          </c:cat>
          <c:val>
            <c:numRef>
              <c:f>ENDESA11!$M$223:$Q$223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0EF-47A2-B2F9-F2E4729B2C81}"/>
            </c:ext>
          </c:extLst>
        </c:ser>
        <c:ser>
          <c:idx val="2"/>
          <c:order val="2"/>
          <c:tx>
            <c:strRef>
              <c:f>ENDESA11!$B$224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ENDESA11!$M$221:$Q$221</c:f>
              <c:strCache>
                <c:ptCount val="5"/>
                <c:pt idx="0">
                  <c:v>Poorest</c:v>
                </c:pt>
                <c:pt idx="1">
                  <c:v>Poor</c:v>
                </c:pt>
                <c:pt idx="2">
                  <c:v>Middle</c:v>
                </c:pt>
                <c:pt idx="3">
                  <c:v>Rich</c:v>
                </c:pt>
                <c:pt idx="4">
                  <c:v>Richest</c:v>
                </c:pt>
              </c:strCache>
            </c:strRef>
          </c:cat>
          <c:val>
            <c:numRef>
              <c:f>ENDESA11!$M$224:$Q$224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0EF-47A2-B2F9-F2E4729B2C81}"/>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ENDESA11!$B$222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ENDESA11!$R$221:$T$221</c:f>
              <c:strCache>
                <c:ptCount val="3"/>
                <c:pt idx="0">
                  <c:v>Atlántico</c:v>
                </c:pt>
                <c:pt idx="1">
                  <c:v>Central</c:v>
                </c:pt>
                <c:pt idx="2">
                  <c:v>Pácifico</c:v>
                </c:pt>
              </c:strCache>
            </c:strRef>
          </c:cat>
          <c:val>
            <c:numRef>
              <c:f>ENDESA11!$R$222:$T$222</c:f>
              <c:numCache>
                <c:formatCode>###0.0</c:formatCode>
                <c:ptCount val="3"/>
                <c:pt idx="0">
                  <c:v>0</c:v>
                </c:pt>
                <c:pt idx="1">
                  <c:v>0</c:v>
                </c:pt>
                <c:pt idx="2">
                  <c:v>0</c:v>
                </c:pt>
              </c:numCache>
            </c:numRef>
          </c:val>
          <c:extLst>
            <c:ext xmlns:c16="http://schemas.microsoft.com/office/drawing/2014/chart" uri="{C3380CC4-5D6E-409C-BE32-E72D297353CC}">
              <c16:uniqueId val="{00000000-AB31-4A13-84F7-DBA3B2D6AB11}"/>
            </c:ext>
          </c:extLst>
        </c:ser>
        <c:ser>
          <c:idx val="1"/>
          <c:order val="1"/>
          <c:tx>
            <c:strRef>
              <c:f>ENDESA11!$B$223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ENDESA11!$R$221:$T$221</c:f>
              <c:strCache>
                <c:ptCount val="3"/>
                <c:pt idx="0">
                  <c:v>Atlántico</c:v>
                </c:pt>
                <c:pt idx="1">
                  <c:v>Central</c:v>
                </c:pt>
                <c:pt idx="2">
                  <c:v>Pácifico</c:v>
                </c:pt>
              </c:strCache>
            </c:strRef>
          </c:cat>
          <c:val>
            <c:numRef>
              <c:f>ENDESA11!$R$223:$T$223</c:f>
              <c:numCache>
                <c:formatCode>###0.0</c:formatCode>
                <c:ptCount val="3"/>
                <c:pt idx="0">
                  <c:v>0</c:v>
                </c:pt>
                <c:pt idx="1">
                  <c:v>0</c:v>
                </c:pt>
                <c:pt idx="2">
                  <c:v>0</c:v>
                </c:pt>
              </c:numCache>
            </c:numRef>
          </c:val>
          <c:extLst>
            <c:ext xmlns:c16="http://schemas.microsoft.com/office/drawing/2014/chart" uri="{C3380CC4-5D6E-409C-BE32-E72D297353CC}">
              <c16:uniqueId val="{00000001-AB31-4A13-84F7-DBA3B2D6AB11}"/>
            </c:ext>
          </c:extLst>
        </c:ser>
        <c:ser>
          <c:idx val="2"/>
          <c:order val="2"/>
          <c:tx>
            <c:strRef>
              <c:f>ENDESA11!$B$224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ENDESA11!$R$221:$T$221</c:f>
              <c:strCache>
                <c:ptCount val="3"/>
                <c:pt idx="0">
                  <c:v>Atlántico</c:v>
                </c:pt>
                <c:pt idx="1">
                  <c:v>Central</c:v>
                </c:pt>
                <c:pt idx="2">
                  <c:v>Pácifico</c:v>
                </c:pt>
              </c:strCache>
            </c:strRef>
          </c:cat>
          <c:val>
            <c:numRef>
              <c:f>ENDESA11!$R$224:$T$224</c:f>
              <c:numCache>
                <c:formatCode>###0.0</c:formatCode>
                <c:ptCount val="3"/>
                <c:pt idx="0">
                  <c:v>0</c:v>
                </c:pt>
                <c:pt idx="1">
                  <c:v>0</c:v>
                </c:pt>
                <c:pt idx="2">
                  <c:v>0</c:v>
                </c:pt>
              </c:numCache>
            </c:numRef>
          </c:val>
          <c:extLst>
            <c:ext xmlns:c16="http://schemas.microsoft.com/office/drawing/2014/chart" uri="{C3380CC4-5D6E-409C-BE32-E72D297353CC}">
              <c16:uniqueId val="{00000002-AB31-4A13-84F7-DBA3B2D6AB11}"/>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ENDESA11!$C$221:$G$221</c:f>
              <c:strCache>
                <c:ptCount val="5"/>
                <c:pt idx="0">
                  <c:v>Poorest</c:v>
                </c:pt>
                <c:pt idx="1">
                  <c:v>Poor</c:v>
                </c:pt>
                <c:pt idx="2">
                  <c:v>Middle</c:v>
                </c:pt>
                <c:pt idx="3">
                  <c:v>Rich</c:v>
                </c:pt>
                <c:pt idx="4">
                  <c:v>Richest</c:v>
                </c:pt>
              </c:strCache>
            </c:strRef>
          </c:cat>
          <c:val>
            <c:numRef>
              <c:f>ENDESA11!$C$222:$G$222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E1C-4AA9-823E-70E6958ACBE0}"/>
            </c:ext>
          </c:extLst>
        </c:ser>
        <c:ser>
          <c:idx val="1"/>
          <c:order val="1"/>
          <c:tx>
            <c:strRef>
              <c:f>ENDESA11!$B$223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ENDESA11!$C$221:$G$221</c:f>
              <c:strCache>
                <c:ptCount val="5"/>
                <c:pt idx="0">
                  <c:v>Poorest</c:v>
                </c:pt>
                <c:pt idx="1">
                  <c:v>Poor</c:v>
                </c:pt>
                <c:pt idx="2">
                  <c:v>Middle</c:v>
                </c:pt>
                <c:pt idx="3">
                  <c:v>Rich</c:v>
                </c:pt>
                <c:pt idx="4">
                  <c:v>Richest</c:v>
                </c:pt>
              </c:strCache>
            </c:strRef>
          </c:cat>
          <c:val>
            <c:numRef>
              <c:f>ENDESA11!$C$223:$G$223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E1C-4AA9-823E-70E6958ACBE0}"/>
            </c:ext>
          </c:extLst>
        </c:ser>
        <c:ser>
          <c:idx val="2"/>
          <c:order val="2"/>
          <c:tx>
            <c:strRef>
              <c:f>ENDESA11!$B$224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ENDESA11!$C$221:$G$221</c:f>
              <c:strCache>
                <c:ptCount val="5"/>
                <c:pt idx="0">
                  <c:v>Poorest</c:v>
                </c:pt>
                <c:pt idx="1">
                  <c:v>Poor</c:v>
                </c:pt>
                <c:pt idx="2">
                  <c:v>Middle</c:v>
                </c:pt>
                <c:pt idx="3">
                  <c:v>Rich</c:v>
                </c:pt>
                <c:pt idx="4">
                  <c:v>Richest</c:v>
                </c:pt>
              </c:strCache>
            </c:strRef>
          </c:cat>
          <c:val>
            <c:numRef>
              <c:f>ENDESA11!$C$224:$G$224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E1C-4AA9-823E-70E6958ACBE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ENDESA11!$H$15:$L$15</c:f>
              <c:strCache>
                <c:ptCount val="5"/>
                <c:pt idx="0">
                  <c:v>Poorest</c:v>
                </c:pt>
                <c:pt idx="1">
                  <c:v>Poor</c:v>
                </c:pt>
                <c:pt idx="2">
                  <c:v>Middle</c:v>
                </c:pt>
                <c:pt idx="3">
                  <c:v>Rich</c:v>
                </c:pt>
                <c:pt idx="4">
                  <c:v>Richest</c:v>
                </c:pt>
              </c:strCache>
            </c:strRef>
          </c:cat>
          <c:val>
            <c:numRef>
              <c:f>ENDESA11!$H$18:$L$18</c:f>
              <c:numCache>
                <c:formatCode>###0.0</c:formatCode>
                <c:ptCount val="5"/>
                <c:pt idx="0">
                  <c:v>93.618318709328179</c:v>
                </c:pt>
                <c:pt idx="1">
                  <c:v>95.590827854939974</c:v>
                </c:pt>
                <c:pt idx="2">
                  <c:v>97.317919703382145</c:v>
                </c:pt>
                <c:pt idx="3">
                  <c:v>98.506331928242162</c:v>
                </c:pt>
                <c:pt idx="4">
                  <c:v>98.936491212258431</c:v>
                </c:pt>
              </c:numCache>
            </c:numRef>
          </c:val>
          <c:extLst>
            <c:ext xmlns:c16="http://schemas.microsoft.com/office/drawing/2014/chart" uri="{C3380CC4-5D6E-409C-BE32-E72D297353CC}">
              <c16:uniqueId val="{00000000-017A-4E55-B908-BF67061D56E7}"/>
            </c:ext>
          </c:extLst>
        </c:ser>
        <c:ser>
          <c:idx val="1"/>
          <c:order val="1"/>
          <c:tx>
            <c:strRef>
              <c:f>ENDESA11!$B$19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ENDESA11!$H$15:$L$15</c:f>
              <c:strCache>
                <c:ptCount val="5"/>
                <c:pt idx="0">
                  <c:v>Poorest</c:v>
                </c:pt>
                <c:pt idx="1">
                  <c:v>Poor</c:v>
                </c:pt>
                <c:pt idx="2">
                  <c:v>Middle</c:v>
                </c:pt>
                <c:pt idx="3">
                  <c:v>Rich</c:v>
                </c:pt>
                <c:pt idx="4">
                  <c:v>Richest</c:v>
                </c:pt>
              </c:strCache>
            </c:strRef>
          </c:cat>
          <c:val>
            <c:numRef>
              <c:f>ENDESA11!$H$19:$L$19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17A-4E55-B908-BF67061D56E7}"/>
            </c:ext>
          </c:extLst>
        </c:ser>
        <c:ser>
          <c:idx val="2"/>
          <c:order val="2"/>
          <c:tx>
            <c:strRef>
              <c:f>ENDESA11!$B$20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ENDESA11!$H$15:$L$15</c:f>
              <c:strCache>
                <c:ptCount val="5"/>
                <c:pt idx="0">
                  <c:v>Poorest</c:v>
                </c:pt>
                <c:pt idx="1">
                  <c:v>Poor</c:v>
                </c:pt>
                <c:pt idx="2">
                  <c:v>Middle</c:v>
                </c:pt>
                <c:pt idx="3">
                  <c:v>Rich</c:v>
                </c:pt>
                <c:pt idx="4">
                  <c:v>Richest</c:v>
                </c:pt>
              </c:strCache>
            </c:strRef>
          </c:cat>
          <c:val>
            <c:numRef>
              <c:f>ENDESA11!$H$20:$L$20</c:f>
              <c:numCache>
                <c:formatCode>###0.0</c:formatCode>
                <c:ptCount val="5"/>
                <c:pt idx="0">
                  <c:v>5.0104041849796204</c:v>
                </c:pt>
                <c:pt idx="1">
                  <c:v>4.277066235824492</c:v>
                </c:pt>
                <c:pt idx="2">
                  <c:v>2.5060262757086207</c:v>
                </c:pt>
                <c:pt idx="3">
                  <c:v>1.3885941218760109</c:v>
                </c:pt>
                <c:pt idx="4">
                  <c:v>1.0635087877415685</c:v>
                </c:pt>
              </c:numCache>
            </c:numRef>
          </c:val>
          <c:extLst>
            <c:ext xmlns:c16="http://schemas.microsoft.com/office/drawing/2014/chart" uri="{C3380CC4-5D6E-409C-BE32-E72D297353CC}">
              <c16:uniqueId val="{00000002-017A-4E55-B908-BF67061D56E7}"/>
            </c:ext>
          </c:extLst>
        </c:ser>
        <c:ser>
          <c:idx val="3"/>
          <c:order val="3"/>
          <c:tx>
            <c:strRef>
              <c:f>ENDESA11!$B$21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ENDESA11!$H$15:$L$15</c:f>
              <c:strCache>
                <c:ptCount val="5"/>
                <c:pt idx="0">
                  <c:v>Poorest</c:v>
                </c:pt>
                <c:pt idx="1">
                  <c:v>Poor</c:v>
                </c:pt>
                <c:pt idx="2">
                  <c:v>Middle</c:v>
                </c:pt>
                <c:pt idx="3">
                  <c:v>Rich</c:v>
                </c:pt>
                <c:pt idx="4">
                  <c:v>Richest</c:v>
                </c:pt>
              </c:strCache>
            </c:strRef>
          </c:cat>
          <c:val>
            <c:numRef>
              <c:f>ENDESA11!$H$21:$L$21</c:f>
              <c:numCache>
                <c:formatCode>###0.0</c:formatCode>
                <c:ptCount val="5"/>
                <c:pt idx="0">
                  <c:v>1.3712771056922017</c:v>
                </c:pt>
                <c:pt idx="1">
                  <c:v>0.13210590923553736</c:v>
                </c:pt>
                <c:pt idx="2">
                  <c:v>0.17605402090922984</c:v>
                </c:pt>
                <c:pt idx="3">
                  <c:v>0.10507394988182879</c:v>
                </c:pt>
                <c:pt idx="4">
                  <c:v>0</c:v>
                </c:pt>
              </c:numCache>
            </c:numRef>
          </c:val>
          <c:extLst>
            <c:ext xmlns:c16="http://schemas.microsoft.com/office/drawing/2014/chart" uri="{C3380CC4-5D6E-409C-BE32-E72D297353CC}">
              <c16:uniqueId val="{00000003-017A-4E55-B908-BF67061D56E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ENDESA11!$H$121:$L$121</c:f>
              <c:strCache>
                <c:ptCount val="5"/>
                <c:pt idx="0">
                  <c:v>Poorest</c:v>
                </c:pt>
                <c:pt idx="1">
                  <c:v>Poor</c:v>
                </c:pt>
                <c:pt idx="2">
                  <c:v>Middle</c:v>
                </c:pt>
                <c:pt idx="3">
                  <c:v>Rich</c:v>
                </c:pt>
                <c:pt idx="4">
                  <c:v>Richest</c:v>
                </c:pt>
              </c:strCache>
            </c:strRef>
          </c:cat>
          <c:val>
            <c:numRef>
              <c:f>ENDESA11!$H$124:$L$124</c:f>
              <c:numCache>
                <c:formatCode>###0.0</c:formatCode>
                <c:ptCount val="5"/>
                <c:pt idx="0">
                  <c:v>61.450894605901404</c:v>
                </c:pt>
                <c:pt idx="1">
                  <c:v>69.410744927680028</c:v>
                </c:pt>
                <c:pt idx="2">
                  <c:v>76.915150588240252</c:v>
                </c:pt>
                <c:pt idx="3">
                  <c:v>86.901708340778299</c:v>
                </c:pt>
                <c:pt idx="4">
                  <c:v>94.979501345801708</c:v>
                </c:pt>
              </c:numCache>
            </c:numRef>
          </c:val>
          <c:extLst>
            <c:ext xmlns:c16="http://schemas.microsoft.com/office/drawing/2014/chart" uri="{C3380CC4-5D6E-409C-BE32-E72D297353CC}">
              <c16:uniqueId val="{00000000-697E-4A58-A4FA-B1E1FD4BBB7E}"/>
            </c:ext>
          </c:extLst>
        </c:ser>
        <c:ser>
          <c:idx val="1"/>
          <c:order val="1"/>
          <c:tx>
            <c:strRef>
              <c:f>ENDESA11!$B$125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ENDESA11!$H$121:$L$121</c:f>
              <c:strCache>
                <c:ptCount val="5"/>
                <c:pt idx="0">
                  <c:v>Poorest</c:v>
                </c:pt>
                <c:pt idx="1">
                  <c:v>Poor</c:v>
                </c:pt>
                <c:pt idx="2">
                  <c:v>Middle</c:v>
                </c:pt>
                <c:pt idx="3">
                  <c:v>Rich</c:v>
                </c:pt>
                <c:pt idx="4">
                  <c:v>Richest</c:v>
                </c:pt>
              </c:strCache>
            </c:strRef>
          </c:cat>
          <c:val>
            <c:numRef>
              <c:f>ENDESA11!$H$125:$L$125</c:f>
              <c:numCache>
                <c:formatCode>###0.0</c:formatCode>
                <c:ptCount val="5"/>
                <c:pt idx="0">
                  <c:v>6.8989017481776633</c:v>
                </c:pt>
                <c:pt idx="1">
                  <c:v>7.8789638874114623</c:v>
                </c:pt>
                <c:pt idx="2">
                  <c:v>6.9585061806479755</c:v>
                </c:pt>
                <c:pt idx="3">
                  <c:v>5.5501601279342276</c:v>
                </c:pt>
                <c:pt idx="4">
                  <c:v>2.4890109669534026</c:v>
                </c:pt>
              </c:numCache>
            </c:numRef>
          </c:val>
          <c:extLst>
            <c:ext xmlns:c16="http://schemas.microsoft.com/office/drawing/2014/chart" uri="{C3380CC4-5D6E-409C-BE32-E72D297353CC}">
              <c16:uniqueId val="{00000001-697E-4A58-A4FA-B1E1FD4BBB7E}"/>
            </c:ext>
          </c:extLst>
        </c:ser>
        <c:ser>
          <c:idx val="2"/>
          <c:order val="2"/>
          <c:tx>
            <c:strRef>
              <c:f>ENDESA11!$B$126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ENDESA11!$H$121:$L$121</c:f>
              <c:strCache>
                <c:ptCount val="5"/>
                <c:pt idx="0">
                  <c:v>Poorest</c:v>
                </c:pt>
                <c:pt idx="1">
                  <c:v>Poor</c:v>
                </c:pt>
                <c:pt idx="2">
                  <c:v>Middle</c:v>
                </c:pt>
                <c:pt idx="3">
                  <c:v>Rich</c:v>
                </c:pt>
                <c:pt idx="4">
                  <c:v>Richest</c:v>
                </c:pt>
              </c:strCache>
            </c:strRef>
          </c:cat>
          <c:val>
            <c:numRef>
              <c:f>ENDESA11!$H$126:$L$126</c:f>
              <c:numCache>
                <c:formatCode>###0.0</c:formatCode>
                <c:ptCount val="5"/>
                <c:pt idx="0">
                  <c:v>24.598050417820758</c:v>
                </c:pt>
                <c:pt idx="1">
                  <c:v>19.483785747941198</c:v>
                </c:pt>
                <c:pt idx="2">
                  <c:v>14.864419543585299</c:v>
                </c:pt>
                <c:pt idx="3">
                  <c:v>6.9123210040382475</c:v>
                </c:pt>
                <c:pt idx="4">
                  <c:v>2.4608526557281749</c:v>
                </c:pt>
              </c:numCache>
            </c:numRef>
          </c:val>
          <c:extLst>
            <c:ext xmlns:c16="http://schemas.microsoft.com/office/drawing/2014/chart" uri="{C3380CC4-5D6E-409C-BE32-E72D297353CC}">
              <c16:uniqueId val="{00000002-697E-4A58-A4FA-B1E1FD4BBB7E}"/>
            </c:ext>
          </c:extLst>
        </c:ser>
        <c:ser>
          <c:idx val="3"/>
          <c:order val="3"/>
          <c:tx>
            <c:strRef>
              <c:f>ENDESA11!$B$127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ENDESA11!$H$121:$L$121</c:f>
              <c:strCache>
                <c:ptCount val="5"/>
                <c:pt idx="0">
                  <c:v>Poorest</c:v>
                </c:pt>
                <c:pt idx="1">
                  <c:v>Poor</c:v>
                </c:pt>
                <c:pt idx="2">
                  <c:v>Middle</c:v>
                </c:pt>
                <c:pt idx="3">
                  <c:v>Rich</c:v>
                </c:pt>
                <c:pt idx="4">
                  <c:v>Richest</c:v>
                </c:pt>
              </c:strCache>
            </c:strRef>
          </c:cat>
          <c:val>
            <c:numRef>
              <c:f>ENDESA11!$H$127:$L$127</c:f>
              <c:numCache>
                <c:formatCode>###0.0</c:formatCode>
                <c:ptCount val="5"/>
                <c:pt idx="0">
                  <c:v>7.0521532281001829</c:v>
                </c:pt>
                <c:pt idx="1">
                  <c:v>3.2265054369673147</c:v>
                </c:pt>
                <c:pt idx="2">
                  <c:v>1.2619236875264772</c:v>
                </c:pt>
                <c:pt idx="3">
                  <c:v>0.63581052724921672</c:v>
                </c:pt>
                <c:pt idx="4">
                  <c:v>7.0635031516709176E-2</c:v>
                </c:pt>
              </c:numCache>
            </c:numRef>
          </c:val>
          <c:extLst>
            <c:ext xmlns:c16="http://schemas.microsoft.com/office/drawing/2014/chart" uri="{C3380CC4-5D6E-409C-BE32-E72D297353CC}">
              <c16:uniqueId val="{00000003-697E-4A58-A4FA-B1E1FD4BBB7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ENDESA11!$H$221:$L$221</c:f>
              <c:strCache>
                <c:ptCount val="5"/>
                <c:pt idx="0">
                  <c:v>Poorest</c:v>
                </c:pt>
                <c:pt idx="1">
                  <c:v>Poor</c:v>
                </c:pt>
                <c:pt idx="2">
                  <c:v>Middle</c:v>
                </c:pt>
                <c:pt idx="3">
                  <c:v>Rich</c:v>
                </c:pt>
                <c:pt idx="4">
                  <c:v>Richest</c:v>
                </c:pt>
              </c:strCache>
            </c:strRef>
          </c:cat>
          <c:val>
            <c:numRef>
              <c:f>ENDESA11!$H$222:$L$222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8DF-4654-BFD2-B01F4112B55C}"/>
            </c:ext>
          </c:extLst>
        </c:ser>
        <c:ser>
          <c:idx val="1"/>
          <c:order val="1"/>
          <c:tx>
            <c:strRef>
              <c:f>ENDESA11!$B$223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ENDESA11!$H$221:$L$221</c:f>
              <c:strCache>
                <c:ptCount val="5"/>
                <c:pt idx="0">
                  <c:v>Poorest</c:v>
                </c:pt>
                <c:pt idx="1">
                  <c:v>Poor</c:v>
                </c:pt>
                <c:pt idx="2">
                  <c:v>Middle</c:v>
                </c:pt>
                <c:pt idx="3">
                  <c:v>Rich</c:v>
                </c:pt>
                <c:pt idx="4">
                  <c:v>Richest</c:v>
                </c:pt>
              </c:strCache>
            </c:strRef>
          </c:cat>
          <c:val>
            <c:numRef>
              <c:f>ENDESA11!$H$223:$L$223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8DF-4654-BFD2-B01F4112B55C}"/>
            </c:ext>
          </c:extLst>
        </c:ser>
        <c:ser>
          <c:idx val="2"/>
          <c:order val="2"/>
          <c:tx>
            <c:strRef>
              <c:f>ENDESA11!$B$224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ENDESA11!$H$221:$L$221</c:f>
              <c:strCache>
                <c:ptCount val="5"/>
                <c:pt idx="0">
                  <c:v>Poorest</c:v>
                </c:pt>
                <c:pt idx="1">
                  <c:v>Poor</c:v>
                </c:pt>
                <c:pt idx="2">
                  <c:v>Middle</c:v>
                </c:pt>
                <c:pt idx="3">
                  <c:v>Rich</c:v>
                </c:pt>
                <c:pt idx="4">
                  <c:v>Richest</c:v>
                </c:pt>
              </c:strCache>
            </c:strRef>
          </c:cat>
          <c:val>
            <c:numRef>
              <c:f>ENDESA11!$H$224:$L$224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8DF-4654-BFD2-B01F4112B55C}"/>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ENDESA11!$C$121:$G$121</c:f>
              <c:strCache>
                <c:ptCount val="5"/>
                <c:pt idx="0">
                  <c:v>Poorest</c:v>
                </c:pt>
                <c:pt idx="1">
                  <c:v>Poor</c:v>
                </c:pt>
                <c:pt idx="2">
                  <c:v>Middle</c:v>
                </c:pt>
                <c:pt idx="3">
                  <c:v>Rich</c:v>
                </c:pt>
                <c:pt idx="4">
                  <c:v>Richest</c:v>
                </c:pt>
              </c:strCache>
            </c:strRef>
          </c:cat>
          <c:val>
            <c:numRef>
              <c:f>ENDESA11!$C$124:$G$124</c:f>
              <c:numCache>
                <c:formatCode>###0.0</c:formatCode>
                <c:ptCount val="5"/>
                <c:pt idx="0">
                  <c:v>42.769028148399521</c:v>
                </c:pt>
                <c:pt idx="1">
                  <c:v>56.495768123480069</c:v>
                </c:pt>
                <c:pt idx="2">
                  <c:v>64.587744868614351</c:v>
                </c:pt>
                <c:pt idx="3">
                  <c:v>76.031747467526856</c:v>
                </c:pt>
                <c:pt idx="4">
                  <c:v>91.083187120003899</c:v>
                </c:pt>
              </c:numCache>
            </c:numRef>
          </c:val>
          <c:extLst>
            <c:ext xmlns:c16="http://schemas.microsoft.com/office/drawing/2014/chart" uri="{C3380CC4-5D6E-409C-BE32-E72D297353CC}">
              <c16:uniqueId val="{00000000-7A1B-41A9-8145-E5B5BBE2E408}"/>
            </c:ext>
          </c:extLst>
        </c:ser>
        <c:ser>
          <c:idx val="1"/>
          <c:order val="1"/>
          <c:tx>
            <c:strRef>
              <c:f>ENDESA11!$B$125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ENDESA11!$C$121:$G$121</c:f>
              <c:strCache>
                <c:ptCount val="5"/>
                <c:pt idx="0">
                  <c:v>Poorest</c:v>
                </c:pt>
                <c:pt idx="1">
                  <c:v>Poor</c:v>
                </c:pt>
                <c:pt idx="2">
                  <c:v>Middle</c:v>
                </c:pt>
                <c:pt idx="3">
                  <c:v>Rich</c:v>
                </c:pt>
                <c:pt idx="4">
                  <c:v>Richest</c:v>
                </c:pt>
              </c:strCache>
            </c:strRef>
          </c:cat>
          <c:val>
            <c:numRef>
              <c:f>ENDESA11!$C$125:$G$125</c:f>
              <c:numCache>
                <c:formatCode>###0.0</c:formatCode>
                <c:ptCount val="5"/>
                <c:pt idx="0">
                  <c:v>2.8462697849821756</c:v>
                </c:pt>
                <c:pt idx="1">
                  <c:v>5.1970751257874248</c:v>
                </c:pt>
                <c:pt idx="2">
                  <c:v>7.4766083185089096</c:v>
                </c:pt>
                <c:pt idx="3">
                  <c:v>7.0242104191813235</c:v>
                </c:pt>
                <c:pt idx="4">
                  <c:v>3.8558015556967025</c:v>
                </c:pt>
              </c:numCache>
            </c:numRef>
          </c:val>
          <c:extLst>
            <c:ext xmlns:c16="http://schemas.microsoft.com/office/drawing/2014/chart" uri="{C3380CC4-5D6E-409C-BE32-E72D297353CC}">
              <c16:uniqueId val="{00000001-7A1B-41A9-8145-E5B5BBE2E408}"/>
            </c:ext>
          </c:extLst>
        </c:ser>
        <c:ser>
          <c:idx val="2"/>
          <c:order val="2"/>
          <c:tx>
            <c:strRef>
              <c:f>ENDESA11!$B$126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ENDESA11!$C$121:$G$121</c:f>
              <c:strCache>
                <c:ptCount val="5"/>
                <c:pt idx="0">
                  <c:v>Poorest</c:v>
                </c:pt>
                <c:pt idx="1">
                  <c:v>Poor</c:v>
                </c:pt>
                <c:pt idx="2">
                  <c:v>Middle</c:v>
                </c:pt>
                <c:pt idx="3">
                  <c:v>Rich</c:v>
                </c:pt>
                <c:pt idx="4">
                  <c:v>Richest</c:v>
                </c:pt>
              </c:strCache>
            </c:strRef>
          </c:cat>
          <c:val>
            <c:numRef>
              <c:f>ENDESA11!$C$126:$G$126</c:f>
              <c:numCache>
                <c:formatCode>###0.0</c:formatCode>
                <c:ptCount val="5"/>
                <c:pt idx="0">
                  <c:v>21.640395093048625</c:v>
                </c:pt>
                <c:pt idx="1">
                  <c:v>27.476558654656898</c:v>
                </c:pt>
                <c:pt idx="2">
                  <c:v>23.88093713852345</c:v>
                </c:pt>
                <c:pt idx="3">
                  <c:v>15.277702950020853</c:v>
                </c:pt>
                <c:pt idx="4">
                  <c:v>4.6985727600508085</c:v>
                </c:pt>
              </c:numCache>
            </c:numRef>
          </c:val>
          <c:extLst>
            <c:ext xmlns:c16="http://schemas.microsoft.com/office/drawing/2014/chart" uri="{C3380CC4-5D6E-409C-BE32-E72D297353CC}">
              <c16:uniqueId val="{00000002-7A1B-41A9-8145-E5B5BBE2E408}"/>
            </c:ext>
          </c:extLst>
        </c:ser>
        <c:ser>
          <c:idx val="3"/>
          <c:order val="3"/>
          <c:tx>
            <c:strRef>
              <c:f>ENDESA11!$B$127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ENDESA11!$C$121:$G$121</c:f>
              <c:strCache>
                <c:ptCount val="5"/>
                <c:pt idx="0">
                  <c:v>Poorest</c:v>
                </c:pt>
                <c:pt idx="1">
                  <c:v>Poor</c:v>
                </c:pt>
                <c:pt idx="2">
                  <c:v>Middle</c:v>
                </c:pt>
                <c:pt idx="3">
                  <c:v>Rich</c:v>
                </c:pt>
                <c:pt idx="4">
                  <c:v>Richest</c:v>
                </c:pt>
              </c:strCache>
            </c:strRef>
          </c:cat>
          <c:val>
            <c:numRef>
              <c:f>ENDESA11!$C$127:$G$127</c:f>
              <c:numCache>
                <c:formatCode>###0.0</c:formatCode>
                <c:ptCount val="5"/>
                <c:pt idx="0">
                  <c:v>32.744306973569671</c:v>
                </c:pt>
                <c:pt idx="1">
                  <c:v>10.830598096075603</c:v>
                </c:pt>
                <c:pt idx="2">
                  <c:v>4.0547096743532833</c:v>
                </c:pt>
                <c:pt idx="3">
                  <c:v>1.6663391632709592</c:v>
                </c:pt>
                <c:pt idx="4">
                  <c:v>0.36243856424859106</c:v>
                </c:pt>
              </c:numCache>
            </c:numRef>
          </c:val>
          <c:extLst>
            <c:ext xmlns:c16="http://schemas.microsoft.com/office/drawing/2014/chart" uri="{C3380CC4-5D6E-409C-BE32-E72D297353CC}">
              <c16:uniqueId val="{00000003-7A1B-41A9-8145-E5B5BBE2E408}"/>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ENDESA11!$B$124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ENDESA11!$M$121:$Q$121</c:f>
              <c:strCache>
                <c:ptCount val="5"/>
                <c:pt idx="0">
                  <c:v>Poorest</c:v>
                </c:pt>
                <c:pt idx="1">
                  <c:v>Poor</c:v>
                </c:pt>
                <c:pt idx="2">
                  <c:v>Middle</c:v>
                </c:pt>
                <c:pt idx="3">
                  <c:v>Rich</c:v>
                </c:pt>
                <c:pt idx="4">
                  <c:v>Richest</c:v>
                </c:pt>
              </c:strCache>
            </c:strRef>
          </c:cat>
          <c:val>
            <c:numRef>
              <c:f>ENDESA11!$M$124:$Q$124</c:f>
              <c:numCache>
                <c:formatCode>###0.0</c:formatCode>
                <c:ptCount val="5"/>
                <c:pt idx="0">
                  <c:v>33.388009633800571</c:v>
                </c:pt>
                <c:pt idx="1">
                  <c:v>48.765929554317751</c:v>
                </c:pt>
                <c:pt idx="2">
                  <c:v>53.326343539131791</c:v>
                </c:pt>
                <c:pt idx="3">
                  <c:v>54.925168457919</c:v>
                </c:pt>
                <c:pt idx="4">
                  <c:v>61.124243754145503</c:v>
                </c:pt>
              </c:numCache>
            </c:numRef>
          </c:val>
          <c:extLst>
            <c:ext xmlns:c16="http://schemas.microsoft.com/office/drawing/2014/chart" uri="{C3380CC4-5D6E-409C-BE32-E72D297353CC}">
              <c16:uniqueId val="{00000000-0FCB-40CE-A90C-3BA7BED274C5}"/>
            </c:ext>
          </c:extLst>
        </c:ser>
        <c:ser>
          <c:idx val="1"/>
          <c:order val="1"/>
          <c:tx>
            <c:strRef>
              <c:f>ENDESA11!$B$125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ENDESA11!$M$121:$Q$121</c:f>
              <c:strCache>
                <c:ptCount val="5"/>
                <c:pt idx="0">
                  <c:v>Poorest</c:v>
                </c:pt>
                <c:pt idx="1">
                  <c:v>Poor</c:v>
                </c:pt>
                <c:pt idx="2">
                  <c:v>Middle</c:v>
                </c:pt>
                <c:pt idx="3">
                  <c:v>Rich</c:v>
                </c:pt>
                <c:pt idx="4">
                  <c:v>Richest</c:v>
                </c:pt>
              </c:strCache>
            </c:strRef>
          </c:cat>
          <c:val>
            <c:numRef>
              <c:f>ENDESA11!$M$125:$Q$125</c:f>
              <c:numCache>
                <c:formatCode>###0.0</c:formatCode>
                <c:ptCount val="5"/>
                <c:pt idx="0">
                  <c:v>1.9265628864606219</c:v>
                </c:pt>
                <c:pt idx="1">
                  <c:v>2.8115298221644025</c:v>
                </c:pt>
                <c:pt idx="2">
                  <c:v>3.0135343734666185</c:v>
                </c:pt>
                <c:pt idx="3">
                  <c:v>5.9893706292709927</c:v>
                </c:pt>
                <c:pt idx="4">
                  <c:v>7.547514882727322</c:v>
                </c:pt>
              </c:numCache>
            </c:numRef>
          </c:val>
          <c:extLst>
            <c:ext xmlns:c16="http://schemas.microsoft.com/office/drawing/2014/chart" uri="{C3380CC4-5D6E-409C-BE32-E72D297353CC}">
              <c16:uniqueId val="{00000001-0FCB-40CE-A90C-3BA7BED274C5}"/>
            </c:ext>
          </c:extLst>
        </c:ser>
        <c:ser>
          <c:idx val="2"/>
          <c:order val="2"/>
          <c:tx>
            <c:strRef>
              <c:f>ENDESA11!$B$126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ENDESA11!$M$121:$Q$121</c:f>
              <c:strCache>
                <c:ptCount val="5"/>
                <c:pt idx="0">
                  <c:v>Poorest</c:v>
                </c:pt>
                <c:pt idx="1">
                  <c:v>Poor</c:v>
                </c:pt>
                <c:pt idx="2">
                  <c:v>Middle</c:v>
                </c:pt>
                <c:pt idx="3">
                  <c:v>Rich</c:v>
                </c:pt>
                <c:pt idx="4">
                  <c:v>Richest</c:v>
                </c:pt>
              </c:strCache>
            </c:strRef>
          </c:cat>
          <c:val>
            <c:numRef>
              <c:f>ENDESA11!$M$126:$Q$126</c:f>
              <c:numCache>
                <c:formatCode>###0.0</c:formatCode>
                <c:ptCount val="5"/>
                <c:pt idx="0">
                  <c:v>17.634402509240431</c:v>
                </c:pt>
                <c:pt idx="1">
                  <c:v>25.798774985307361</c:v>
                </c:pt>
                <c:pt idx="2">
                  <c:v>27.990786055345779</c:v>
                </c:pt>
                <c:pt idx="3">
                  <c:v>29.808273315696383</c:v>
                </c:pt>
                <c:pt idx="4">
                  <c:v>26.771675394564468</c:v>
                </c:pt>
              </c:numCache>
            </c:numRef>
          </c:val>
          <c:extLst>
            <c:ext xmlns:c16="http://schemas.microsoft.com/office/drawing/2014/chart" uri="{C3380CC4-5D6E-409C-BE32-E72D297353CC}">
              <c16:uniqueId val="{00000002-0FCB-40CE-A90C-3BA7BED274C5}"/>
            </c:ext>
          </c:extLst>
        </c:ser>
        <c:ser>
          <c:idx val="3"/>
          <c:order val="3"/>
          <c:tx>
            <c:strRef>
              <c:f>ENDESA11!$B$127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ENDESA11!$M$121:$Q$121</c:f>
              <c:strCache>
                <c:ptCount val="5"/>
                <c:pt idx="0">
                  <c:v>Poorest</c:v>
                </c:pt>
                <c:pt idx="1">
                  <c:v>Poor</c:v>
                </c:pt>
                <c:pt idx="2">
                  <c:v>Middle</c:v>
                </c:pt>
                <c:pt idx="3">
                  <c:v>Rich</c:v>
                </c:pt>
                <c:pt idx="4">
                  <c:v>Richest</c:v>
                </c:pt>
              </c:strCache>
            </c:strRef>
          </c:cat>
          <c:val>
            <c:numRef>
              <c:f>ENDESA11!$M$127:$Q$127</c:f>
              <c:numCache>
                <c:formatCode>###0.0</c:formatCode>
                <c:ptCount val="5"/>
                <c:pt idx="0">
                  <c:v>47.051024970498375</c:v>
                </c:pt>
                <c:pt idx="1">
                  <c:v>22.623765638210482</c:v>
                </c:pt>
                <c:pt idx="2">
                  <c:v>15.669336032055808</c:v>
                </c:pt>
                <c:pt idx="3">
                  <c:v>9.2771875971136293</c:v>
                </c:pt>
                <c:pt idx="4">
                  <c:v>4.5565659685627091</c:v>
                </c:pt>
              </c:numCache>
            </c:numRef>
          </c:val>
          <c:extLst>
            <c:ext xmlns:c16="http://schemas.microsoft.com/office/drawing/2014/chart" uri="{C3380CC4-5D6E-409C-BE32-E72D297353CC}">
              <c16:uniqueId val="{00000003-0FCB-40CE-A90C-3BA7BED274C5}"/>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17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133350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72"/>
      <c r="B2" s="1673"/>
    </row>
    <row r="3" s="111" customFormat="true" ht="22.5" customHeight="true" x14ac:dyDescent="0.35">
      <c r="A3" s="124"/>
      <c r="B3" s="125"/>
    </row>
    <row r="4" s="111" customFormat="true" ht="22.5" customHeight="true" x14ac:dyDescent="0.35">
      <c r="A4" s="120"/>
      <c r="B4" s="121"/>
      <c r="C4" s="367" t="s">
        <v>27</v>
      </c>
    </row>
    <row r="5" s="111" customFormat="true" ht="22.5" customHeight="true" x14ac:dyDescent="0.35">
      <c r="A5" s="1672"/>
      <c r="B5" s="1673"/>
      <c r="C5" s="367"/>
    </row>
    <row r="6" s="111" customFormat="true" ht="29.25" customHeight="true" x14ac:dyDescent="0.2">
      <c r="A6" s="1674"/>
      <c r="B6" s="1676"/>
      <c r="C6" s="367" t="s">
        <v>28</v>
      </c>
    </row>
    <row r="7" s="111" customFormat="true" ht="25.9" customHeight="true" x14ac:dyDescent="0.4">
      <c r="A7" s="1668"/>
      <c r="B7" s="1669"/>
      <c r="C7" s="369" t="str">
        <f ca="true">+Water!B5</f>
        <v>Nicaragua</v>
      </c>
    </row>
    <row r="8" s="111" customFormat="true" ht="15" customHeight="true" x14ac:dyDescent="0.2">
      <c r="A8" s="1670"/>
      <c r="B8" s="1671"/>
      <c r="C8" s="367"/>
    </row>
    <row r="9" s="111" customFormat="true" ht="15" customHeight="true" x14ac:dyDescent="0.2">
      <c r="A9" s="125"/>
      <c r="B9" s="128"/>
      <c r="C9" s="36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DHS01</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ENDESA11</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72"/>
      <c r="B108" s="167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68"/>
      <c r="B113" s="1669"/>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70"/>
      <c r="B114" s="1671"/>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72"/>
      <c r="B208" s="167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68"/>
      <c r="B213" s="1669"/>
    </row>
    <row r="214" s="123" customFormat="true" ht="15" customHeight="true" x14ac:dyDescent="0.2">
      <c r="A214" s="1674"/>
      <c r="B214" s="1675"/>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713" t="s">
        <v>123</v>
      </c>
      <c r="C4" s="1713"/>
      <c r="D4" s="1713"/>
      <c r="E4" s="1713"/>
      <c r="F4" s="1713"/>
      <c r="G4" s="1713"/>
      <c r="H4" s="1713"/>
      <c r="I4" s="1713"/>
      <c r="J4" s="1713"/>
      <c r="K4" s="1713"/>
      <c r="L4" s="1713"/>
      <c r="M4" s="1713"/>
      <c r="N4" s="1713"/>
      <c r="O4" s="1713"/>
      <c r="P4" s="1713"/>
      <c r="Q4" s="1713"/>
      <c r="R4" s="1713"/>
      <c r="S4" s="1713"/>
      <c r="T4" s="1713"/>
      <c r="U4" s="1713"/>
      <c r="V4" s="1713"/>
      <c r="W4" s="1713"/>
      <c r="X4" s="1713"/>
      <c r="Y4" s="1713"/>
    </row>
    <row r="5" ht="29.1" customHeight="true" x14ac:dyDescent="0.4">
      <c r="A5" s="35"/>
      <c r="B5" s="1680" t="str">
        <f ca="true">IF(ISERROR(INDIRECT(CONCATENATE($B105,"!A2"))),"",INDIRECT(CONCATENATE($B105,"!A2")))</f>
        <v>Nicaragua</v>
      </c>
      <c r="C5" s="1680"/>
      <c r="D5" s="1680"/>
      <c r="E5" s="1680"/>
      <c r="F5" s="1680"/>
      <c r="G5" s="1680"/>
      <c r="H5" s="1680"/>
      <c r="I5" s="1680"/>
      <c r="J5" s="1680"/>
      <c r="K5" s="1680"/>
      <c r="L5" s="1680"/>
      <c r="M5" s="1680"/>
      <c r="N5" s="1680"/>
      <c r="O5" s="1680"/>
      <c r="P5" s="1680"/>
      <c r="Q5" s="1680"/>
      <c r="R5" s="1680"/>
      <c r="S5" s="1680"/>
      <c r="T5" s="1680"/>
      <c r="U5" s="1680"/>
      <c r="V5" s="1680"/>
      <c r="W5" s="1680"/>
      <c r="X5" s="1680"/>
      <c r="Y5" s="1680"/>
    </row>
    <row r="6" x14ac:dyDescent="0.2">
      <c r="F6" s="36"/>
      <c r="G6" s="36"/>
      <c r="J6" s="37"/>
      <c r="K6" s="37"/>
      <c r="L6" s="37"/>
      <c r="M6" s="37"/>
      <c r="N6" s="37"/>
      <c r="O6" s="37"/>
      <c r="P6" s="37"/>
    </row>
    <row r="7" s="38" customFormat="true" ht="18" x14ac:dyDescent="0.25">
      <c r="B7" s="1677" t="str">
        <f>B118</f>
        <v>National use of drinking water sources, 2000–2017</v>
      </c>
      <c r="C7" s="1677"/>
      <c r="D7" s="1677"/>
      <c r="E7" s="1677"/>
      <c r="F7" s="1677"/>
      <c r="G7" s="1677"/>
      <c r="H7" s="1677"/>
      <c r="I7" s="1677"/>
      <c r="J7" s="1677" t="str">
        <f>B218</f>
        <v>Urban use of drinking water sources,  2000–2017</v>
      </c>
      <c r="K7" s="1677"/>
      <c r="L7" s="1677"/>
      <c r="M7" s="1677"/>
      <c r="N7" s="1677"/>
      <c r="O7" s="1677"/>
      <c r="P7" s="1677"/>
      <c r="Q7" s="1677"/>
      <c r="R7" s="1677" t="str">
        <f>B318</f>
        <v>Rural use of drinking water sources, 2000–2017</v>
      </c>
      <c r="S7" s="1677"/>
      <c r="T7" s="1677"/>
      <c r="U7" s="1677"/>
      <c r="V7" s="1677"/>
      <c r="W7" s="1677"/>
      <c r="X7" s="1677"/>
      <c r="Y7" s="167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90" t="str">
        <f ca="true">IF(ISERROR(INDIRECT(CONCATENATE($B105,"!A2"))),"",INDIRECT(CONCATENATE($B105,"!A2")))</f>
        <v>Nicaragua</v>
      </c>
      <c r="C31" s="1691"/>
      <c r="D31" s="1691"/>
      <c r="E31" s="1692"/>
      <c r="F31" s="1682" t="s">
        <v>0</v>
      </c>
      <c r="G31" s="1682"/>
      <c r="H31" s="1682"/>
      <c r="I31" s="1683"/>
      <c r="J31" s="1681" t="s">
        <v>1</v>
      </c>
      <c r="K31" s="1682"/>
      <c r="L31" s="1682"/>
      <c r="M31" s="1683"/>
      <c r="N31" s="1681" t="s">
        <v>2</v>
      </c>
      <c r="O31" s="1682"/>
      <c r="P31" s="1682"/>
      <c r="Q31" s="1683"/>
      <c r="R31" s="1681" t="s">
        <v>3</v>
      </c>
      <c r="S31" s="1682"/>
      <c r="T31" s="1682"/>
      <c r="U31" s="1683"/>
      <c r="V31" s="1681" t="s">
        <v>4</v>
      </c>
      <c r="W31" s="1682"/>
      <c r="X31" s="1682"/>
      <c r="Y31" s="1683"/>
    </row>
    <row r="32" s="44" customFormat="true" ht="22.5" customHeight="true" x14ac:dyDescent="0.2">
      <c r="B32" s="1693"/>
      <c r="C32" s="1694"/>
      <c r="D32" s="1694"/>
      <c r="E32" s="1695"/>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684" t="s">
        <v>5</v>
      </c>
      <c r="C33" s="1685"/>
      <c r="D33" s="1688" t="s">
        <v>25</v>
      </c>
      <c r="E33" s="33">
        <f>C99</f>
        <v>2000</v>
      </c>
      <c r="F33" s="45">
        <f ca="true">E99</f>
        <v>53.1400273698763</v>
      </c>
      <c r="G33" s="46">
        <f t="shared" ref="G33:I34" ca="true" si="0">F99</f>
        <v>0</v>
      </c>
      <c r="H33" s="47">
        <f t="shared" ca="true" si="0"/>
        <v>31.86192813914505</v>
      </c>
      <c r="I33" s="48">
        <f t="shared" ca="true" si="0"/>
        <v>14.998044490978657</v>
      </c>
      <c r="J33" s="45">
        <f ca="true">J99</f>
        <v>69.932273238233847</v>
      </c>
      <c r="K33" s="46">
        <f t="shared" ref="K33:M34" ca="true" si="1">K99</f>
        <v>0</v>
      </c>
      <c r="L33" s="47">
        <f t="shared" ca="true" si="1"/>
        <v>24.260761141294239</v>
      </c>
      <c r="M33" s="48">
        <f t="shared" ca="true" si="1"/>
        <v>5.8069656204719138</v>
      </c>
      <c r="N33" s="45">
        <f ca="true">O99</f>
        <v>90.597450666042278</v>
      </c>
      <c r="O33" s="46">
        <f t="shared" ref="O33:Q34" ca="true" si="2">P99</f>
        <v>0</v>
      </c>
      <c r="P33" s="47">
        <f t="shared" ca="true" si="2"/>
        <v>8.86213096094599</v>
      </c>
      <c r="Q33" s="48">
        <f t="shared" ca="true" si="2"/>
        <v>0.54041837301173246</v>
      </c>
      <c r="R33" s="45">
        <f ca="true">T99</f>
        <v>96.087116088361483</v>
      </c>
      <c r="S33" s="46">
        <f t="shared" ref="S33:U34" ca="true" si="3">U99</f>
        <v>0</v>
      </c>
      <c r="T33" s="47">
        <f t="shared" ca="true" si="3"/>
        <v>3.9128839116385166</v>
      </c>
      <c r="U33" s="48">
        <f t="shared" ca="true" si="3"/>
        <v>0</v>
      </c>
      <c r="V33" s="45">
        <f ca="true">Y99</f>
        <v>98.10513418978752</v>
      </c>
      <c r="W33" s="46">
        <f t="shared" ref="W33:Y34" ca="true" si="4">Z99</f>
        <v>0</v>
      </c>
      <c r="X33" s="47">
        <f t="shared" ca="true" si="4"/>
        <v>1.8948658102124796</v>
      </c>
      <c r="Y33" s="48">
        <f t="shared" ca="true" si="4"/>
        <v>0</v>
      </c>
    </row>
    <row r="34" x14ac:dyDescent="0.2">
      <c r="B34" s="1686"/>
      <c r="C34" s="1687"/>
      <c r="D34" s="1689"/>
      <c r="E34" s="34">
        <f>C100</f>
        <v>2017</v>
      </c>
      <c r="F34" s="50">
        <f ca="true">E100</f>
        <v>50.980707832254041</v>
      </c>
      <c r="G34" s="51">
        <f t="shared" ca="true" si="0"/>
        <v>0</v>
      </c>
      <c r="H34" s="52">
        <f t="shared" ca="true" si="0"/>
        <v>32.223571932148843</v>
      </c>
      <c r="I34" s="53">
        <f t="shared" ca="true" si="0"/>
        <v>16.795720235597116</v>
      </c>
      <c r="J34" s="50">
        <f ca="true">J100</f>
        <v>78.84992541263523</v>
      </c>
      <c r="K34" s="51">
        <f t="shared" ca="true" si="1"/>
        <v>0</v>
      </c>
      <c r="L34" s="52">
        <f t="shared" ca="true" si="1"/>
        <v>16.180694042410522</v>
      </c>
      <c r="M34" s="53">
        <f t="shared" ca="true" si="1"/>
        <v>4.9693805449542481</v>
      </c>
      <c r="N34" s="50">
        <f ca="true">O100</f>
        <v>89.249460178758198</v>
      </c>
      <c r="O34" s="51">
        <f t="shared" ca="true" si="2"/>
        <v>0</v>
      </c>
      <c r="P34" s="52">
        <f t="shared" ca="true" si="2"/>
        <v>9.0929244763445354</v>
      </c>
      <c r="Q34" s="53">
        <f t="shared" ca="true" si="2"/>
        <v>1.6576153448972661</v>
      </c>
      <c r="R34" s="50">
        <f ca="true">T100</f>
        <v>95.450987123111204</v>
      </c>
      <c r="S34" s="51">
        <f t="shared" ca="true" si="3"/>
        <v>0</v>
      </c>
      <c r="T34" s="52">
        <f t="shared" ca="true" si="3"/>
        <v>4.0812482354385367</v>
      </c>
      <c r="U34" s="53">
        <f t="shared" ca="true" si="3"/>
        <v>0.46776464145025898</v>
      </c>
      <c r="V34" s="50">
        <f ca="true">Y100</f>
        <v>98.084464037458346</v>
      </c>
      <c r="W34" s="51">
        <f t="shared" ca="true" si="4"/>
        <v>0</v>
      </c>
      <c r="X34" s="52">
        <f t="shared" ca="true" si="4"/>
        <v>1.7335297594898549</v>
      </c>
      <c r="Y34" s="53">
        <f t="shared" ca="true" si="4"/>
        <v>0.18200620305179882</v>
      </c>
    </row>
    <row r="35" x14ac:dyDescent="0.2">
      <c r="F35" s="36"/>
      <c r="H35" s="39"/>
    </row>
    <row r="36" x14ac:dyDescent="0.2">
      <c r="B36" s="1684" t="s">
        <v>6</v>
      </c>
      <c r="C36" s="1685"/>
      <c r="D36" s="1688" t="s">
        <v>25</v>
      </c>
      <c r="E36" s="33">
        <f>C199</f>
        <v>2000</v>
      </c>
      <c r="F36" s="45">
        <f ca="true">E199</f>
        <v>89.137483229268796</v>
      </c>
      <c r="G36" s="46">
        <f t="shared" ref="G36:I37" ca="true" si="5">F199</f>
        <v>0</v>
      </c>
      <c r="H36" s="47">
        <f t="shared" ca="true" si="5"/>
        <v>9.8484694614224111</v>
      </c>
      <c r="I36" s="48">
        <f t="shared" ca="true" si="5"/>
        <v>1.0140473093087934</v>
      </c>
      <c r="J36" s="45">
        <f ca="true">J199</f>
        <v>95.830847294816977</v>
      </c>
      <c r="K36" s="46">
        <f t="shared" ref="K36:M37" ca="true" si="6">K199</f>
        <v>0</v>
      </c>
      <c r="L36" s="47">
        <f t="shared" ca="true" si="6"/>
        <v>4.0875315358401423</v>
      </c>
      <c r="M36" s="48">
        <f t="shared" ca="true" si="6"/>
        <v>8.1621169342881217E-2</v>
      </c>
      <c r="N36" s="45">
        <f ca="true">O199</f>
        <v>97.041838296737836</v>
      </c>
      <c r="O36" s="46">
        <f t="shared" ref="O36:Q37" ca="true" si="7">P199</f>
        <v>0</v>
      </c>
      <c r="P36" s="47">
        <f t="shared" ca="true" si="7"/>
        <v>2.9581617032621637</v>
      </c>
      <c r="Q36" s="48">
        <f t="shared" ca="true" si="7"/>
        <v>0</v>
      </c>
      <c r="R36" s="45">
        <f ca="true">T199</f>
        <v>98.070240728344913</v>
      </c>
      <c r="S36" s="46">
        <f t="shared" ref="S36:U37" ca="true" si="8">U199</f>
        <v>0</v>
      </c>
      <c r="T36" s="47">
        <f t="shared" ca="true" si="8"/>
        <v>1.9297592716550866</v>
      </c>
      <c r="U36" s="48">
        <f t="shared" ca="true" si="8"/>
        <v>0</v>
      </c>
      <c r="V36" s="45">
        <f ca="true">Y199</f>
        <v>98.754975938078758</v>
      </c>
      <c r="W36" s="46">
        <f t="shared" ref="W36:Y37" ca="true" si="9">Z199</f>
        <v>0</v>
      </c>
      <c r="X36" s="47">
        <f t="shared" ca="true" si="9"/>
        <v>1.2450240619212423</v>
      </c>
      <c r="Y36" s="48">
        <f t="shared" ca="true" si="9"/>
        <v>0</v>
      </c>
    </row>
    <row r="37" x14ac:dyDescent="0.2">
      <c r="B37" s="1686"/>
      <c r="C37" s="1687"/>
      <c r="D37" s="1689"/>
      <c r="E37" s="34">
        <f>C200</f>
        <v>2017</v>
      </c>
      <c r="F37" s="50">
        <f ca="true">E200</f>
        <v>94.433016069338919</v>
      </c>
      <c r="G37" s="51">
        <f t="shared" ca="true" si="5"/>
        <v>0</v>
      </c>
      <c r="H37" s="52">
        <f t="shared" ca="true" si="5"/>
        <v>4.1307559528991789</v>
      </c>
      <c r="I37" s="53">
        <f t="shared" ca="true" si="5"/>
        <v>1.4362279777619023</v>
      </c>
      <c r="J37" s="50">
        <f ca="true">J200</f>
        <v>95.547187956780505</v>
      </c>
      <c r="K37" s="51">
        <f t="shared" ca="true" si="6"/>
        <v>0</v>
      </c>
      <c r="L37" s="52">
        <f t="shared" ca="true" si="6"/>
        <v>4.3115270903671075</v>
      </c>
      <c r="M37" s="53">
        <f t="shared" ca="true" si="6"/>
        <v>0.14128495285238252</v>
      </c>
      <c r="N37" s="50">
        <f ca="true">O200</f>
        <v>97.368116322771996</v>
      </c>
      <c r="O37" s="51">
        <f t="shared" ca="true" si="7"/>
        <v>0</v>
      </c>
      <c r="P37" s="52">
        <f t="shared" ca="true" si="7"/>
        <v>2.4206188521369256</v>
      </c>
      <c r="Q37" s="53">
        <f t="shared" ca="true" si="7"/>
        <v>0.21126482509107802</v>
      </c>
      <c r="R37" s="50">
        <f ca="true">T200</f>
        <v>98.585621237314385</v>
      </c>
      <c r="S37" s="51">
        <f t="shared" ca="true" si="8"/>
        <v>0</v>
      </c>
      <c r="T37" s="52">
        <f t="shared" ca="true" si="8"/>
        <v>1.2882900228274252</v>
      </c>
      <c r="U37" s="53">
        <f t="shared" ca="true" si="8"/>
        <v>0.12608873985819358</v>
      </c>
      <c r="V37" s="50">
        <f ca="true">Y200</f>
        <v>98.969493989382002</v>
      </c>
      <c r="W37" s="51">
        <f t="shared" ca="true" si="9"/>
        <v>0</v>
      </c>
      <c r="X37" s="52">
        <f t="shared" ca="true" si="9"/>
        <v>1.030506010617998</v>
      </c>
      <c r="Y37" s="53">
        <f t="shared" ca="true" si="9"/>
        <v>0</v>
      </c>
    </row>
    <row r="38" x14ac:dyDescent="0.2">
      <c r="F38" s="36"/>
      <c r="G38" s="36"/>
      <c r="H38" s="39"/>
      <c r="I38" s="39"/>
    </row>
    <row r="39" x14ac:dyDescent="0.2">
      <c r="B39" s="1684" t="s">
        <v>7</v>
      </c>
      <c r="C39" s="1685"/>
      <c r="D39" s="1688" t="s">
        <v>25</v>
      </c>
      <c r="E39" s="33">
        <f>C299</f>
        <v>2000</v>
      </c>
      <c r="F39" s="45">
        <f ca="true">E299</f>
        <v>48.36352815870805</v>
      </c>
      <c r="G39" s="46">
        <f t="shared" ref="G39:I40" ca="true" si="10">F299</f>
        <v>0</v>
      </c>
      <c r="H39" s="47">
        <f t="shared" ca="true" si="10"/>
        <v>34.006443834707056</v>
      </c>
      <c r="I39" s="48">
        <f t="shared" ca="true" si="10"/>
        <v>17.630028006584894</v>
      </c>
      <c r="J39" s="45">
        <f ca="true">J299</f>
        <v>51.832452102827823</v>
      </c>
      <c r="K39" s="46">
        <f t="shared" ref="K39:M40" ca="true" si="11">K299</f>
        <v>0</v>
      </c>
      <c r="L39" s="47">
        <f t="shared" ca="true" si="11"/>
        <v>33.368915480501443</v>
      </c>
      <c r="M39" s="48">
        <f t="shared" ca="true" si="11"/>
        <v>14.798632416670728</v>
      </c>
      <c r="N39" s="45">
        <f ca="true">O299</f>
        <v>57.614513708566847</v>
      </c>
      <c r="O39" s="46">
        <f t="shared" ref="O39:Q40" ca="true" si="12">P299</f>
        <v>0</v>
      </c>
      <c r="P39" s="47">
        <f t="shared" ca="true" si="12"/>
        <v>30.993813079148026</v>
      </c>
      <c r="Q39" s="48">
        <f t="shared" ca="true" si="12"/>
        <v>11.391673212285127</v>
      </c>
      <c r="R39" s="45">
        <f ca="true">T299</f>
        <v>71.85015378938283</v>
      </c>
      <c r="S39" s="46">
        <f t="shared" ref="S39:U40" ca="true" si="13">U299</f>
        <v>0</v>
      </c>
      <c r="T39" s="47">
        <f t="shared" ca="true" si="13"/>
        <v>24.916145179829755</v>
      </c>
      <c r="U39" s="48">
        <f t="shared" ca="true" si="13"/>
        <v>3.2337010307874152</v>
      </c>
      <c r="V39" s="45">
        <f ca="true">Y299</f>
        <v>85.136928993751098</v>
      </c>
      <c r="W39" s="46">
        <f t="shared" ref="W39:Y40" ca="true" si="14">Z299</f>
        <v>0</v>
      </c>
      <c r="X39" s="47">
        <f t="shared" ca="true" si="14"/>
        <v>14.034584762237728</v>
      </c>
      <c r="Y39" s="48">
        <f t="shared" ca="true" si="14"/>
        <v>0.82848624401117377</v>
      </c>
    </row>
    <row r="40" x14ac:dyDescent="0.2">
      <c r="B40" s="1686"/>
      <c r="C40" s="1687"/>
      <c r="D40" s="1689"/>
      <c r="E40" s="34">
        <f>C300</f>
        <v>2017</v>
      </c>
      <c r="F40" s="50">
        <f ca="true">E300</f>
        <v>43.290965502115903</v>
      </c>
      <c r="G40" s="51">
        <f t="shared" ca="true" si="10"/>
        <v>0</v>
      </c>
      <c r="H40" s="52">
        <f t="shared" ca="true" si="10"/>
        <v>35.466463207422521</v>
      </c>
      <c r="I40" s="53">
        <f t="shared" ca="true" si="10"/>
        <v>21.242571290461569</v>
      </c>
      <c r="J40" s="50">
        <f ca="true">J300</f>
        <v>52.606302546770678</v>
      </c>
      <c r="K40" s="51">
        <f t="shared" ca="true" si="11"/>
        <v>0</v>
      </c>
      <c r="L40" s="52">
        <f t="shared" ca="true" si="11"/>
        <v>32.270772567085103</v>
      </c>
      <c r="M40" s="53">
        <f t="shared" ca="true" si="11"/>
        <v>15.122924886144219</v>
      </c>
      <c r="N40" s="50">
        <f ca="true">O300</f>
        <v>66.906891762799432</v>
      </c>
      <c r="O40" s="51">
        <f t="shared" ca="true" si="12"/>
        <v>0</v>
      </c>
      <c r="P40" s="52">
        <f t="shared" ca="true" si="12"/>
        <v>25.813183620269228</v>
      </c>
      <c r="Q40" s="53">
        <f t="shared" ca="true" si="12"/>
        <v>7.2799246169313392</v>
      </c>
      <c r="R40" s="50">
        <f ca="true">T300</f>
        <v>74.542053531253373</v>
      </c>
      <c r="S40" s="51">
        <f t="shared" ca="true" si="13"/>
        <v>0</v>
      </c>
      <c r="T40" s="52">
        <f t="shared" ca="true" si="13"/>
        <v>19.045926526100061</v>
      </c>
      <c r="U40" s="53">
        <f t="shared" ca="true" si="13"/>
        <v>6.4120199426465661</v>
      </c>
      <c r="V40" s="50">
        <f ca="true">Y300</f>
        <v>79.451523830444444</v>
      </c>
      <c r="W40" s="51">
        <f t="shared" ca="true" si="14"/>
        <v>0</v>
      </c>
      <c r="X40" s="52">
        <f t="shared" ca="true" si="14"/>
        <v>17.164176589746432</v>
      </c>
      <c r="Y40" s="53">
        <f t="shared" ca="true" si="14"/>
        <v>3.3842995798091238</v>
      </c>
    </row>
    <row r="97" s="40" customFormat="true" ht="16.5" customHeight="true" x14ac:dyDescent="0.2">
      <c r="A97" s="1699" t="s">
        <v>5</v>
      </c>
      <c r="B97" s="1699"/>
      <c r="C97" s="1699"/>
      <c r="D97" s="1696" t="s">
        <v>0</v>
      </c>
      <c r="E97" s="1697"/>
      <c r="F97" s="1697"/>
      <c r="G97" s="1697"/>
      <c r="H97" s="1698"/>
      <c r="I97" s="1696" t="s">
        <v>1</v>
      </c>
      <c r="J97" s="1697"/>
      <c r="K97" s="1697"/>
      <c r="L97" s="1697"/>
      <c r="M97" s="1698"/>
      <c r="N97" s="1696" t="s">
        <v>2</v>
      </c>
      <c r="O97" s="1697"/>
      <c r="P97" s="1697"/>
      <c r="Q97" s="1697"/>
      <c r="R97" s="1698"/>
      <c r="S97" s="1696" t="s">
        <v>3</v>
      </c>
      <c r="T97" s="1697"/>
      <c r="U97" s="1697"/>
      <c r="V97" s="1697"/>
      <c r="W97" s="1698"/>
      <c r="X97" s="1696" t="s">
        <v>4</v>
      </c>
      <c r="Y97" s="1697"/>
      <c r="Z97" s="1697"/>
      <c r="AA97" s="1697"/>
      <c r="AB97" s="1698"/>
    </row>
    <row r="98" s="44" customFormat="true" ht="22.5" customHeight="true" x14ac:dyDescent="0.2">
      <c r="A98" s="1700"/>
      <c r="B98" s="1700"/>
      <c r="C98" s="170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704" t="s">
        <v>10</v>
      </c>
      <c r="B99" s="1705"/>
      <c r="C99" s="209">
        <f>MinBase(C105:C116)</f>
        <v>2000</v>
      </c>
      <c r="D99" s="56">
        <f ca="true">IF((D101+H101)&gt;100,D101*100/(D101+H101),D101)</f>
        <v>53.140027369876293</v>
      </c>
      <c r="E99" s="57">
        <f ca="true">D99*AVERAGEIF(E105:E116,"&gt;0")/100</f>
        <v>53.1400273698763</v>
      </c>
      <c r="F99" s="58">
        <f ca="true">D99*(100-AVERAGEIF(E105:E116,"&gt;0"))/100</f>
        <v>0</v>
      </c>
      <c r="G99" s="59">
        <f ca="true">100-(E99+F99+H99)</f>
        <v>31.86192813914505</v>
      </c>
      <c r="H99" s="60">
        <f ca="true">IF((D101+H101)&gt;100,H101*100/(D101+H101),H101)</f>
        <v>14.998044490978657</v>
      </c>
      <c r="I99" s="56">
        <f ca="true">IF((I101+M101)&gt;100,I101*100/(I101+M101),I101)</f>
        <v>69.932273238233847</v>
      </c>
      <c r="J99" s="57">
        <f ca="true">I99*AVERAGEIF(J105:J116,"&gt;0")/100</f>
        <v>69.932273238233847</v>
      </c>
      <c r="K99" s="61">
        <f ca="true">I99*(100-AVERAGEIF(J105:J116,"&gt;0"))/100</f>
        <v>0</v>
      </c>
      <c r="L99" s="62">
        <f ca="true">100-(J99+K99+M99)</f>
        <v>24.260761141294239</v>
      </c>
      <c r="M99" s="63">
        <f ca="true">IF((I101+M101)&gt;100,M101*100/(I101+M101),M101)</f>
        <v>5.8069656204719138</v>
      </c>
      <c r="N99" s="56">
        <f ca="true">IF((N101+R101)&gt;100,N101*100/(N101+R101),N101)</f>
        <v>90.597450666042278</v>
      </c>
      <c r="O99" s="57">
        <f ca="true">N99*AVERAGEIF(O105:O116,"&gt;0")/100</f>
        <v>90.597450666042278</v>
      </c>
      <c r="P99" s="61">
        <f ca="true">N99*(100-AVERAGEIF(O105:O116,"&gt;0"))/100</f>
        <v>0</v>
      </c>
      <c r="Q99" s="62">
        <f ca="true">100-(O99+P99+R99)</f>
        <v>8.86213096094599</v>
      </c>
      <c r="R99" s="63">
        <f ca="true">IF((N101+R101)&gt;100,R101*100/(N101+R101),R101)</f>
        <v>0.54041837301173246</v>
      </c>
      <c r="S99" s="56">
        <f ca="true">IF((S101+W101)&gt;100,S101*100/(S101+W101),S101)</f>
        <v>96.087116088361483</v>
      </c>
      <c r="T99" s="57">
        <f ca="true">S99*AVERAGEIF(T105:T116,"&gt;0")/100</f>
        <v>96.087116088361483</v>
      </c>
      <c r="U99" s="61">
        <f ca="true">S99*(100-AVERAGEIF(T105:T116,"&gt;0"))/100</f>
        <v>0</v>
      </c>
      <c r="V99" s="62">
        <f ca="true">100-(T99+U99+W99)</f>
        <v>3.9128839116385166</v>
      </c>
      <c r="W99" s="63">
        <f ca="true">IF((S101+W101)&gt;100,W101*100/(S101+W101),W101)</f>
        <v>0</v>
      </c>
      <c r="X99" s="56">
        <f ca="true">IF((X101+AB101)&gt;100,X101*100/(X101+AB101),X101)</f>
        <v>98.10513418978752</v>
      </c>
      <c r="Y99" s="57">
        <f ca="true">X99*AVERAGEIF(Y105:Y116,"&gt;0")/100</f>
        <v>98.10513418978752</v>
      </c>
      <c r="Z99" s="61">
        <f ca="true">X99*(100-AVERAGEIF(Y105:Y116,"&gt;0"))/100</f>
        <v>0</v>
      </c>
      <c r="AA99" s="62">
        <f ca="true">100-(Y99+Z99+AB99)</f>
        <v>1.8948658102124796</v>
      </c>
      <c r="AB99" s="63">
        <f ca="true">IF((X101+AB101)&gt;100,AB101*100/(X101+AB101),AB101)</f>
        <v>0</v>
      </c>
    </row>
    <row r="100" s="64" customFormat="true" ht="15" customHeight="true" x14ac:dyDescent="0.2">
      <c r="A100" s="1706"/>
      <c r="B100" s="1707"/>
      <c r="C100" s="210">
        <f>MaxTarget(C105:C116)</f>
        <v>2017</v>
      </c>
      <c r="D100" s="65">
        <f ca="true">IF((D102+H102)&gt;100,D102*100/(D102+H102),D102)</f>
        <v>50.980707832254041</v>
      </c>
      <c r="E100" s="66">
        <f ca="true">D100*AVERAGEIF(E105:E116,"&gt;0")/100</f>
        <v>50.980707832254041</v>
      </c>
      <c r="F100" s="67">
        <f ca="true">D100*(100-AVERAGEIF(E105:E116,"&gt;0"))/100</f>
        <v>0</v>
      </c>
      <c r="G100" s="68">
        <f ca="true">100-(E100+F100+H100)</f>
        <v>32.223571932148843</v>
      </c>
      <c r="H100" s="69">
        <f ca="true">IF((D102+H102)&gt;100,H102*100/(D102+H102),H102)</f>
        <v>16.795720235597116</v>
      </c>
      <c r="I100" s="65">
        <f ca="true">IF((I102+M102)&gt;100,I102*100/(I102+M102),I102)</f>
        <v>78.84992541263523</v>
      </c>
      <c r="J100" s="66">
        <f ca="true">I100*AVERAGEIF(J105:J116,"&gt;0")/100</f>
        <v>78.84992541263523</v>
      </c>
      <c r="K100" s="67">
        <f ca="true">I100*(100-AVERAGEIF(J105:J116,"&gt;0"))/100</f>
        <v>0</v>
      </c>
      <c r="L100" s="68">
        <f ca="true">100-(J100+K100+M100)</f>
        <v>16.180694042410522</v>
      </c>
      <c r="M100" s="69">
        <f ca="true">IF((I102+M102)&gt;100,M102*100/(I102+M102),M102)</f>
        <v>4.9693805449542481</v>
      </c>
      <c r="N100" s="65">
        <f ca="true">IF((N102+R102)&gt;100,N102*100/(N102+R102),N102)</f>
        <v>89.249460178758198</v>
      </c>
      <c r="O100" s="66">
        <f ca="true">N100*AVERAGEIF(O105:O116,"&gt;0")/100</f>
        <v>89.249460178758198</v>
      </c>
      <c r="P100" s="67">
        <f ca="true">N100*(100-AVERAGEIF(O105:O116,"&gt;0"))/100</f>
        <v>0</v>
      </c>
      <c r="Q100" s="68">
        <f ca="true">100-(O100+P100+R100)</f>
        <v>9.0929244763445354</v>
      </c>
      <c r="R100" s="69">
        <f ca="true">IF((N102+R102)&gt;100,R102*100/(N102+R102),R102)</f>
        <v>1.6576153448972661</v>
      </c>
      <c r="S100" s="65">
        <f ca="true">IF((S102+W102)&gt;100,S102*100/(S102+W102),S102)</f>
        <v>95.450987123111204</v>
      </c>
      <c r="T100" s="66">
        <f ca="true">S100*AVERAGEIF(T105:T116,"&gt;0")/100</f>
        <v>95.450987123111204</v>
      </c>
      <c r="U100" s="67">
        <f ca="true">S100*(100-AVERAGEIF(T105:T116,"&gt;0"))/100</f>
        <v>0</v>
      </c>
      <c r="V100" s="68">
        <f ca="true">100-(T100+U100+W100)</f>
        <v>4.0812482354385367</v>
      </c>
      <c r="W100" s="69">
        <f ca="true">IF((S102+W102)&gt;100,W102*100/(S102+W102),W102)</f>
        <v>0.46776464145025898</v>
      </c>
      <c r="X100" s="65">
        <f ca="true">IF((X102+AB102)&gt;100,X102*100/(X102+AB102),X102)</f>
        <v>98.084464037458346</v>
      </c>
      <c r="Y100" s="66">
        <f ca="true">X100*AVERAGEIF(Y105:Y116,"&gt;0")/100</f>
        <v>98.084464037458346</v>
      </c>
      <c r="Z100" s="67">
        <f ca="true">X100*(100-AVERAGEIF(Y105:Y116,"&gt;0"))/100</f>
        <v>0</v>
      </c>
      <c r="AA100" s="68">
        <f ca="true">100-(Y100+Z100+AB100)</f>
        <v>1.7335297594898549</v>
      </c>
      <c r="AB100" s="69">
        <f ca="true">IF((X102+AB102)&gt;100,AB102*100/(X102+AB102),AB102)</f>
        <v>0.18200620305179882</v>
      </c>
    </row>
    <row r="101" hidden="true" x14ac:dyDescent="0.2">
      <c r="A101" s="1708" t="s">
        <v>12</v>
      </c>
      <c r="B101" s="1709"/>
      <c r="C101" s="70">
        <f>MinRegYear(C99,C105:C116)</f>
        <v>2000</v>
      </c>
      <c r="D101" s="71">
        <f ca="true">IF(MAX(C105:C116)-MIN(C105:C116)&lt;5,AVERAGEIF(C105:C116,"&gt;0",D105:D116),
IF(FORECAST($C101,D$105:D$116,$C$105:$C$116)&lt;0,0,
IF(FORECAST($C101,D$105:D$116,$C$105:$C$116)&gt;100,100,
FORECAST($C101,D$105:D$116,$C$105:$C$116))))</f>
        <v>53.140027369876293</v>
      </c>
      <c r="E101" s="72"/>
      <c r="F101" s="73"/>
      <c r="G101" s="73"/>
      <c r="H101" s="74">
        <f ca="true">IF(MAX(C105:C116)-MIN(C105:C116)&lt;5,AVERAGEIF(C105:C116,"&gt;0",H105:H116),
IF(FORECAST($C101,H$105:H$116,$C$105:$C$116)&lt;0,0,
IF(FORECAST($C101,H$105:H$116,$C$105:$C$116)&gt;100,100,
FORECAST($C101,H$105:H$116,$C$105:$C$116))))</f>
        <v>14.998044490978657</v>
      </c>
      <c r="I101" s="71">
        <f ca="true">IF(MAX(C105:C116)-MIN(C105:C116)&lt;5,AVERAGEIF(C105:C116,"&gt;0",I105:I116),
IF(FORECAST($C101,I$105:I$116,$C$105:$C$116)&lt;0,0,
IF(FORECAST($C101,I$105:I$116,$C$105:$C$116)&gt;100,100,
FORECAST($C101,I$105:I$116,$C$105:$C$116))))</f>
        <v>69.932273238233847</v>
      </c>
      <c r="J101" s="72"/>
      <c r="K101" s="73"/>
      <c r="L101" s="73"/>
      <c r="M101" s="74">
        <f ca="true">IF(MAX(C105:C116)-MIN(C105:C116)&lt;5,AVERAGEIF(C105:C116,"&gt;0",M105:M116),
IF(FORECAST($C101,M$105:M$116,$C$105:$C$116)&lt;0,0,
IF(FORECAST($C101,M$105:M$116,$C$105:$C$116)&gt;100,100,
FORECAST($C101,M$105:M$116,$C$105:$C$116))))</f>
        <v>5.8069656204719138</v>
      </c>
      <c r="N101" s="71">
        <f ca="true">IF(MAX(C105:C116)-MIN(C105:C116)&lt;5,AVERAGEIF(C105:C116,"&gt;0",N105:N116),
IF(FORECAST($C101,N$105:N$116,$C$105:$C$116)&lt;0,0,
IF(FORECAST($C101,N$105:N$116,$C$105:$C$116)&gt;100,100,
FORECAST($C101,N$105:N$116,$C$105:$C$116))))</f>
        <v>90.597450666042278</v>
      </c>
      <c r="O101" s="72"/>
      <c r="P101" s="73"/>
      <c r="Q101" s="73"/>
      <c r="R101" s="74">
        <f ca="true">IF(MAX(C105:C116)-MIN(C105:C116)&lt;5,AVERAGEIF(C105:C116,"&gt;0",R105:R116),
IF(FORECAST($C101,R$105:R$116,$C$105:$C$116)&lt;0,0,
IF(FORECAST($C101,R$105:R$116,$C$105:$C$116)&gt;100,100,
FORECAST($C101,R$105:R$116,$C$105:$C$116))))</f>
        <v>0.54041837301173246</v>
      </c>
      <c r="S101" s="71">
        <f ca="true">IF(MAX(C105:C116)-MIN(C105:C116)&lt;5,AVERAGEIF(C105:C116,"&gt;0",S105:S116),
IF(FORECAST($C101,S$105:S$116,$C$105:$C$116)&lt;0,0,
IF(FORECAST($C101,S$105:S$116,$C$105:$C$116)&gt;100,100,
FORECAST($C101,S$105:S$116,$C$105:$C$116))))</f>
        <v>96.087116088361483</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98.10513418978752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710"/>
      <c r="B102" s="1711"/>
      <c r="C102" s="49">
        <f>MaxRegYear(C100,C105:C116)</f>
        <v>2013</v>
      </c>
      <c r="D102" s="75">
        <f ca="true">IF(MAX(C105:C116)-MIN(C105:C116)&lt;5,AVERAGEIF(C105:C116,"&gt;0",D105:D116),
IF(FORECAST($C102,D$105:D$116,$C$105:$C$116)&lt;0,0,
IF(FORECAST($C102,D$105:D$116,$C$105:$C$116)&gt;100,100,
FORECAST($C102,D$105:D$116,$C$105:$C$116))))</f>
        <v>50.980707832254041</v>
      </c>
      <c r="E102" s="76"/>
      <c r="F102" s="77"/>
      <c r="G102" s="77"/>
      <c r="H102" s="78">
        <f ca="true">IF(MAX(C105:C116)-MIN(C105:C116)&lt;5,AVERAGEIF(C105:C116,"&gt;0",H105:H116),
IF(FORECAST($C102,H$105:H$116,$C$105:$C$116)&lt;0,0,
IF(FORECAST($C102,H$105:H$116,$C$105:$C$116)&gt;100,100,
FORECAST($C102,H$105:H$116,$C$105:$C$116))))</f>
        <v>16.795720235597116</v>
      </c>
      <c r="I102" s="75">
        <f ca="true">IF(MAX(C105:C116)-MIN(C105:C116)&lt;5,AVERAGEIF(C105:C116,"&gt;0",I105:I116),
IF(FORECAST($C102,I$105:I$116,$C$105:$C$116)&lt;0,0,
IF(FORECAST($C102,I$105:I$116,$C$105:$C$116)&gt;100,100,
FORECAST($C102,I$105:I$116,$C$105:$C$116))))</f>
        <v>78.84992541263523</v>
      </c>
      <c r="J102" s="76"/>
      <c r="K102" s="77"/>
      <c r="L102" s="77"/>
      <c r="M102" s="78">
        <f ca="true">IF(MAX(C105:C116)-MIN(C105:C116)&lt;5,AVERAGEIF(C105:C116,"&gt;0",M105:M116),
IF(FORECAST($C102,M$105:M$116,$C$105:$C$116)&lt;0,0,
IF(FORECAST($C102,M$105:M$116,$C$105:$C$116)&gt;100,100,
FORECAST($C102,M$105:M$116,$C$105:$C$116))))</f>
        <v>4.9693805449542481</v>
      </c>
      <c r="N102" s="75">
        <f ca="true">IF(MAX(C105:C116)-MIN(C105:C116)&lt;5,AVERAGEIF(C105:C116,"&gt;0",N105:N116),
IF(FORECAST($C102,N$105:N$116,$C$105:$C$116)&lt;0,0,
IF(FORECAST($C102,N$105:N$116,$C$105:$C$116)&gt;100,100,
FORECAST($C102,N$105:N$116,$C$105:$C$116))))</f>
        <v>89.249460178758198</v>
      </c>
      <c r="O102" s="76"/>
      <c r="P102" s="77"/>
      <c r="Q102" s="77"/>
      <c r="R102" s="78">
        <f ca="true">IF(MAX(C105:C116)-MIN(C105:C116)&lt;5,AVERAGEIF(C105:C116,"&gt;0",R105:R116),
IF(FORECAST($C102,R$105:R$116,$C$105:$C$116)&lt;0,0,
IF(FORECAST($C102,R$105:R$116,$C$105:$C$116)&gt;100,100,
FORECAST($C102,R$105:R$116,$C$105:$C$116))))</f>
        <v>1.6576153448972661</v>
      </c>
      <c r="S102" s="75">
        <f ca="true">IF(MAX(C105:C116)-MIN(C105:C116)&lt;5,AVERAGEIF(C105:C116,"&gt;0",S105:S116),
IF(FORECAST($C102,S$105:S$116,$C$105:$C$116)&lt;0,0,
IF(FORECAST($C102,S$105:S$116,$C$105:$C$116)&gt;100,100,
FORECAST($C102,S$105:S$116,$C$105:$C$116))))</f>
        <v>95.450987123111204</v>
      </c>
      <c r="T102" s="76"/>
      <c r="U102" s="77"/>
      <c r="V102" s="77"/>
      <c r="W102" s="78">
        <f ca="true">IF(MAX(C105:C116)-MIN(C105:C116)&lt;5,AVERAGEIF(C105:C116,"&gt;0",W105:W116),
IF(FORECAST($C102,W$105:W$116,$C$105:$C$116)&lt;0,0,
IF(FORECAST($C102,W$105:W$116,$C$105:$C$116)&gt;100,100,
FORECAST($C102,W$105:W$116,$C$105:$C$116))))</f>
        <v>0.46776464145025898</v>
      </c>
      <c r="X102" s="75">
        <f ca="true">IF(MAX(C105:C116)-MIN(C105:C116)&lt;5,AVERAGEIF(C105:C116,"&gt;0",X105:X116),
IF(FORECAST($C102,X$105:X$116,$C$105:$C$116)&lt;0,0,
IF(FORECAST($C102,X$105:X$116,$C$105:$C$116)&gt;100,100,
FORECAST($C102,X$105:X$116,$C$105:$C$116))))</f>
        <v>98.084464037458346</v>
      </c>
      <c r="Y102" s="76"/>
      <c r="Z102" s="77"/>
      <c r="AA102" s="77"/>
      <c r="AB102" s="78">
        <f ca="true">IF(MAX(C105:C116)-MIN(C105:C116)&lt;5,AVERAGEIF(C105:C116,"&gt;0",AB105:AB116),
IF(FORECAST($C102,AB$105:AB$116,$C$105:$C$116)&lt;0,0,
IF(FORECAST($C102,AB$105:AB$116,$C$105:$C$116)&gt;100,100,
FORECAST($C102,AB$105:AB$116,$C$105:$C$116))))</f>
        <v>0.18200620305179882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667" t="s">
        <v>349</v>
      </c>
      <c r="F104" s="219"/>
      <c r="G104" s="219"/>
      <c r="H104" s="85" t="s">
        <v>17</v>
      </c>
      <c r="I104" s="82" t="s">
        <v>14</v>
      </c>
      <c r="J104" s="1667" t="s">
        <v>349</v>
      </c>
      <c r="K104" s="219"/>
      <c r="L104" s="219"/>
      <c r="M104" s="85" t="s">
        <v>17</v>
      </c>
      <c r="N104" s="83" t="s">
        <v>14</v>
      </c>
      <c r="O104" s="1667" t="s">
        <v>349</v>
      </c>
      <c r="P104" s="219"/>
      <c r="Q104" s="219"/>
      <c r="R104" s="85" t="s">
        <v>17</v>
      </c>
      <c r="S104" s="83" t="s">
        <v>14</v>
      </c>
      <c r="T104" s="1667" t="s">
        <v>349</v>
      </c>
      <c r="U104" s="219"/>
      <c r="V104" s="219"/>
      <c r="W104" s="85" t="s">
        <v>17</v>
      </c>
      <c r="X104" s="83" t="s">
        <v>14</v>
      </c>
      <c r="Y104" s="1667" t="s">
        <v>349</v>
      </c>
      <c r="Z104" s="219"/>
      <c r="AA104" s="219"/>
      <c r="AB104" s="85" t="s">
        <v>17</v>
      </c>
      <c r="AD104" s="220"/>
    </row>
    <row r="105" x14ac:dyDescent="0.2">
      <c r="A105" s="87"/>
      <c r="B105" s="417" t="s">
        <v>188</v>
      </c>
      <c r="C105" s="418">
        <v>2001</v>
      </c>
      <c r="D105" s="1">
        <f t="shared" ref="D105:D116" ca="true" si="15">IF(ISERROR(INDIRECT(CONCATENATE($B105,"!C16"))),"",INDIRECT(CONCATENATE($B105,"!C16")))</f>
        <v>52.973925866982256</v>
      </c>
      <c r="E105" s="88" t="str">
        <f t="shared" ref="E105:E116" ca="true" si="16">IF(ISERROR(INDIRECT(CONCATENATE($B105,"!C23"))),"",INDIRECT(CONCATENATE($B105,"!C23")))</f>
        <v>N/A</v>
      </c>
      <c r="F105" s="89"/>
      <c r="G105" s="89"/>
      <c r="H105" s="90">
        <f t="shared" ref="H105:H116" ca="true" si="17">IF(ISERROR(INDIRECT(CONCATENATE($B105,"!C21"))),"",INDIRECT(CONCATENATE($B105,"!C21")))</f>
        <v>15.136327240564732</v>
      </c>
      <c r="I105" s="1">
        <f t="shared" ref="I105:I116" ca="true" si="18">IF(ISERROR(INDIRECT(CONCATENATE($B105,"!D16"))),"",INDIRECT(CONCATENATE($B105,"!D16")))</f>
        <v>70.618246482418726</v>
      </c>
      <c r="J105" s="88" t="str">
        <f t="shared" ref="J105:J116" ca="true" si="19">IF(ISERROR(INDIRECT(CONCATENATE($B105,"!D23"))),"",INDIRECT(CONCATENATE($B105,"!D23")))</f>
        <v>N/A</v>
      </c>
      <c r="K105" s="89"/>
      <c r="L105" s="89"/>
      <c r="M105" s="90">
        <f t="shared" ref="M105:M116" ca="true" si="20">IF(ISERROR(INDIRECT(CONCATENATE($B105,"!D21"))),"",INDIRECT(CONCATENATE($B105,"!D21")))</f>
        <v>5.7425359992782647</v>
      </c>
      <c r="N105" s="1">
        <f t="shared" ref="N105:N116" ca="true" si="21">IF(ISERROR(INDIRECT(CONCATENATE($B105,"!E16"))),"",INDIRECT(CONCATENATE($B105,"!E16")))</f>
        <v>90.49375909009737</v>
      </c>
      <c r="O105" s="88" t="str">
        <f t="shared" ref="O105:O116" ca="true" si="22">IF(ISERROR(INDIRECT(CONCATENATE($B105,"!E23"))),"",INDIRECT(CONCATENATE($B105,"!E23")))</f>
        <v>N/A</v>
      </c>
      <c r="P105" s="89"/>
      <c r="Q105" s="89"/>
      <c r="R105" s="90">
        <f t="shared" ref="R105:R116" ca="true" si="23">IF(ISERROR(INDIRECT(CONCATENATE($B105,"!E21"))),"",INDIRECT(CONCATENATE($B105,"!E21")))</f>
        <v>0.62635660161830875</v>
      </c>
      <c r="S105" s="1">
        <f t="shared" ref="S105:S116" ca="true" si="24">IF(ISERROR(INDIRECT(CONCATENATE($B105,"!F16"))),"",INDIRECT(CONCATENATE($B105,"!F16")))</f>
        <v>96.03818309103454</v>
      </c>
      <c r="T105" s="88" t="str">
        <f t="shared" ref="T105:T116" ca="true" si="25">IF(ISERROR(INDIRECT(CONCATENATE($B105,"!F23"))),"",INDIRECT(CONCATENATE($B105,"!F23")))</f>
        <v>N/A</v>
      </c>
      <c r="U105" s="89"/>
      <c r="V105" s="89"/>
      <c r="W105" s="90">
        <f t="shared" ref="W105:W116" ca="true" si="26">IF(ISERROR(INDIRECT(CONCATENATE($B105,"!F21"))),"",INDIRECT(CONCATENATE($B105,"!F21")))</f>
        <v>2.8780103195072397E-2</v>
      </c>
      <c r="X105" s="1">
        <f t="shared" ref="X105:X116" ca="true" si="27">IF(ISERROR(INDIRECT(CONCATENATE($B105,"!G16"))),"",INDIRECT(CONCATENATE($B105,"!G16")))</f>
        <v>98.103544178069896</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19" t="s">
        <v>295</v>
      </c>
      <c r="C106" s="420">
        <v>2011</v>
      </c>
      <c r="D106" s="2">
        <f t="shared" ca="true" si="15"/>
        <v>51.312910838042058</v>
      </c>
      <c r="E106" s="91">
        <f t="shared" ca="true" si="16"/>
        <v>100</v>
      </c>
      <c r="F106" s="89"/>
      <c r="G106" s="89"/>
      <c r="H106" s="92">
        <f t="shared" ca="true" si="17"/>
        <v>16.519154736425108</v>
      </c>
      <c r="I106" s="2">
        <f t="shared" ca="true" si="18"/>
        <v>77.47797892426594</v>
      </c>
      <c r="J106" s="91">
        <f t="shared" ca="true" si="19"/>
        <v>100</v>
      </c>
      <c r="K106" s="89"/>
      <c r="L106" s="89"/>
      <c r="M106" s="92">
        <f t="shared" ca="true" si="20"/>
        <v>5.0982397873415977</v>
      </c>
      <c r="N106" s="2">
        <f t="shared" ca="true" si="21"/>
        <v>89.45684333064807</v>
      </c>
      <c r="O106" s="91">
        <f t="shared" ca="true" si="22"/>
        <v>100</v>
      </c>
      <c r="P106" s="89"/>
      <c r="Q106" s="89"/>
      <c r="R106" s="92">
        <f t="shared" ca="true" si="23"/>
        <v>1.4857388876841058</v>
      </c>
      <c r="S106" s="2">
        <f t="shared" ca="true" si="24"/>
        <v>95.548853117765091</v>
      </c>
      <c r="T106" s="91">
        <f t="shared" ca="true" si="25"/>
        <v>100</v>
      </c>
      <c r="U106" s="89"/>
      <c r="V106" s="89"/>
      <c r="W106" s="92">
        <f t="shared" ca="true" si="26"/>
        <v>0.39460055174105629</v>
      </c>
      <c r="X106" s="2">
        <f t="shared" ca="true" si="27"/>
        <v>98.087644060893609</v>
      </c>
      <c r="Y106" s="91">
        <f t="shared" ca="true" si="28"/>
        <v>100</v>
      </c>
      <c r="Z106" s="89"/>
      <c r="AA106" s="89"/>
      <c r="AB106" s="92">
        <f t="shared" ca="true" si="29"/>
        <v>0.15167183587649696</v>
      </c>
    </row>
    <row r="107" x14ac:dyDescent="0.2">
      <c r="A107" s="87"/>
      <c r="B107" s="419"/>
      <c r="C107" s="42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9"/>
      <c r="C108" s="4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9"/>
      <c r="C109" s="4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9"/>
      <c r="C110" s="4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9"/>
      <c r="C111" s="42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19"/>
      <c r="C112" s="42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19"/>
      <c r="C113" s="4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9"/>
      <c r="C114" s="4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9"/>
      <c r="C115" s="4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1"/>
      <c r="C116" s="4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77" t="str">
        <f>CONCATENATE("National use of drinking water sources, ",C99,"–",C100)</f>
        <v>National use of drinking water sources, 2000–2017</v>
      </c>
      <c r="C118" s="1678"/>
      <c r="D118" s="1678"/>
      <c r="E118" s="1678"/>
      <c r="F118" s="1678"/>
      <c r="G118" s="1678"/>
      <c r="H118" s="1678"/>
      <c r="I118" s="1678"/>
      <c r="J118" s="1678"/>
      <c r="K118" s="1678"/>
      <c r="L118" s="1678"/>
      <c r="N118" s="98"/>
      <c r="O118" s="98"/>
      <c r="P118" s="98"/>
      <c r="Q118" s="98"/>
      <c r="R118" s="98"/>
      <c r="S118" s="1701" t="s">
        <v>11</v>
      </c>
      <c r="T118" s="1702"/>
      <c r="U118" s="1702"/>
      <c r="V118" s="1702"/>
      <c r="W118" s="170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699" t="s">
        <v>6</v>
      </c>
      <c r="B197" s="1699"/>
      <c r="C197" s="1699"/>
      <c r="D197" s="1696" t="s">
        <v>0</v>
      </c>
      <c r="E197" s="1697"/>
      <c r="F197" s="1697"/>
      <c r="G197" s="1697"/>
      <c r="H197" s="1698"/>
      <c r="I197" s="1696" t="s">
        <v>1</v>
      </c>
      <c r="J197" s="1697"/>
      <c r="K197" s="1697"/>
      <c r="L197" s="1697"/>
      <c r="M197" s="1698"/>
      <c r="N197" s="1696" t="s">
        <v>2</v>
      </c>
      <c r="O197" s="1697"/>
      <c r="P197" s="1697"/>
      <c r="Q197" s="1697"/>
      <c r="R197" s="1698"/>
      <c r="S197" s="1696" t="s">
        <v>3</v>
      </c>
      <c r="T197" s="1697"/>
      <c r="U197" s="1697"/>
      <c r="V197" s="1697"/>
      <c r="W197" s="1698"/>
      <c r="X197" s="1696" t="s">
        <v>4</v>
      </c>
      <c r="Y197" s="1697"/>
      <c r="Z197" s="1697"/>
      <c r="AA197" s="1697"/>
      <c r="AB197" s="1698"/>
    </row>
    <row r="198" s="44" customFormat="true" ht="22.5" customHeight="true" x14ac:dyDescent="0.2">
      <c r="A198" s="1712"/>
      <c r="B198" s="1712"/>
      <c r="C198" s="1712"/>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704" t="s">
        <v>10</v>
      </c>
      <c r="B199" s="1705"/>
      <c r="C199" s="209">
        <f>MinBase(C205:C216)</f>
        <v>2000</v>
      </c>
      <c r="D199" s="56">
        <f ca="true">IF((D201+H201)&gt;100,D201*100/(D201+H201),D201)</f>
        <v>89.13748322926881</v>
      </c>
      <c r="E199" s="57">
        <f ca="true">D199*AVERAGEIF(E205:E216,"&gt;0")/100</f>
        <v>89.137483229268796</v>
      </c>
      <c r="F199" s="58">
        <f ca="true">D199*(100-AVERAGEIF(E205:E216,"&gt;0"))/100</f>
        <v>0</v>
      </c>
      <c r="G199" s="59">
        <f ca="true">100-(E199+F199+H199)</f>
        <v>9.8484694614224111</v>
      </c>
      <c r="H199" s="60">
        <f ca="true">IF((D201+H201)&gt;100,H201*100/(D201+H201),H201)</f>
        <v>1.0140473093087934</v>
      </c>
      <c r="I199" s="56">
        <f ca="true">IF((I201+M201)&gt;100,I201*100/(I201+M201),I201)</f>
        <v>95.830847294816977</v>
      </c>
      <c r="J199" s="57">
        <f ca="true">I199*AVERAGEIF(J205:J216,"&gt;0")/100</f>
        <v>95.830847294816977</v>
      </c>
      <c r="K199" s="61">
        <f ca="true">I199*(100-AVERAGEIF(J205:J216,"&gt;0"))/100</f>
        <v>0</v>
      </c>
      <c r="L199" s="62">
        <f ca="true">100-(J199+K199+M199)</f>
        <v>4.0875315358401423</v>
      </c>
      <c r="M199" s="63">
        <f ca="true">IF((I201+M201)&gt;100,M201*100/(I201+M201),M201)</f>
        <v>8.1621169342881217E-2</v>
      </c>
      <c r="N199" s="56">
        <f ca="true">IF((N201+R201)&gt;100,N201*100/(N201+R201),N201)</f>
        <v>97.041838296737836</v>
      </c>
      <c r="O199" s="57">
        <f ca="true">N199*AVERAGEIF(O205:O216,"&gt;0")/100</f>
        <v>97.041838296737836</v>
      </c>
      <c r="P199" s="61">
        <f ca="true">N199*(100-AVERAGEIF(O205:O216,"&gt;0"))/100</f>
        <v>0</v>
      </c>
      <c r="Q199" s="62">
        <f ca="true">100-(O199+P199+R199)</f>
        <v>2.9581617032621637</v>
      </c>
      <c r="R199" s="63">
        <f ca="true">IF((N201+R201)&gt;100,R201*100/(N201+R201),R201)</f>
        <v>0</v>
      </c>
      <c r="S199" s="56">
        <f ca="true">IF((S201+W201)&gt;100,S201*100/(S201+W201),S201)</f>
        <v>98.070240728344913</v>
      </c>
      <c r="T199" s="57">
        <f ca="true">S199*AVERAGEIF(T205:T216,"&gt;0")/100</f>
        <v>98.070240728344913</v>
      </c>
      <c r="U199" s="61">
        <f ca="true">S199*(100-AVERAGEIF(T205:T216,"&gt;0"))/100</f>
        <v>0</v>
      </c>
      <c r="V199" s="62">
        <f ca="true">100-(T199+U199+W199)</f>
        <v>1.9297592716550866</v>
      </c>
      <c r="W199" s="63">
        <f ca="true">IF((S201+W201)&gt;100,W201*100/(S201+W201),W201)</f>
        <v>0</v>
      </c>
      <c r="X199" s="56">
        <f ca="true">IF((X201+AB201)&gt;100,X201*100/(X201+AB201),X201)</f>
        <v>98.754975938078758</v>
      </c>
      <c r="Y199" s="57">
        <f ca="true">X199*AVERAGEIF(Y205:Y216,"&gt;0")/100</f>
        <v>98.754975938078758</v>
      </c>
      <c r="Z199" s="61">
        <f ca="true">X199*(100-AVERAGEIF(Y205:Y216,"&gt;0"))/100</f>
        <v>0</v>
      </c>
      <c r="AA199" s="62">
        <f ca="true">100-(Y199+Z199+AB199)</f>
        <v>1.2450240619212423</v>
      </c>
      <c r="AB199" s="63">
        <f ca="true">IF((X201+AB201)&gt;100,AB201*100/(X201+AB201),AB201)</f>
        <v>0</v>
      </c>
    </row>
    <row r="200" s="64" customFormat="true" ht="15" customHeight="true" x14ac:dyDescent="0.2">
      <c r="A200" s="1706"/>
      <c r="B200" s="1707"/>
      <c r="C200" s="210">
        <f>MaxTarget(C205:C216)</f>
        <v>2017</v>
      </c>
      <c r="D200" s="65">
        <f ca="true">IF((D202+H202)&gt;100,D202*100/(D202+H202),D202)</f>
        <v>94.433016069338919</v>
      </c>
      <c r="E200" s="66">
        <f ca="true">D200*AVERAGEIF(E205:E216,"&gt;0")/100</f>
        <v>94.433016069338919</v>
      </c>
      <c r="F200" s="67">
        <f ca="true">D200*(100-AVERAGEIF(E205:E216,"&gt;0"))/100</f>
        <v>0</v>
      </c>
      <c r="G200" s="68">
        <f ca="true">100-(E200+F200+H200)</f>
        <v>4.1307559528991789</v>
      </c>
      <c r="H200" s="69">
        <f ca="true">IF((D202+H202)&gt;100,H202*100/(D202+H202),H202)</f>
        <v>1.4362279777619023</v>
      </c>
      <c r="I200" s="65">
        <f ca="true">IF((I202+M202)&gt;100,I202*100/(I202+M202),I202)</f>
        <v>95.547187956780505</v>
      </c>
      <c r="J200" s="66">
        <f ca="true">I200*AVERAGEIF(J205:J216,"&gt;0")/100</f>
        <v>95.547187956780505</v>
      </c>
      <c r="K200" s="67">
        <f ca="true">I200*(100-AVERAGEIF(J205:J216,"&gt;0"))/100</f>
        <v>0</v>
      </c>
      <c r="L200" s="68">
        <f ca="true">100-(J200+K200+M200)</f>
        <v>4.3115270903671075</v>
      </c>
      <c r="M200" s="69">
        <f ca="true">IF((I202+M202)&gt;100,M202*100/(I202+M202),M202)</f>
        <v>0.14128495285238252</v>
      </c>
      <c r="N200" s="65">
        <f ca="true">IF((N202+R202)&gt;100,N202*100/(N202+R202),N202)</f>
        <v>97.368116322772011</v>
      </c>
      <c r="O200" s="66">
        <f ca="true">N200*AVERAGEIF(O205:O216,"&gt;0")/100</f>
        <v>97.368116322771996</v>
      </c>
      <c r="P200" s="67">
        <f ca="true">N200*(100-AVERAGEIF(O205:O216,"&gt;0"))/100</f>
        <v>0</v>
      </c>
      <c r="Q200" s="68">
        <f ca="true">100-(O200+P200+R200)</f>
        <v>2.4206188521369256</v>
      </c>
      <c r="R200" s="69">
        <f ca="true">IF((N202+R202)&gt;100,R202*100/(N202+R202),R202)</f>
        <v>0.21126482509107802</v>
      </c>
      <c r="S200" s="65">
        <f ca="true">IF((S202+W202)&gt;100,S202*100/(S202+W202),S202)</f>
        <v>98.585621237314385</v>
      </c>
      <c r="T200" s="66">
        <f ca="true">S200*AVERAGEIF(T205:T216,"&gt;0")/100</f>
        <v>98.585621237314385</v>
      </c>
      <c r="U200" s="67">
        <f ca="true">S200*(100-AVERAGEIF(T205:T216,"&gt;0"))/100</f>
        <v>0</v>
      </c>
      <c r="V200" s="68">
        <f ca="true">100-(T200+U200+W200)</f>
        <v>1.2882900228274252</v>
      </c>
      <c r="W200" s="69">
        <f ca="true">IF((S202+W202)&gt;100,W202*100/(S202+W202),W202)</f>
        <v>0.12608873985819358</v>
      </c>
      <c r="X200" s="65">
        <f ca="true">IF((X202+AB202)&gt;100,X202*100/(X202+AB202),X202)</f>
        <v>98.969493989382002</v>
      </c>
      <c r="Y200" s="66">
        <f ca="true">X200*AVERAGEIF(Y205:Y216,"&gt;0")/100</f>
        <v>98.969493989382002</v>
      </c>
      <c r="Z200" s="67">
        <f ca="true">X200*(100-AVERAGEIF(Y205:Y216,"&gt;0"))/100</f>
        <v>0</v>
      </c>
      <c r="AA200" s="68">
        <f ca="true">100-(Y200+Z200+AB200)</f>
        <v>1.030506010617998</v>
      </c>
      <c r="AB200" s="69">
        <f ca="true">IF((X202+AB202)&gt;100,AB202*100/(X202+AB202),AB202)</f>
        <v>0</v>
      </c>
    </row>
    <row r="201" hidden="true" x14ac:dyDescent="0.2">
      <c r="A201" s="1708" t="s">
        <v>12</v>
      </c>
      <c r="B201" s="1709"/>
      <c r="C201" s="70">
        <f>MinRegYear(C199,C205:C216)</f>
        <v>2000</v>
      </c>
      <c r="D201" s="71">
        <f ca="true">IF(MAX(C205:C216)-MIN(C205:C216)&lt;5,AVERAGEIF(C205:C216,"&gt;0",D205:D216),
IF(FORECAST($C201,D$205:D$216,$C$205:$C$216)&lt;0,0,
IF(FORECAST($C201,D$205:D$216,$C$205:$C$216)&gt;100,100,
FORECAST($C201,D$205:D$216,$C$205:$C$216))))</f>
        <v>89.13748322926881</v>
      </c>
      <c r="E201" s="72"/>
      <c r="F201" s="73"/>
      <c r="G201" s="73"/>
      <c r="H201" s="74">
        <f ca="true">IF(MAX(C205:C216)-MIN(C205:C216)&lt;5,AVERAGEIF(C205:C216,"&gt;0",H205:H216),
IF(FORECAST($C201,H$205:H$216,$C$205:$C$216)&lt;0,0,
IF(FORECAST($C201,H$205:H$216,$C$205:$C$216)&gt;100,100,
FORECAST($C201,H$205:H$216,$C$205:$C$216))))</f>
        <v>1.0140473093087934</v>
      </c>
      <c r="I201" s="71">
        <f ca="true">IF(MAX(C205:C216)-MIN(C205:C216)&lt;5,AVERAGEIF(C205:C216,"&gt;0",I205:I216),
IF(FORECAST($C201,I$205:I$216,$C$205:$C$216)&lt;0,0,
IF(FORECAST($C201,I$205:I$216,$C$205:$C$216)&gt;100,100,
FORECAST($C201,I$205:I$216,$C$205:$C$216))))</f>
        <v>95.830847294816977</v>
      </c>
      <c r="J201" s="72"/>
      <c r="K201" s="73"/>
      <c r="L201" s="73"/>
      <c r="M201" s="74">
        <f ca="true">IF(MAX(C205:C216)-MIN(C205:C216)&lt;5,AVERAGEIF(C205:C216,"&gt;0",M205:M216),
IF(FORECAST($C201,M$205:M$216,$C$205:$C$216)&lt;0,0,
IF(FORECAST($C201,M$205:M$216,$C$205:$C$216)&gt;100,100,
FORECAST($C201,M$205:M$216,$C$205:$C$216))))</f>
        <v>8.1621169342881217E-2</v>
      </c>
      <c r="N201" s="71">
        <f ca="true">IF(MAX(C205:C216)-MIN(C205:C216)&lt;5,AVERAGEIF(C205:C216,"&gt;0",N205:N216),
IF(FORECAST($C201,N$205:N$216,$C$205:$C$216)&lt;0,0,
IF(FORECAST($C201,N$205:N$216,$C$205:$C$216)&gt;100,100,
FORECAST($C201,N$205:N$216,$C$205:$C$216))))</f>
        <v>97.041838296737836</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98.070240728344913</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98.754975938078758</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710"/>
      <c r="B202" s="1711"/>
      <c r="C202" s="49">
        <f>MaxRegYear(C200,C205:C216)</f>
        <v>2013</v>
      </c>
      <c r="D202" s="75">
        <f ca="true">IF(MAX(C205:C216)-MIN(C205:C216)&lt;5,AVERAGEIF(C205:C216,"&gt;0",D205:D216),
IF(FORECAST($C202,D$205:D$216,$C$205:$C$216)&lt;0,0,
IF(FORECAST($C202,D$205:D$216,$C$205:$C$216)&gt;100,100,
FORECAST($C202,D$205:D$216,$C$205:$C$216))))</f>
        <v>94.433016069338919</v>
      </c>
      <c r="E202" s="76"/>
      <c r="F202" s="77"/>
      <c r="G202" s="77"/>
      <c r="H202" s="78">
        <f ca="true">IF(MAX(C205:C216)-MIN(C205:C216)&lt;5,AVERAGEIF(C205:C216,"&gt;0",H205:H216),
IF(FORECAST($C202,H$205:H$216,$C$205:$C$216)&lt;0,0,
IF(FORECAST($C202,H$205:H$216,$C$205:$C$216)&gt;100,100,
FORECAST($C202,H$205:H$216,$C$205:$C$216))))</f>
        <v>1.4362279777619023</v>
      </c>
      <c r="I202" s="75">
        <f ca="true">IF(MAX(C205:C216)-MIN(C205:C216)&lt;5,AVERAGEIF(C205:C216,"&gt;0",I205:I216),
IF(FORECAST($C202,I$205:I$216,$C$205:$C$216)&lt;0,0,
IF(FORECAST($C202,I$205:I$216,$C$205:$C$216)&gt;100,100,
FORECAST($C202,I$205:I$216,$C$205:$C$216))))</f>
        <v>95.547187956780505</v>
      </c>
      <c r="J202" s="76"/>
      <c r="K202" s="77"/>
      <c r="L202" s="77"/>
      <c r="M202" s="78">
        <f ca="true">IF(MAX(C205:C216)-MIN(C205:C216)&lt;5,AVERAGEIF(C205:C216,"&gt;0",M205:M216),
IF(FORECAST($C202,M$205:M$216,$C$205:$C$216)&lt;0,0,
IF(FORECAST($C202,M$205:M$216,$C$205:$C$216)&gt;100,100,
FORECAST($C202,M$205:M$216,$C$205:$C$216))))</f>
        <v>0.14128495285238252</v>
      </c>
      <c r="N202" s="75">
        <f ca="true">IF(MAX(C205:C216)-MIN(C205:C216)&lt;5,AVERAGEIF(C205:C216,"&gt;0",N205:N216),
IF(FORECAST($C202,N$205:N$216,$C$205:$C$216)&lt;0,0,
IF(FORECAST($C202,N$205:N$216,$C$205:$C$216)&gt;100,100,
FORECAST($C202,N$205:N$216,$C$205:$C$216))))</f>
        <v>97.368116322772011</v>
      </c>
      <c r="O202" s="76"/>
      <c r="P202" s="77"/>
      <c r="Q202" s="77"/>
      <c r="R202" s="78">
        <f ca="true">IF(MAX(C205:C216)-MIN(C205:C216)&lt;5,AVERAGEIF(C205:C216,"&gt;0",R205:R216),
IF(FORECAST($C202,R$205:R$216,$C$205:$C$216)&lt;0,0,
IF(FORECAST($C202,R$205:R$216,$C$205:$C$216)&gt;100,100,
FORECAST($C202,R$205:R$216,$C$205:$C$216))))</f>
        <v>0.21126482509107802</v>
      </c>
      <c r="S202" s="75">
        <f ca="true">IF(MAX(C205:C216)-MIN(C205:C216)&lt;5,AVERAGEIF(C205:C216,"&gt;0",S205:S216),
IF(FORECAST($C202,S$205:S$216,$C$205:$C$216)&lt;0,0,
IF(FORECAST($C202,S$205:S$216,$C$205:$C$216)&gt;100,100,
FORECAST($C202,S$205:S$216,$C$205:$C$216))))</f>
        <v>98.585621237314385</v>
      </c>
      <c r="T202" s="76"/>
      <c r="U202" s="77"/>
      <c r="V202" s="77"/>
      <c r="W202" s="78">
        <f ca="true">IF(MAX(C205:C216)-MIN(C205:C216)&lt;5,AVERAGEIF(C205:C216,"&gt;0",W205:W216),
IF(FORECAST($C202,W$205:W$216,$C$205:$C$216)&lt;0,0,
IF(FORECAST($C202,W$205:W$216,$C$205:$C$216)&gt;100,100,
FORECAST($C202,W$205:W$216,$C$205:$C$216))))</f>
        <v>0.12608873985819358</v>
      </c>
      <c r="X202" s="75">
        <f ca="true">IF(MAX(C205:C216)-MIN(C205:C216)&lt;5,AVERAGEIF(C205:C216,"&gt;0",X205:X216),
IF(FORECAST($C202,X$205:X$216,$C$205:$C$216)&lt;0,0,
IF(FORECAST($C202,X$205:X$216,$C$205:$C$216)&gt;100,100,
FORECAST($C202,X$205:X$216,$C$205:$C$216))))</f>
        <v>98.969493989382002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667" t="s">
        <v>349</v>
      </c>
      <c r="F204" s="219"/>
      <c r="G204" s="219"/>
      <c r="H204" s="85" t="s">
        <v>17</v>
      </c>
      <c r="I204" s="83" t="s">
        <v>14</v>
      </c>
      <c r="J204" s="1667" t="s">
        <v>349</v>
      </c>
      <c r="K204" s="219"/>
      <c r="L204" s="219"/>
      <c r="M204" s="85" t="s">
        <v>17</v>
      </c>
      <c r="N204" s="83" t="s">
        <v>14</v>
      </c>
      <c r="O204" s="1667" t="s">
        <v>349</v>
      </c>
      <c r="P204" s="219"/>
      <c r="Q204" s="219"/>
      <c r="R204" s="85" t="s">
        <v>17</v>
      </c>
      <c r="S204" s="83" t="s">
        <v>14</v>
      </c>
      <c r="T204" s="1667" t="s">
        <v>349</v>
      </c>
      <c r="U204" s="219"/>
      <c r="V204" s="219"/>
      <c r="W204" s="85" t="s">
        <v>17</v>
      </c>
      <c r="X204" s="83" t="s">
        <v>14</v>
      </c>
      <c r="Y204" s="1667" t="s">
        <v>349</v>
      </c>
      <c r="Z204" s="219"/>
      <c r="AA204" s="219"/>
      <c r="AB204" s="85" t="s">
        <v>17</v>
      </c>
      <c r="AD204" s="220"/>
    </row>
    <row r="205" x14ac:dyDescent="0.2">
      <c r="A205" s="87"/>
      <c r="B205" s="417" t="s">
        <v>188</v>
      </c>
      <c r="C205" s="418">
        <v>2001</v>
      </c>
      <c r="D205" s="1">
        <f t="shared" ref="D205:D216" ca="true" si="50">IF(ISERROR(INDIRECT(CONCATENATE($B205,"!H16"))),"",INDIRECT(CONCATENATE($B205,"!H16")))</f>
        <v>89.544831909274222</v>
      </c>
      <c r="E205" s="91" t="str">
        <f t="shared" ref="E205:E216" ca="true" si="51">IF(ISERROR(INDIRECT(CONCATENATE($B205,"!H23"))),"",INDIRECT(CONCATENATE($B205,"!H23")))</f>
        <v>N/A</v>
      </c>
      <c r="F205" s="89"/>
      <c r="G205" s="89"/>
      <c r="H205" s="90">
        <f t="shared" ref="H205:H216" ca="true" si="52">IF(ISERROR(INDIRECT(CONCATENATE($B205,"!H21"))),"",INDIRECT(CONCATENATE($B205,"!H21")))</f>
        <v>1.0465227453436563</v>
      </c>
      <c r="I205" s="1">
        <f t="shared" ref="I205:I216" ca="true" si="53">IF(ISERROR(INDIRECT(CONCATENATE($B205,"!I16"))),"",INDIRECT(CONCATENATE($B205,"!I16")))</f>
        <v>95.809027345737263</v>
      </c>
      <c r="J205" s="91" t="str">
        <f t="shared" ref="J205:J216" ca="true" si="54">IF(ISERROR(INDIRECT(CONCATENATE($B205,"!I23"))),"",INDIRECT(CONCATENATE($B205,"!I23")))</f>
        <v>N/A</v>
      </c>
      <c r="K205" s="89"/>
      <c r="L205" s="89"/>
      <c r="M205" s="90">
        <f t="shared" ref="M205:M216" ca="true" si="55">IF(ISERROR(INDIRECT(CONCATENATE($B205,"!I21"))),"",INDIRECT(CONCATENATE($B205,"!I21")))</f>
        <v>8.621069115130528E-2</v>
      </c>
      <c r="N205" s="1">
        <f t="shared" ref="N205:N216" ca="true" si="56">IF(ISERROR(INDIRECT(CONCATENATE($B205,"!J16"))),"",INDIRECT(CONCATENATE($B205,"!J16")))</f>
        <v>97.066936606432776</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98.109885382881032</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98.77147732664055</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19" t="s">
        <v>295</v>
      </c>
      <c r="C206" s="420">
        <v>2011</v>
      </c>
      <c r="D206" s="2">
        <f t="shared" ca="true" si="50"/>
        <v>93.618318709328179</v>
      </c>
      <c r="E206" s="91">
        <f t="shared" ca="true" si="51"/>
        <v>100</v>
      </c>
      <c r="F206" s="89"/>
      <c r="G206" s="89"/>
      <c r="H206" s="92">
        <f t="shared" ca="true" si="52"/>
        <v>1.3712771056922017</v>
      </c>
      <c r="I206" s="2">
        <f t="shared" ca="true" si="53"/>
        <v>95.590827854939974</v>
      </c>
      <c r="J206" s="91">
        <f t="shared" ca="true" si="54"/>
        <v>100</v>
      </c>
      <c r="K206" s="89"/>
      <c r="L206" s="89"/>
      <c r="M206" s="92">
        <f t="shared" ca="true" si="55"/>
        <v>0.13210590923553736</v>
      </c>
      <c r="N206" s="2">
        <f t="shared" ca="true" si="56"/>
        <v>97.317919703382145</v>
      </c>
      <c r="O206" s="91">
        <f t="shared" ca="true" si="57"/>
        <v>100</v>
      </c>
      <c r="P206" s="89"/>
      <c r="Q206" s="89"/>
      <c r="R206" s="92">
        <f t="shared" ca="true" si="58"/>
        <v>0.17605402090922984</v>
      </c>
      <c r="S206" s="2">
        <f t="shared" ca="true" si="59"/>
        <v>98.506331928242162</v>
      </c>
      <c r="T206" s="91">
        <f t="shared" ca="true" si="60"/>
        <v>100</v>
      </c>
      <c r="U206" s="89"/>
      <c r="V206" s="89"/>
      <c r="W206" s="92">
        <f t="shared" ca="true" si="61"/>
        <v>0.10507394988182879</v>
      </c>
      <c r="X206" s="2">
        <f t="shared" ca="true" si="62"/>
        <v>98.936491212258431</v>
      </c>
      <c r="Y206" s="91">
        <f t="shared" ca="true" si="63"/>
        <v>100</v>
      </c>
      <c r="Z206" s="89"/>
      <c r="AA206" s="89"/>
      <c r="AB206" s="92">
        <f t="shared" ca="true" si="64"/>
        <v>0</v>
      </c>
    </row>
    <row r="207" x14ac:dyDescent="0.2">
      <c r="A207" s="87"/>
      <c r="B207" s="419"/>
      <c r="C207" s="420"/>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19"/>
      <c r="C208" s="420"/>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19"/>
      <c r="C209" s="420"/>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19"/>
      <c r="C210" s="42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19"/>
      <c r="C211" s="42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19"/>
      <c r="C212" s="42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19"/>
      <c r="C213" s="42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19"/>
      <c r="C214" s="42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19"/>
      <c r="C215" s="42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21"/>
      <c r="C216" s="42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677" t="str">
        <f>CONCATENATE("Urban use of drinking water sources,  ",C199,"–",C200)</f>
        <v>Urban use of drinking water sources,  2000–2017</v>
      </c>
      <c r="C218" s="1678"/>
      <c r="D218" s="1678"/>
      <c r="E218" s="1678"/>
      <c r="F218" s="1678"/>
      <c r="G218" s="1678"/>
      <c r="H218" s="1678"/>
      <c r="I218" s="1678"/>
      <c r="J218" s="1678"/>
      <c r="K218" s="1678"/>
      <c r="L218" s="1678"/>
      <c r="N218" s="98"/>
      <c r="O218" s="98"/>
      <c r="P218" s="98"/>
      <c r="Q218" s="98"/>
      <c r="R218" s="98"/>
      <c r="S218" s="1701" t="s">
        <v>11</v>
      </c>
      <c r="T218" s="1702"/>
      <c r="U218" s="1702"/>
      <c r="V218" s="1702"/>
      <c r="W218" s="170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699" t="s">
        <v>7</v>
      </c>
      <c r="B297" s="1699"/>
      <c r="C297" s="1699"/>
      <c r="D297" s="1696" t="s">
        <v>0</v>
      </c>
      <c r="E297" s="1697"/>
      <c r="F297" s="1697"/>
      <c r="G297" s="1697"/>
      <c r="H297" s="1698"/>
      <c r="I297" s="1696" t="s">
        <v>1</v>
      </c>
      <c r="J297" s="1697"/>
      <c r="K297" s="1697"/>
      <c r="L297" s="1697"/>
      <c r="M297" s="1698"/>
      <c r="N297" s="1696" t="s">
        <v>2</v>
      </c>
      <c r="O297" s="1697"/>
      <c r="P297" s="1697"/>
      <c r="Q297" s="1697"/>
      <c r="R297" s="1698"/>
      <c r="S297" s="1696" t="s">
        <v>3</v>
      </c>
      <c r="T297" s="1697"/>
      <c r="U297" s="1697"/>
      <c r="V297" s="1697"/>
      <c r="W297" s="1698"/>
      <c r="X297" s="1696" t="s">
        <v>4</v>
      </c>
      <c r="Y297" s="1697"/>
      <c r="Z297" s="1697"/>
      <c r="AA297" s="1697"/>
      <c r="AB297" s="1698"/>
    </row>
    <row r="298" s="44" customFormat="true" ht="22.5" customHeight="true" x14ac:dyDescent="0.2">
      <c r="A298" s="1700"/>
      <c r="B298" s="1700"/>
      <c r="C298" s="170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704" t="s">
        <v>10</v>
      </c>
      <c r="B299" s="1705"/>
      <c r="C299" s="209">
        <v>2000</v>
      </c>
      <c r="D299" s="56">
        <f ca="true">IF((D301+H301)&gt;100,D301*100/(D301+H301),D301)</f>
        <v>48.36352815870805</v>
      </c>
      <c r="E299" s="57">
        <f ca="true">D299*AVERAGEIF(E305:E316,"&gt;0")/100</f>
        <v>48.36352815870805</v>
      </c>
      <c r="F299" s="58">
        <f ca="true">D299*(100-AVERAGEIF(E305:E316,"&gt;0"))/100</f>
        <v>0</v>
      </c>
      <c r="G299" s="59">
        <f ca="true">100-(E299+F299+H299)</f>
        <v>34.006443834707056</v>
      </c>
      <c r="H299" s="60">
        <f ca="true">IF((D301+H301)&gt;100,H301*100/(D301+H301),H301)</f>
        <v>17.630028006584894</v>
      </c>
      <c r="I299" s="56">
        <f ca="true">IF((I301+M301)&gt;100,I301*100/(I301+M301),I301)</f>
        <v>51.832452102827816</v>
      </c>
      <c r="J299" s="57">
        <f ca="true">I299*AVERAGEIF(J305:J316,"&gt;0")/100</f>
        <v>51.832452102827823</v>
      </c>
      <c r="K299" s="61">
        <f ca="true">I299*(100-AVERAGEIF(J305:J316,"&gt;0"))/100</f>
        <v>0</v>
      </c>
      <c r="L299" s="62">
        <f ca="true">100-(J299+K299+M299)</f>
        <v>33.368915480501443</v>
      </c>
      <c r="M299" s="63">
        <f ca="true">IF((I301+M301)&gt;100,M301*100/(I301+M301),M301)</f>
        <v>14.798632416670728</v>
      </c>
      <c r="N299" s="56">
        <f ca="true">IF((N301+R301)&gt;100,N301*100/(N301+R301),N301)</f>
        <v>57.614513708566847</v>
      </c>
      <c r="O299" s="57">
        <f ca="true">N299*AVERAGEIF(O305:O316,"&gt;0")/100</f>
        <v>57.614513708566847</v>
      </c>
      <c r="P299" s="61">
        <f ca="true">N299*(100-AVERAGEIF(O305:O316,"&gt;0"))/100</f>
        <v>0</v>
      </c>
      <c r="Q299" s="62">
        <f ca="true">100-(O299+P299+R299)</f>
        <v>30.993813079148026</v>
      </c>
      <c r="R299" s="63">
        <f ca="true">IF((N301+R301)&gt;100,R301*100/(N301+R301),R301)</f>
        <v>11.391673212285127</v>
      </c>
      <c r="S299" s="56">
        <f ca="true">IF((S301+W301)&gt;100,S301*100/(S301+W301),S301)</f>
        <v>71.85015378938283</v>
      </c>
      <c r="T299" s="57">
        <f ca="true">S299*AVERAGEIF(T305:T316,"&gt;0")/100</f>
        <v>71.85015378938283</v>
      </c>
      <c r="U299" s="61">
        <f ca="true">S299*(100-AVERAGEIF(T305:T316,"&gt;0"))/100</f>
        <v>0</v>
      </c>
      <c r="V299" s="62">
        <f ca="true">100-(T299+U299+W299)</f>
        <v>24.916145179829755</v>
      </c>
      <c r="W299" s="63">
        <f ca="true">IF((S301+W301)&gt;100,W301*100/(S301+W301),W301)</f>
        <v>3.2337010307874152</v>
      </c>
      <c r="X299" s="56">
        <f ca="true">IF((X301+AB301)&gt;100,X301*100/(X301+AB301),X301)</f>
        <v>85.136928993751098</v>
      </c>
      <c r="Y299" s="57">
        <f ca="true">X299*AVERAGEIF(Y305:Y316,"&gt;0")/100</f>
        <v>85.136928993751098</v>
      </c>
      <c r="Z299" s="61">
        <f ca="true">X299*(100-AVERAGEIF(Y305:Y316,"&gt;0"))/100</f>
        <v>0</v>
      </c>
      <c r="AA299" s="62">
        <f ca="true">100-(Y299+Z299+AB299)</f>
        <v>14.034584762237728</v>
      </c>
      <c r="AB299" s="63">
        <f ca="true">IF((X301+AB301)&gt;100,AB301*100/(X301+AB301),AB301)</f>
        <v>0.82848624401117377</v>
      </c>
    </row>
    <row r="300" s="64" customFormat="true" ht="15" customHeight="true" x14ac:dyDescent="0.2">
      <c r="A300" s="1706"/>
      <c r="B300" s="1707"/>
      <c r="C300" s="210">
        <v>2017</v>
      </c>
      <c r="D300" s="65">
        <f ca="true">IF((D302+H302)&gt;100,D302*100/(D302+H302),D302)</f>
        <v>43.29096550211591</v>
      </c>
      <c r="E300" s="66">
        <f ca="true">D300*AVERAGEIF(E305:E316,"&gt;0")/100</f>
        <v>43.290965502115903</v>
      </c>
      <c r="F300" s="67">
        <f ca="true">D300*(100-AVERAGEIF(E305:E316,"&gt;0"))/100</f>
        <v>0</v>
      </c>
      <c r="G300" s="68">
        <f ca="true">100-(E300+F300+H300)</f>
        <v>35.466463207422521</v>
      </c>
      <c r="H300" s="69">
        <f ca="true">IF((D302+H302)&gt;100,H302*100/(D302+H302),H302)</f>
        <v>21.242571290461569</v>
      </c>
      <c r="I300" s="65">
        <f ca="true">IF((I302+M302)&gt;100,I302*100/(I302+M302),I302)</f>
        <v>52.606302546770678</v>
      </c>
      <c r="J300" s="66">
        <f ca="true">I300*AVERAGEIF(J305:J316,"&gt;0")/100</f>
        <v>52.606302546770678</v>
      </c>
      <c r="K300" s="67">
        <f ca="true">I300*(100-AVERAGEIF(J305:J316,"&gt;0"))/100</f>
        <v>0</v>
      </c>
      <c r="L300" s="68">
        <f ca="true">100-(J300+K300+M300)</f>
        <v>32.270772567085103</v>
      </c>
      <c r="M300" s="69">
        <f ca="true">IF((I302+M302)&gt;100,M302*100/(I302+M302),M302)</f>
        <v>15.122924886144219</v>
      </c>
      <c r="N300" s="65">
        <f ca="true">IF((N302+R302)&gt;100,N302*100/(N302+R302),N302)</f>
        <v>66.906891762799432</v>
      </c>
      <c r="O300" s="66">
        <f ca="true">N300*AVERAGEIF(O305:O316,"&gt;0")/100</f>
        <v>66.906891762799432</v>
      </c>
      <c r="P300" s="67">
        <f ca="true">N300*(100-AVERAGEIF(O305:O316,"&gt;0"))/100</f>
        <v>0</v>
      </c>
      <c r="Q300" s="68">
        <f ca="true">100-(O300+P300+R300)</f>
        <v>25.813183620269228</v>
      </c>
      <c r="R300" s="69">
        <f ca="true">IF((N302+R302)&gt;100,R302*100/(N302+R302),R302)</f>
        <v>7.2799246169313392</v>
      </c>
      <c r="S300" s="65">
        <f ca="true">IF((S302+W302)&gt;100,S302*100/(S302+W302),S302)</f>
        <v>74.542053531253373</v>
      </c>
      <c r="T300" s="66">
        <f ca="true">S300*AVERAGEIF(T305:T316,"&gt;0")/100</f>
        <v>74.542053531253373</v>
      </c>
      <c r="U300" s="67">
        <f ca="true">S300*(100-AVERAGEIF(T305:T316,"&gt;0"))/100</f>
        <v>0</v>
      </c>
      <c r="V300" s="68">
        <f ca="true">100-(T300+U300+W300)</f>
        <v>19.045926526100061</v>
      </c>
      <c r="W300" s="69">
        <f ca="true">IF((S302+W302)&gt;100,W302*100/(S302+W302),W302)</f>
        <v>6.4120199426465661</v>
      </c>
      <c r="X300" s="65">
        <f ca="true">IF((X302+AB302)&gt;100,X302*100/(X302+AB302),X302)</f>
        <v>79.451523830444444</v>
      </c>
      <c r="Y300" s="66">
        <f ca="true">X300*AVERAGEIF(Y305:Y316,"&gt;0")/100</f>
        <v>79.451523830444444</v>
      </c>
      <c r="Z300" s="67">
        <f ca="true">X300*(100-AVERAGEIF(Y305:Y316,"&gt;0"))/100</f>
        <v>0</v>
      </c>
      <c r="AA300" s="68">
        <f ca="true">100-(Y300+Z300+AB300)</f>
        <v>17.164176589746432</v>
      </c>
      <c r="AB300" s="69">
        <f ca="true">IF((X302+AB302)&gt;100,AB302*100/(X302+AB302),AB302)</f>
        <v>3.3842995798091238</v>
      </c>
    </row>
    <row r="301" hidden="true" x14ac:dyDescent="0.2">
      <c r="A301" s="1708" t="s">
        <v>12</v>
      </c>
      <c r="B301" s="1709"/>
      <c r="C301" s="70">
        <f>MinRegYear(C299,C305:C316)</f>
        <v>2000</v>
      </c>
      <c r="D301" s="71">
        <f ca="true">IF(MAX(C305:C316)-MIN(C305:C316)&lt;5,AVERAGEIF(C305:C316,"&gt;0",D305:D316),
IF(FORECAST($C301,D$305:D$316,$C$305:$C$316)&lt;0,0,
IF(FORECAST($C301,D$305:D$316,$C$305:$C$316)&gt;100,100,
FORECAST($C301,D$305:D$316,$C$305:$C$316))))</f>
        <v>48.36352815870805</v>
      </c>
      <c r="E301" s="72"/>
      <c r="F301" s="73"/>
      <c r="G301" s="73"/>
      <c r="H301" s="74">
        <f ca="true">IF(MAX(C305:C316)-MIN(C305:C316)&lt;5,AVERAGEIF(C305:C316,"&gt;0",H305:H316),
IF(FORECAST($C301,H$305:H$316,$C$305:$C$316)&lt;0,0,
IF(FORECAST($C301,H$305:H$316,$C$305:$C$316)&gt;100,100,
FORECAST($C301,H$305:H$316,$C$305:$C$316))))</f>
        <v>17.630028006584894</v>
      </c>
      <c r="I301" s="71">
        <f ca="true">IF(MAX(C305:C316)-MIN(C305:C316)&lt;5,AVERAGEIF(C305:C316,"&gt;0",I305:I316),
IF(FORECAST($C301,I$305:I$316,$C$305:$C$316)&lt;0,0,
IF(FORECAST($C301,I$305:I$316,$C$305:$C$316)&gt;100,100,
FORECAST($C301,I$305:I$316,$C$305:$C$316))))</f>
        <v>51.832452102827816</v>
      </c>
      <c r="J301" s="72"/>
      <c r="K301" s="73"/>
      <c r="L301" s="73"/>
      <c r="M301" s="74">
        <f ca="true">IF(MAX(C305:C316)-MIN(C305:C316)&lt;5,AVERAGEIF(C305:C316,"&gt;0",M305:M316),
IF(FORECAST($C301,M$305:M$316,$C$305:$C$316)&lt;0,0,
IF(FORECAST($C301,M$305:M$316,$C$305:$C$316)&gt;100,100,
FORECAST($C301,M$305:M$316,$C$305:$C$316))))</f>
        <v>14.798632416670728</v>
      </c>
      <c r="N301" s="71">
        <f ca="true">IF(MAX(C305:C316)-MIN(C305:C316)&lt;5,AVERAGEIF(C305:C316,"&gt;0",N305:N316),
IF(FORECAST($C301,N$305:N$316,$C$305:$C$316)&lt;0,0,
IF(FORECAST($C301,N$305:N$316,$C$305:$C$316)&gt;100,100,
FORECAST($C301,N$305:N$316,$C$305:$C$316))))</f>
        <v>57.614513708566847</v>
      </c>
      <c r="O301" s="72"/>
      <c r="P301" s="73"/>
      <c r="Q301" s="73"/>
      <c r="R301" s="74">
        <f ca="true">IF(MAX(C305:C316)-MIN(C305:C316)&lt;5,AVERAGEIF(C305:C316,"&gt;0",R305:R316),
IF(FORECAST($C301,R$305:R$316,$C$305:$C$316)&lt;0,0,
IF(FORECAST($C301,R$305:R$316,$C$305:$C$316)&gt;100,100,
FORECAST($C301,R$305:R$316,$C$305:$C$316))))</f>
        <v>11.391673212285127</v>
      </c>
      <c r="S301" s="71">
        <f ca="true">IF(MAX(C305:C316)-MIN(C305:C316)&lt;5,AVERAGEIF(C305:C316,"&gt;0",S305:S316),
IF(FORECAST($C301,S$305:S$316,$C$305:$C$316)&lt;0,0,
IF(FORECAST($C301,S$305:S$316,$C$305:$C$316)&gt;100,100,
FORECAST($C301,S$305:S$316,$C$305:$C$316))))</f>
        <v>71.85015378938283</v>
      </c>
      <c r="T301" s="72"/>
      <c r="U301" s="73"/>
      <c r="V301" s="73"/>
      <c r="W301" s="74">
        <f ca="true">IF(MAX(C305:C316)-MIN(C305:C316)&lt;5,AVERAGEIF(C305:C316,"&gt;0",W305:W316),
IF(FORECAST($C301,W$305:W$316,$C$305:$C$316)&lt;0,0,
IF(FORECAST($C301,W$305:W$316,$C$305:$C$316)&gt;100,100,
FORECAST($C301,W$305:W$316,$C$305:$C$316))))</f>
        <v>3.2337010307874152</v>
      </c>
      <c r="X301" s="71">
        <f ca="true">IF(MAX(C305:C316)-MIN(C305:C316)&lt;5,AVERAGEIF(C305:C316,"&gt;0",X305:X316),
IF(FORECAST($C301,X$305:X$316,$C$305:$C$316)&lt;0,0,
IF(FORECAST($C301,X$305:X$316,$C$305:$C$316)&gt;100,100,
FORECAST($C301,X$305:X$316,$C$305:$C$316))))</f>
        <v>85.136928993751098</v>
      </c>
      <c r="Y301" s="72"/>
      <c r="Z301" s="73"/>
      <c r="AA301" s="73"/>
      <c r="AB301" s="74">
        <f ca="true">IF(MAX(C305:C316)-MIN(C305:C316)&lt;5,AVERAGEIF(C305:C316,"&gt;0",AB305:AB316),
IF(FORECAST($C301,AB$305:AB$316,$C$305:$C$316)&lt;0,0,
IF(FORECAST($C301,AB$305:AB$316,$C$305:$C$316)&gt;100,100,
FORECAST($C301,AB$305:AB$316,$C$305:$C$316))))</f>
        <v>0.82848624401117377</v>
      </c>
    </row>
    <row r="302" hidden="true" x14ac:dyDescent="0.2">
      <c r="A302" s="1710"/>
      <c r="B302" s="1711"/>
      <c r="C302" s="49">
        <f>MaxRegYear(C300,C305:C316)</f>
        <v>2013</v>
      </c>
      <c r="D302" s="75">
        <f ca="true">IF(MAX(C305:C316)-MIN(C305:C316)&lt;5,AVERAGEIF(C305:C316,"&gt;0",D305:D316),
IF(FORECAST($C302,D$305:D$316,$C$305:$C$316)&lt;0,0,
IF(FORECAST($C302,D$305:D$316,$C$305:$C$316)&gt;100,100,
FORECAST($C302,D$305:D$316,$C$305:$C$316))))</f>
        <v>43.29096550211591</v>
      </c>
      <c r="E302" s="76"/>
      <c r="F302" s="77"/>
      <c r="G302" s="77"/>
      <c r="H302" s="78">
        <f ca="true">IF(MAX(C305:C316)-MIN(C305:C316)&lt;5,AVERAGEIF(C305:C316,"&gt;0",H305:H316),
IF(FORECAST($C302,H$305:H$316,$C$305:$C$316)&lt;0,0,
IF(FORECAST($C302,H$305:H$316,$C$305:$C$316)&gt;100,100,
FORECAST($C302,H$305:H$316,$C$305:$C$316))))</f>
        <v>21.242571290461569</v>
      </c>
      <c r="I302" s="75">
        <f ca="true">IF(MAX(C305:C316)-MIN(C305:C316)&lt;5,AVERAGEIF(C305:C316,"&gt;0",I305:I316),
IF(FORECAST($C302,I$305:I$316,$C$305:$C$316)&lt;0,0,
IF(FORECAST($C302,I$305:I$316,$C$305:$C$316)&gt;100,100,
FORECAST($C302,I$305:I$316,$C$305:$C$316))))</f>
        <v>52.606302546770678</v>
      </c>
      <c r="J302" s="76"/>
      <c r="K302" s="77"/>
      <c r="L302" s="77"/>
      <c r="M302" s="78">
        <f ca="true">IF(MAX(C305:C316)-MIN(C305:C316)&lt;5,AVERAGEIF(C305:C316,"&gt;0",M305:M316),
IF(FORECAST($C302,M$305:M$316,$C$305:$C$316)&lt;0,0,
IF(FORECAST($C302,M$305:M$316,$C$305:$C$316)&gt;100,100,
FORECAST($C302,M$305:M$316,$C$305:$C$316))))</f>
        <v>15.122924886144219</v>
      </c>
      <c r="N302" s="75">
        <f ca="true">IF(MAX(C305:C316)-MIN(C305:C316)&lt;5,AVERAGEIF(C305:C316,"&gt;0",N305:N316),
IF(FORECAST($C302,N$305:N$316,$C$305:$C$316)&lt;0,0,
IF(FORECAST($C302,N$305:N$316,$C$305:$C$316)&gt;100,100,
FORECAST($C302,N$305:N$316,$C$305:$C$316))))</f>
        <v>66.906891762799432</v>
      </c>
      <c r="O302" s="76"/>
      <c r="P302" s="77"/>
      <c r="Q302" s="77"/>
      <c r="R302" s="78">
        <f ca="true">IF(MAX(C305:C316)-MIN(C305:C316)&lt;5,AVERAGEIF(C305:C316,"&gt;0",R305:R316),
IF(FORECAST($C302,R$305:R$316,$C$305:$C$316)&lt;0,0,
IF(FORECAST($C302,R$305:R$316,$C$305:$C$316)&gt;100,100,
FORECAST($C302,R$305:R$316,$C$305:$C$316))))</f>
        <v>7.2799246169313392</v>
      </c>
      <c r="S302" s="75">
        <f ca="true">IF(MAX(C305:C316)-MIN(C305:C316)&lt;5,AVERAGEIF(C305:C316,"&gt;0",S305:S316),
IF(FORECAST($C302,S$305:S$316,$C$305:$C$316)&lt;0,0,
IF(FORECAST($C302,S$305:S$316,$C$305:$C$316)&gt;100,100,
FORECAST($C302,S$305:S$316,$C$305:$C$316))))</f>
        <v>74.542053531253373</v>
      </c>
      <c r="T302" s="76"/>
      <c r="U302" s="77"/>
      <c r="V302" s="77"/>
      <c r="W302" s="78">
        <f ca="true">IF(MAX(C305:C316)-MIN(C305:C316)&lt;5,AVERAGEIF(C305:C316,"&gt;0",W305:W316),
IF(FORECAST($C302,W$305:W$316,$C$305:$C$316)&lt;0,0,
IF(FORECAST($C302,W$305:W$316,$C$305:$C$316)&gt;100,100,
FORECAST($C302,W$305:W$316,$C$305:$C$316))))</f>
        <v>6.4120199426465661</v>
      </c>
      <c r="X302" s="75">
        <f ca="true">IF(MAX(C305:C316)-MIN(C305:C316)&lt;5,AVERAGEIF(C305:C316,"&gt;0",X305:X316),
IF(FORECAST($C302,X$305:X$316,$C$305:$C$316)&lt;0,0,
IF(FORECAST($C302,X$305:X$316,$C$305:$C$316)&gt;100,100,
FORECAST($C302,X$305:X$316,$C$305:$C$316))))</f>
        <v>79.451523830444444</v>
      </c>
      <c r="Y302" s="76"/>
      <c r="Z302" s="77"/>
      <c r="AA302" s="77"/>
      <c r="AB302" s="78">
        <f ca="true">IF(MAX(C305:C316)-MIN(C305:C316)&lt;5,AVERAGEIF(C305:C316,"&gt;0",AB305:AB316),
IF(FORECAST($C302,AB$305:AB$316,$C$305:$C$316)&lt;0,0,
IF(FORECAST($C302,AB$305:AB$316,$C$305:$C$316)&gt;100,100,
FORECAST($C302,AB$305:AB$316,$C$305:$C$316))))</f>
        <v>3.3842995798091238</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667" t="s">
        <v>349</v>
      </c>
      <c r="F304" s="219"/>
      <c r="G304" s="219"/>
      <c r="H304" s="85" t="s">
        <v>17</v>
      </c>
      <c r="I304" s="83" t="s">
        <v>14</v>
      </c>
      <c r="J304" s="1667" t="s">
        <v>349</v>
      </c>
      <c r="K304" s="219"/>
      <c r="L304" s="219"/>
      <c r="M304" s="85" t="s">
        <v>17</v>
      </c>
      <c r="N304" s="83" t="s">
        <v>14</v>
      </c>
      <c r="O304" s="1667" t="s">
        <v>349</v>
      </c>
      <c r="P304" s="219"/>
      <c r="Q304" s="219"/>
      <c r="R304" s="85" t="s">
        <v>17</v>
      </c>
      <c r="S304" s="83" t="s">
        <v>14</v>
      </c>
      <c r="T304" s="1667" t="s">
        <v>349</v>
      </c>
      <c r="U304" s="219"/>
      <c r="V304" s="219"/>
      <c r="W304" s="85" t="s">
        <v>17</v>
      </c>
      <c r="X304" s="83" t="s">
        <v>14</v>
      </c>
      <c r="Y304" s="1667" t="s">
        <v>349</v>
      </c>
      <c r="Z304" s="219"/>
      <c r="AA304" s="219"/>
      <c r="AB304" s="85" t="s">
        <v>17</v>
      </c>
      <c r="AD304" s="220"/>
    </row>
    <row r="305" x14ac:dyDescent="0.2">
      <c r="A305" s="87"/>
      <c r="B305" s="417" t="s">
        <v>188</v>
      </c>
      <c r="C305" s="418">
        <v>2001</v>
      </c>
      <c r="D305" s="1">
        <f t="shared" ref="D305:D316" ca="true" si="65">IF(ISERROR(INDIRECT(CONCATENATE($B305,"!M16"))),"",INDIRECT(CONCATENATE($B305,"!M16")))</f>
        <v>47.973331031277951</v>
      </c>
      <c r="E305" s="91" t="str">
        <f t="shared" ref="E305:E316" ca="true" si="66">IF(ISERROR(INDIRECT(CONCATENATE($B305,"!M23"))),"",INDIRECT(CONCATENATE($B305,"!M23")))</f>
        <v>N/A</v>
      </c>
      <c r="F305" s="89"/>
      <c r="G305" s="89"/>
      <c r="H305" s="90">
        <f t="shared" ref="H305:H316" ca="true" si="67">IF(ISERROR(INDIRECT(CONCATENATE($B305,"!M21"))),"",INDIRECT(CONCATENATE($B305,"!M21")))</f>
        <v>17.907915951498481</v>
      </c>
      <c r="I305" s="1">
        <f t="shared" ref="I305:I316" ca="true" si="68">IF(ISERROR(INDIRECT(CONCATENATE($B305,"!N16"))),"",INDIRECT(CONCATENATE($B305,"!N16")))</f>
        <v>51.891979060054197</v>
      </c>
      <c r="J305" s="88" t="str">
        <f t="shared" ref="J305:J316" ca="true" si="69">IF(ISERROR(INDIRECT(CONCATENATE($B305,"!N23"))),"",INDIRECT(CONCATENATE($B305,"!N23")))</f>
        <v>N/A</v>
      </c>
      <c r="K305" s="89"/>
      <c r="L305" s="89"/>
      <c r="M305" s="90">
        <f t="shared" ref="M305:M316" ca="true" si="70">IF(ISERROR(INDIRECT(CONCATENATE($B305,"!N21"))),"",INDIRECT(CONCATENATE($B305,"!N21")))</f>
        <v>14.823577991245621</v>
      </c>
      <c r="N305" s="1">
        <f t="shared" ref="N305:N316" ca="true" si="71">IF(ISERROR(INDIRECT(CONCATENATE($B305,"!O16"))),"",INDIRECT(CONCATENATE($B305,"!O16")))</f>
        <v>58.329312020430876</v>
      </c>
      <c r="O305" s="88" t="str">
        <f t="shared" ref="O305:O316" ca="true" si="72">IF(ISERROR(INDIRECT(CONCATENATE($B305,"!O23"))),"",INDIRECT(CONCATENATE($B305,"!O23")))</f>
        <v>N/A</v>
      </c>
      <c r="P305" s="89"/>
      <c r="Q305" s="89"/>
      <c r="R305" s="90">
        <f t="shared" ref="R305:R316" ca="true" si="73">IF(ISERROR(INDIRECT(CONCATENATE($B305,"!O21"))),"",INDIRECT(CONCATENATE($B305,"!O21")))</f>
        <v>11.075384858796403</v>
      </c>
      <c r="S305" s="1">
        <f t="shared" ref="S305:S316" ca="true" si="74">IF(ISERROR(INDIRECT(CONCATENATE($B305,"!P16"))),"",INDIRECT(CONCATENATE($B305,"!P16")))</f>
        <v>72.057223000295934</v>
      </c>
      <c r="T305" s="88" t="str">
        <f t="shared" ref="T305:T316" ca="true" si="75">IF(ISERROR(INDIRECT(CONCATENATE($B305,"!P23"))),"",INDIRECT(CONCATENATE($B305,"!P23")))</f>
        <v>N/A</v>
      </c>
      <c r="U305" s="89"/>
      <c r="V305" s="89"/>
      <c r="W305" s="90">
        <f t="shared" ref="W305:W316" ca="true" si="76">IF(ISERROR(INDIRECT(CONCATENATE($B305,"!P21"))),"",INDIRECT(CONCATENATE($B305,"!P21")))</f>
        <v>3.4781871009304388</v>
      </c>
      <c r="X305" s="1">
        <f t="shared" ref="X305:X316" ca="true" si="77">IF(ISERROR(INDIRECT(CONCATENATE($B305,"!Q16"))),"",INDIRECT(CONCATENATE($B305,"!Q16")))</f>
        <v>84.699590135035194</v>
      </c>
      <c r="Y305" s="88" t="str">
        <f t="shared" ref="Y305:Y316" ca="true" si="78">IF(ISERROR(INDIRECT(CONCATENATE($B305,"!Q23"))),"",INDIRECT(CONCATENATE($B305,"!Q23")))</f>
        <v>N/A</v>
      </c>
      <c r="Z305" s="89"/>
      <c r="AA305" s="89"/>
      <c r="AB305" s="90">
        <f t="shared" ref="AB305:AB316" ca="true" si="79">IF(ISERROR(INDIRECT(CONCATENATE($B305,"!Q221"))),"",INDIRECT(CONCATENATE($B305,"!Q21")))</f>
        <v>1.0250872698417604</v>
      </c>
    </row>
    <row r="306" x14ac:dyDescent="0.2">
      <c r="A306" s="87"/>
      <c r="B306" s="419" t="s">
        <v>295</v>
      </c>
      <c r="C306" s="420">
        <v>2011</v>
      </c>
      <c r="D306" s="2">
        <f t="shared" ca="true" si="65"/>
        <v>44.071359756976321</v>
      </c>
      <c r="E306" s="91">
        <f t="shared" ca="true" si="66"/>
        <v>100</v>
      </c>
      <c r="F306" s="89"/>
      <c r="G306" s="89"/>
      <c r="H306" s="92">
        <f t="shared" ca="true" si="67"/>
        <v>20.686795400634431</v>
      </c>
      <c r="I306" s="2">
        <f t="shared" ca="true" si="68"/>
        <v>52.487248632317936</v>
      </c>
      <c r="J306" s="91">
        <f t="shared" ca="true" si="69"/>
        <v>100</v>
      </c>
      <c r="K306" s="89"/>
      <c r="L306" s="89"/>
      <c r="M306" s="92">
        <f t="shared" ca="true" si="70"/>
        <v>15.073033736994461</v>
      </c>
      <c r="N306" s="2">
        <f t="shared" ca="true" si="71"/>
        <v>65.477295139071373</v>
      </c>
      <c r="O306" s="91">
        <f t="shared" ca="true" si="72"/>
        <v>100</v>
      </c>
      <c r="P306" s="89"/>
      <c r="Q306" s="89"/>
      <c r="R306" s="92">
        <f t="shared" ca="true" si="73"/>
        <v>7.9125013239088853</v>
      </c>
      <c r="S306" s="2">
        <f t="shared" ca="true" si="74"/>
        <v>74.127915109427121</v>
      </c>
      <c r="T306" s="91">
        <f t="shared" ca="true" si="75"/>
        <v>100</v>
      </c>
      <c r="U306" s="89"/>
      <c r="V306" s="89"/>
      <c r="W306" s="92">
        <f t="shared" ca="true" si="76"/>
        <v>5.9230478023605277</v>
      </c>
      <c r="X306" s="2">
        <f t="shared" ca="true" si="77"/>
        <v>80.326201547876224</v>
      </c>
      <c r="Y306" s="91">
        <f t="shared" ca="true" si="78"/>
        <v>100</v>
      </c>
      <c r="Z306" s="89"/>
      <c r="AA306" s="89"/>
      <c r="AB306" s="92">
        <f t="shared" ca="true" si="79"/>
        <v>2.9910975281478862</v>
      </c>
    </row>
    <row r="307" x14ac:dyDescent="0.2">
      <c r="A307" s="87"/>
      <c r="B307" s="419"/>
      <c r="C307" s="420"/>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19"/>
      <c r="C308" s="420"/>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19"/>
      <c r="C309" s="420"/>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19"/>
      <c r="C310" s="42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19"/>
      <c r="C311" s="42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19"/>
      <c r="C312" s="42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19"/>
      <c r="C313" s="42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19"/>
      <c r="C314" s="42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19"/>
      <c r="C315" s="42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21"/>
      <c r="C316" s="42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677" t="str">
        <f>CONCATENATE("Rural use of drinking water sources, ",C299,"–",C300)</f>
        <v>Rural use of drinking water sources, 2000–2017</v>
      </c>
      <c r="C318" s="1678"/>
      <c r="D318" s="1678"/>
      <c r="E318" s="1678"/>
      <c r="F318" s="1678"/>
      <c r="G318" s="1678"/>
      <c r="H318" s="1678"/>
      <c r="I318" s="1678"/>
      <c r="J318" s="1678"/>
      <c r="K318" s="1678"/>
      <c r="L318" s="1679"/>
      <c r="N318" s="98"/>
      <c r="O318" s="98"/>
      <c r="P318" s="98"/>
      <c r="Q318" s="98"/>
      <c r="R318" s="98"/>
      <c r="S318" s="1701" t="s">
        <v>11</v>
      </c>
      <c r="T318" s="1702"/>
      <c r="U318" s="1702"/>
      <c r="V318" s="1702"/>
      <c r="W318" s="170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716" t="s">
        <v>124</v>
      </c>
      <c r="C4" s="1717"/>
      <c r="D4" s="1717"/>
      <c r="E4" s="1717"/>
      <c r="F4" s="1717"/>
      <c r="G4" s="1717"/>
      <c r="H4" s="1717"/>
      <c r="I4" s="1717"/>
      <c r="J4" s="1717"/>
      <c r="K4" s="1717"/>
      <c r="L4" s="1717"/>
      <c r="M4" s="1717"/>
      <c r="N4" s="1717"/>
      <c r="O4" s="1717"/>
      <c r="P4" s="1717"/>
      <c r="Q4" s="1717"/>
      <c r="R4" s="1717"/>
      <c r="S4" s="1717"/>
      <c r="T4" s="1717"/>
      <c r="U4" s="1717"/>
      <c r="V4" s="1717"/>
      <c r="W4" s="1717"/>
      <c r="X4" s="1717"/>
      <c r="Y4" s="1717"/>
    </row>
    <row r="5" ht="28.5" customHeight="true" x14ac:dyDescent="0.2">
      <c r="B5" s="1680" t="str">
        <f ca="true">IF(ISERROR(INDIRECT(CONCATENATE($B105,"!A2"))),"",INDIRECT(CONCATENATE($B105,"!A2")))</f>
        <v>Nicaragua</v>
      </c>
      <c r="C5" s="1714"/>
      <c r="D5" s="1714"/>
      <c r="E5" s="1714"/>
      <c r="F5" s="1714"/>
      <c r="G5" s="1714"/>
      <c r="H5" s="1714"/>
      <c r="I5" s="1714"/>
      <c r="J5" s="1714"/>
      <c r="K5" s="1715"/>
      <c r="L5" s="1715"/>
      <c r="M5" s="1715"/>
      <c r="N5" s="1715"/>
      <c r="O5" s="1715"/>
      <c r="P5" s="1715"/>
      <c r="Q5" s="1715"/>
      <c r="R5" s="1715"/>
      <c r="S5" s="1715"/>
      <c r="T5" s="1715"/>
      <c r="U5" s="1715"/>
      <c r="V5" s="1715"/>
      <c r="W5" s="1715"/>
      <c r="X5" s="1715"/>
      <c r="Y5" s="1715"/>
    </row>
    <row r="6" x14ac:dyDescent="0.2">
      <c r="F6" s="36"/>
      <c r="G6" s="36"/>
      <c r="J6" s="37"/>
      <c r="K6" s="37"/>
      <c r="L6" s="37"/>
      <c r="M6" s="37"/>
      <c r="N6" s="37"/>
      <c r="O6" s="37"/>
      <c r="P6" s="37"/>
    </row>
    <row r="7" s="38" customFormat="true" ht="18" x14ac:dyDescent="0.25">
      <c r="B7" s="1677" t="str">
        <f>B118</f>
        <v>National use of sanitation facilities, 2000–2017</v>
      </c>
      <c r="C7" s="1718"/>
      <c r="D7" s="1718"/>
      <c r="E7" s="1718"/>
      <c r="F7" s="1718"/>
      <c r="G7" s="1718"/>
      <c r="H7" s="1718"/>
      <c r="I7" s="1718"/>
      <c r="J7" s="1677" t="str">
        <f>B218</f>
        <v>Urban use of sanitation facilities, 2000–2017</v>
      </c>
      <c r="K7" s="1718"/>
      <c r="L7" s="1718"/>
      <c r="M7" s="1718"/>
      <c r="N7" s="1718"/>
      <c r="O7" s="1718"/>
      <c r="P7" s="1718"/>
      <c r="Q7" s="1718"/>
      <c r="R7" s="1677" t="str">
        <f>B318</f>
        <v>Rural use of sanitation facilities, 2000–2017</v>
      </c>
      <c r="S7" s="1718"/>
      <c r="T7" s="1718"/>
      <c r="U7" s="1718"/>
      <c r="V7" s="1718"/>
      <c r="W7" s="1718"/>
      <c r="X7" s="1718"/>
      <c r="Y7" s="171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90" t="str">
        <f ca="true">IF(ISERROR(INDIRECT(CONCATENATE($B105,"!A2"))),"",INDIRECT(CONCATENATE($B105,"!A2")))</f>
        <v>Nicaragua</v>
      </c>
      <c r="C31" s="1691"/>
      <c r="D31" s="1691"/>
      <c r="E31" s="1692"/>
      <c r="F31" s="1682" t="s">
        <v>0</v>
      </c>
      <c r="G31" s="1682"/>
      <c r="H31" s="1682"/>
      <c r="I31" s="1683"/>
      <c r="J31" s="1681" t="s">
        <v>1</v>
      </c>
      <c r="K31" s="1682"/>
      <c r="L31" s="1682"/>
      <c r="M31" s="1683"/>
      <c r="N31" s="1681" t="s">
        <v>2</v>
      </c>
      <c r="O31" s="1682"/>
      <c r="P31" s="1682"/>
      <c r="Q31" s="1683"/>
      <c r="R31" s="1681" t="s">
        <v>3</v>
      </c>
      <c r="S31" s="1682"/>
      <c r="T31" s="1682"/>
      <c r="U31" s="1683"/>
      <c r="V31" s="1681" t="s">
        <v>4</v>
      </c>
      <c r="W31" s="1682"/>
      <c r="X31" s="1682"/>
      <c r="Y31" s="1683"/>
    </row>
    <row r="32" s="44" customFormat="true" ht="22.5" customHeight="true" x14ac:dyDescent="0.2">
      <c r="B32" s="1693"/>
      <c r="C32" s="1694"/>
      <c r="D32" s="1694"/>
      <c r="E32" s="1695"/>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684" t="s">
        <v>5</v>
      </c>
      <c r="C33" s="1685"/>
      <c r="D33" s="1688" t="s">
        <v>25</v>
      </c>
      <c r="E33" s="33">
        <f>C99</f>
        <v>2000</v>
      </c>
      <c r="F33" s="103">
        <f ca="true">E99</f>
        <v>25.822703301814773</v>
      </c>
      <c r="G33" s="46">
        <f t="shared" ref="G33:I34" ca="true" si="0">F99</f>
        <v>1.7184954476751488</v>
      </c>
      <c r="H33" s="47">
        <f t="shared" ca="true" si="0"/>
        <v>19.447991366713268</v>
      </c>
      <c r="I33" s="48">
        <f t="shared" ca="true" si="0"/>
        <v>53.01080988379681</v>
      </c>
      <c r="J33" s="103">
        <f ca="true">J99</f>
        <v>43.501166479148694</v>
      </c>
      <c r="K33" s="46">
        <f t="shared" ref="K33:M34" ca="true" si="1">K99</f>
        <v>4.0016949545210529</v>
      </c>
      <c r="L33" s="47">
        <f t="shared" ca="true" si="1"/>
        <v>32.830448542138129</v>
      </c>
      <c r="M33" s="48">
        <f t="shared" ca="true" si="1"/>
        <v>19.666690024192121</v>
      </c>
      <c r="N33" s="103">
        <f ca="true">O99</f>
        <v>49.959957630839135</v>
      </c>
      <c r="O33" s="46">
        <f t="shared" ref="O33:Q34" ca="true" si="2">P99</f>
        <v>5.7833113011598201</v>
      </c>
      <c r="P33" s="47">
        <f t="shared" ca="true" si="2"/>
        <v>38.878089095978339</v>
      </c>
      <c r="Q33" s="48">
        <f t="shared" ca="true" si="2"/>
        <v>5.3786419720227059</v>
      </c>
      <c r="R33" s="103">
        <f ca="true">T99</f>
        <v>62.603690149675124</v>
      </c>
      <c r="S33" s="46">
        <f t="shared" ref="S33:U34" ca="true" si="3">U99</f>
        <v>5.7836562656456136</v>
      </c>
      <c r="T33" s="47">
        <f t="shared" ca="true" si="3"/>
        <v>30.170935462772263</v>
      </c>
      <c r="U33" s="48">
        <f t="shared" ca="true" si="3"/>
        <v>1.4417181219069946</v>
      </c>
      <c r="V33" s="103">
        <f ca="true">Y99</f>
        <v>85.103795380827052</v>
      </c>
      <c r="W33" s="46">
        <f t="shared" ref="W33:Y34" ca="true" si="4">Z99</f>
        <v>3.6026774754022539</v>
      </c>
      <c r="X33" s="47">
        <f t="shared" ca="true" si="4"/>
        <v>10.889856823609264</v>
      </c>
      <c r="Y33" s="48">
        <f t="shared" ca="true" si="4"/>
        <v>0.40367032016142002</v>
      </c>
    </row>
    <row r="34" x14ac:dyDescent="0.2">
      <c r="B34" s="1686"/>
      <c r="C34" s="1687"/>
      <c r="D34" s="1689"/>
      <c r="E34" s="34">
        <f>C100</f>
        <v>2017</v>
      </c>
      <c r="F34" s="104">
        <f ca="true">E100</f>
        <v>45.850178120506236</v>
      </c>
      <c r="G34" s="51">
        <f t="shared" ca="true" si="0"/>
        <v>3.0513196644925724</v>
      </c>
      <c r="H34" s="52">
        <f t="shared" ca="true" si="0"/>
        <v>22.039013952381538</v>
      </c>
      <c r="I34" s="53">
        <f t="shared" ca="true" si="0"/>
        <v>29.059488262619652</v>
      </c>
      <c r="J34" s="104">
        <f ca="true">J100</f>
        <v>58.858422967903515</v>
      </c>
      <c r="K34" s="51">
        <f t="shared" ca="true" si="1"/>
        <v>5.4144169751085451</v>
      </c>
      <c r="L34" s="52">
        <f t="shared" ca="true" si="1"/>
        <v>26.503124129660819</v>
      </c>
      <c r="M34" s="53">
        <f t="shared" ca="true" si="1"/>
        <v>9.2240359273271224</v>
      </c>
      <c r="N34" s="104">
        <f ca="true">O100</f>
        <v>67.247342548209915</v>
      </c>
      <c r="O34" s="51">
        <f t="shared" ca="true" si="2"/>
        <v>7.784480503481479</v>
      </c>
      <c r="P34" s="52">
        <f t="shared" ca="true" si="2"/>
        <v>21.154182237167959</v>
      </c>
      <c r="Q34" s="53">
        <f t="shared" ca="true" si="2"/>
        <v>3.8139947111406514</v>
      </c>
      <c r="R34" s="104">
        <f ca="true">T100</f>
        <v>78.473212434409078</v>
      </c>
      <c r="S34" s="51">
        <f t="shared" ca="true" si="3"/>
        <v>7.2497657198241789</v>
      </c>
      <c r="T34" s="52">
        <f t="shared" ca="true" si="3"/>
        <v>12.56984249315687</v>
      </c>
      <c r="U34" s="53">
        <f t="shared" ca="true" si="3"/>
        <v>1.7071793526098631</v>
      </c>
      <c r="V34" s="104">
        <f ca="true">Y100</f>
        <v>92.170349254399568</v>
      </c>
      <c r="W34" s="51">
        <f t="shared" ca="true" si="4"/>
        <v>3.9018241157502329</v>
      </c>
      <c r="X34" s="52">
        <f t="shared" ca="true" si="4"/>
        <v>3.5728847484948574</v>
      </c>
      <c r="Y34" s="53">
        <f t="shared" ca="true" si="4"/>
        <v>0.35494188135534888</v>
      </c>
    </row>
    <row r="35" x14ac:dyDescent="0.2">
      <c r="F35" s="36"/>
      <c r="H35" s="39"/>
    </row>
    <row r="36" x14ac:dyDescent="0.2">
      <c r="B36" s="1684" t="s">
        <v>6</v>
      </c>
      <c r="C36" s="1685"/>
      <c r="D36" s="1688" t="s">
        <v>25</v>
      </c>
      <c r="E36" s="33">
        <f>C199</f>
        <v>2000</v>
      </c>
      <c r="F36" s="103">
        <f ca="true">E199</f>
        <v>44.691599558790557</v>
      </c>
      <c r="G36" s="46">
        <f t="shared" ref="G36:I37" ca="true" si="5">F199</f>
        <v>5.0173875629043616</v>
      </c>
      <c r="H36" s="47">
        <f t="shared" ca="true" si="5"/>
        <v>39.342901210959667</v>
      </c>
      <c r="I36" s="48">
        <f t="shared" ca="true" si="5"/>
        <v>10.948111667345415</v>
      </c>
      <c r="J36" s="103">
        <f ca="true">J199</f>
        <v>53.555828812902412</v>
      </c>
      <c r="K36" s="46">
        <f t="shared" ref="K36:M37" ca="true" si="6">K199</f>
        <v>6.0792380432870843</v>
      </c>
      <c r="L36" s="47">
        <f t="shared" ca="true" si="6"/>
        <v>37.09748728998818</v>
      </c>
      <c r="M36" s="48">
        <f t="shared" ca="true" si="6"/>
        <v>3.267445853822327</v>
      </c>
      <c r="N36" s="103">
        <f ca="true">O199</f>
        <v>62.387720489394439</v>
      </c>
      <c r="O36" s="46">
        <f t="shared" ref="O36:Q37" ca="true" si="7">P199</f>
        <v>5.6442109948669055</v>
      </c>
      <c r="P36" s="47">
        <f t="shared" ca="true" si="7"/>
        <v>30.994077634582681</v>
      </c>
      <c r="Q36" s="48">
        <f t="shared" ca="true" si="7"/>
        <v>0.9739908811559701</v>
      </c>
      <c r="R36" s="103">
        <f ca="true">T199</f>
        <v>75.470340926985287</v>
      </c>
      <c r="S36" s="46">
        <f t="shared" ref="S36:U37" ca="true" si="8">U199</f>
        <v>4.820071838081482</v>
      </c>
      <c r="T36" s="47">
        <f t="shared" ca="true" si="8"/>
        <v>19.092220471943307</v>
      </c>
      <c r="U36" s="48">
        <f t="shared" ca="true" si="8"/>
        <v>0.61736676298992155</v>
      </c>
      <c r="V36" s="103">
        <f ca="true">Y199</f>
        <v>92.185702894996908</v>
      </c>
      <c r="W36" s="46">
        <f t="shared" ref="W36:Y37" ca="true" si="9">Z199</f>
        <v>2.415797327326108</v>
      </c>
      <c r="X36" s="47">
        <f t="shared" ca="true" si="9"/>
        <v>5.3059518998304753</v>
      </c>
      <c r="Y36" s="48">
        <f t="shared" ca="true" si="9"/>
        <v>9.254787784651608E-2</v>
      </c>
    </row>
    <row r="37" x14ac:dyDescent="0.2">
      <c r="B37" s="1686"/>
      <c r="C37" s="1687"/>
      <c r="D37" s="1689"/>
      <c r="E37" s="34">
        <f>C200</f>
        <v>2017</v>
      </c>
      <c r="F37" s="104">
        <f ca="true">E200</f>
        <v>64.498039159921504</v>
      </c>
      <c r="G37" s="51">
        <f t="shared" ca="true" si="5"/>
        <v>7.2409952364091712</v>
      </c>
      <c r="H37" s="52">
        <f t="shared" ca="true" si="5"/>
        <v>21.91716845543192</v>
      </c>
      <c r="I37" s="53">
        <f t="shared" ca="true" si="5"/>
        <v>6.3437971482373996</v>
      </c>
      <c r="J37" s="104">
        <f ca="true">J200</f>
        <v>72.293456948548766</v>
      </c>
      <c r="K37" s="51">
        <f t="shared" ca="true" si="6"/>
        <v>8.2061867681613609</v>
      </c>
      <c r="L37" s="52">
        <f t="shared" ca="true" si="6"/>
        <v>16.28129455847801</v>
      </c>
      <c r="M37" s="53">
        <f t="shared" ca="true" si="6"/>
        <v>3.2190617248118585</v>
      </c>
      <c r="N37" s="104">
        <f ca="true">O200</f>
        <v>79.556501515302713</v>
      </c>
      <c r="O37" s="51">
        <f t="shared" ca="true" si="7"/>
        <v>7.1974689416990358</v>
      </c>
      <c r="P37" s="52">
        <f t="shared" ca="true" si="7"/>
        <v>11.931754436131683</v>
      </c>
      <c r="Q37" s="53">
        <f t="shared" ca="true" si="7"/>
        <v>1.3142751068665675</v>
      </c>
      <c r="R37" s="104">
        <f ca="true">T200</f>
        <v>88.980138779649764</v>
      </c>
      <c r="S37" s="51">
        <f t="shared" ca="true" si="8"/>
        <v>5.6829034533619947</v>
      </c>
      <c r="T37" s="52">
        <f t="shared" ca="true" si="8"/>
        <v>4.6977938280555094</v>
      </c>
      <c r="U37" s="53">
        <f t="shared" ca="true" si="8"/>
        <v>0.63916393893272483</v>
      </c>
      <c r="V37" s="104">
        <f ca="true">Y200</f>
        <v>95.487464700493547</v>
      </c>
      <c r="W37" s="51">
        <f t="shared" ca="true" si="9"/>
        <v>2.5023225377947167</v>
      </c>
      <c r="X37" s="52">
        <f t="shared" ca="true" si="9"/>
        <v>1.9435618840731763</v>
      </c>
      <c r="Y37" s="53">
        <f t="shared" ca="true" si="9"/>
        <v>6.6650877638561923E-2</v>
      </c>
    </row>
    <row r="38" x14ac:dyDescent="0.2">
      <c r="F38" s="36"/>
      <c r="G38" s="36"/>
      <c r="H38" s="39"/>
      <c r="I38" s="39"/>
    </row>
    <row r="39" x14ac:dyDescent="0.2">
      <c r="B39" s="1684" t="s">
        <v>7</v>
      </c>
      <c r="C39" s="1685"/>
      <c r="D39" s="1688" t="s">
        <v>25</v>
      </c>
      <c r="E39" s="33">
        <f>C299</f>
        <v>2000</v>
      </c>
      <c r="F39" s="103">
        <f ca="true">E299</f>
        <v>18.839391963404776</v>
      </c>
      <c r="G39" s="46">
        <f t="shared" ref="G39:I40" ca="true" si="10">F299</f>
        <v>1.0870750834885465</v>
      </c>
      <c r="H39" s="47">
        <f t="shared" ca="true" si="10"/>
        <v>14.874135783730253</v>
      </c>
      <c r="I39" s="48">
        <f t="shared" ca="true" si="10"/>
        <v>65.199397169376425</v>
      </c>
      <c r="J39" s="103">
        <f ca="true">J299</f>
        <v>28.497220673912615</v>
      </c>
      <c r="K39" s="46">
        <f t="shared" ref="K39:M40" ca="true" si="11">K299</f>
        <v>1.6429664420579337</v>
      </c>
      <c r="L39" s="47">
        <f t="shared" ca="true" si="11"/>
        <v>20.474724944828267</v>
      </c>
      <c r="M39" s="48">
        <f t="shared" ca="true" si="11"/>
        <v>49.385087939201185</v>
      </c>
      <c r="N39" s="103">
        <f ca="true">O299</f>
        <v>41.68156035118502</v>
      </c>
      <c r="O39" s="46">
        <f t="shared" ref="O39:Q40" ca="true" si="12">P299</f>
        <v>2.3554739838077507</v>
      </c>
      <c r="P39" s="47">
        <f t="shared" ca="true" si="12"/>
        <v>29.559980958057849</v>
      </c>
      <c r="Q39" s="48">
        <f t="shared" ca="true" si="12"/>
        <v>26.402984706949383</v>
      </c>
      <c r="R39" s="103">
        <f ca="true">T299</f>
        <v>45.705109386788237</v>
      </c>
      <c r="S39" s="46">
        <f t="shared" ref="S39:U40" ca="true" si="13">U299</f>
        <v>4.9839599486814024</v>
      </c>
      <c r="T39" s="47">
        <f t="shared" ca="true" si="13"/>
        <v>32.26214379101998</v>
      </c>
      <c r="U39" s="48">
        <f t="shared" ca="true" si="13"/>
        <v>17.04878687351038</v>
      </c>
      <c r="V39" s="103">
        <f ca="true">Y299</f>
        <v>52.415638560529267</v>
      </c>
      <c r="W39" s="46">
        <f t="shared" ref="W39:Y40" ca="true" si="14">Z299</f>
        <v>6.4721915205113785</v>
      </c>
      <c r="X39" s="47">
        <f t="shared" ca="true" si="14"/>
        <v>35.253797927722815</v>
      </c>
      <c r="Y39" s="48">
        <f t="shared" ca="true" si="14"/>
        <v>5.8583719912365382</v>
      </c>
    </row>
    <row r="40" x14ac:dyDescent="0.2">
      <c r="B40" s="1686"/>
      <c r="C40" s="1687"/>
      <c r="D40" s="1689"/>
      <c r="E40" s="34">
        <f>C300</f>
        <v>2017</v>
      </c>
      <c r="F40" s="104">
        <f ca="true">E300</f>
        <v>36.033212846599589</v>
      </c>
      <c r="G40" s="51">
        <f t="shared" ca="true" si="10"/>
        <v>2.0791970324555327</v>
      </c>
      <c r="H40" s="52">
        <f t="shared" ca="true" si="10"/>
        <v>18.136269186606114</v>
      </c>
      <c r="I40" s="53">
        <f t="shared" ca="true" si="10"/>
        <v>43.751320934338764</v>
      </c>
      <c r="J40" s="104">
        <f ca="true">J300</f>
        <v>52.451149350755379</v>
      </c>
      <c r="K40" s="51">
        <f t="shared" ca="true" si="11"/>
        <v>3.0239958912746885</v>
      </c>
      <c r="L40" s="52">
        <f t="shared" ca="true" si="11"/>
        <v>26.766784083575203</v>
      </c>
      <c r="M40" s="53">
        <f t="shared" ca="true" si="11"/>
        <v>17.75807067439473</v>
      </c>
      <c r="N40" s="104">
        <f ca="true">O300</f>
        <v>55.443576846031448</v>
      </c>
      <c r="O40" s="51">
        <f t="shared" ca="true" si="12"/>
        <v>3.1331817170409746</v>
      </c>
      <c r="P40" s="52">
        <f t="shared" ca="true" si="12"/>
        <v>27.705477891215878</v>
      </c>
      <c r="Q40" s="53">
        <f t="shared" ca="true" si="12"/>
        <v>13.717763545711705</v>
      </c>
      <c r="R40" s="104">
        <f ca="true">T300</f>
        <v>56.60154283448832</v>
      </c>
      <c r="S40" s="51">
        <f t="shared" ca="true" si="13"/>
        <v>6.1721725711963806</v>
      </c>
      <c r="T40" s="52">
        <f t="shared" ca="true" si="13"/>
        <v>29.362115047455518</v>
      </c>
      <c r="U40" s="53">
        <f t="shared" ca="true" si="13"/>
        <v>7.8641695468597845</v>
      </c>
      <c r="V40" s="104">
        <f ca="true">Y300</f>
        <v>62.707626516621239</v>
      </c>
      <c r="W40" s="51">
        <f t="shared" ca="true" si="14"/>
        <v>7.7430282213120538</v>
      </c>
      <c r="X40" s="52">
        <f t="shared" ca="true" si="14"/>
        <v>25.229471297626503</v>
      </c>
      <c r="Y40" s="53">
        <f t="shared" ca="true" si="14"/>
        <v>4.3198739644402053</v>
      </c>
    </row>
    <row r="97" s="40" customFormat="true" ht="16.5" customHeight="true" x14ac:dyDescent="0.2">
      <c r="A97" s="1699" t="s">
        <v>5</v>
      </c>
      <c r="B97" s="1699"/>
      <c r="C97" s="1699"/>
      <c r="D97" s="1696" t="s">
        <v>0</v>
      </c>
      <c r="E97" s="1697"/>
      <c r="F97" s="1697"/>
      <c r="G97" s="1697"/>
      <c r="H97" s="1698"/>
      <c r="I97" s="1696" t="s">
        <v>1</v>
      </c>
      <c r="J97" s="1697"/>
      <c r="K97" s="1697"/>
      <c r="L97" s="1697"/>
      <c r="M97" s="1698"/>
      <c r="N97" s="1696" t="s">
        <v>2</v>
      </c>
      <c r="O97" s="1697"/>
      <c r="P97" s="1697"/>
      <c r="Q97" s="1697"/>
      <c r="R97" s="1698"/>
      <c r="S97" s="1696" t="s">
        <v>3</v>
      </c>
      <c r="T97" s="1697"/>
      <c r="U97" s="1697"/>
      <c r="V97" s="1697"/>
      <c r="W97" s="1698"/>
      <c r="X97" s="1696" t="s">
        <v>4</v>
      </c>
      <c r="Y97" s="1697"/>
      <c r="Z97" s="1697"/>
      <c r="AA97" s="1697"/>
      <c r="AB97" s="1698"/>
    </row>
    <row r="98" s="44" customFormat="true" ht="22.5" customHeight="true" x14ac:dyDescent="0.2">
      <c r="A98" s="1700"/>
      <c r="B98" s="1700"/>
      <c r="C98" s="170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704" t="s">
        <v>10</v>
      </c>
      <c r="B99" s="1705"/>
      <c r="C99" s="209">
        <v>2000</v>
      </c>
      <c r="D99" s="56">
        <f ca="true">IF((D101+H101)&gt;100,D101*100/(D101+H101),D101)</f>
        <v>27.541198749489922</v>
      </c>
      <c r="E99" s="105">
        <f ca="true">D99*AVERAGEIF(E105:E116,"&gt;0")/100</f>
        <v>25.822703301814773</v>
      </c>
      <c r="F99" s="58">
        <f ca="true">D99*(100-AVERAGEIF(E105:E116,"&gt;0"))/100</f>
        <v>1.7184954476751488</v>
      </c>
      <c r="G99" s="59">
        <f ca="true">100-(E99+F99+H99)</f>
        <v>19.447991366713268</v>
      </c>
      <c r="H99" s="60">
        <f ca="true">IF((D101+H101)&gt;100,H101*100/(D101+H101),H101)</f>
        <v>53.01080988379681</v>
      </c>
      <c r="I99" s="56">
        <f ca="true">IF((I101+M101)&gt;100,I101*100/(I101+M101),I101)</f>
        <v>47.50286143366975</v>
      </c>
      <c r="J99" s="105">
        <f ca="true">I99*AVERAGEIF(J105:J116,"&gt;0")/100</f>
        <v>43.501166479148694</v>
      </c>
      <c r="K99" s="61">
        <f ca="true">I99*(100-AVERAGEIF(J105:J116,"&gt;0"))/100</f>
        <v>4.0016949545210529</v>
      </c>
      <c r="L99" s="62">
        <f ca="true">100-(J99+K99+M99)</f>
        <v>32.830448542138129</v>
      </c>
      <c r="M99" s="63">
        <f ca="true">IF((I101+M101)&gt;100,M101*100/(I101+M101),M101)</f>
        <v>19.666690024192121</v>
      </c>
      <c r="N99" s="56">
        <f ca="true">IF((N101+R101)&gt;100,N101*100/(N101+R101),N101)</f>
        <v>55.743268931998955</v>
      </c>
      <c r="O99" s="105">
        <f ca="true">N99*AVERAGEIF(O105:O116,"&gt;0")/100</f>
        <v>49.959957630839135</v>
      </c>
      <c r="P99" s="61">
        <f ca="true">N99*(100-AVERAGEIF(O105:O116,"&gt;0"))/100</f>
        <v>5.7833113011598201</v>
      </c>
      <c r="Q99" s="62">
        <f ca="true">100-(O99+P99+R99)</f>
        <v>38.878089095978339</v>
      </c>
      <c r="R99" s="63">
        <f ca="true">IF((N101+R101)&gt;100,R101*100/(N101+R101),R101)</f>
        <v>5.3786419720227059</v>
      </c>
      <c r="S99" s="56">
        <f ca="true">IF((S101+W101)&gt;100,S101*100/(S101+W101),S101)</f>
        <v>68.387346415320735</v>
      </c>
      <c r="T99" s="105">
        <f ca="true">S99*AVERAGEIF(T105:T116,"&gt;0")/100</f>
        <v>62.603690149675124</v>
      </c>
      <c r="U99" s="61">
        <f ca="true">S99*(100-AVERAGEIF(T105:T116,"&gt;0"))/100</f>
        <v>5.7836562656456136</v>
      </c>
      <c r="V99" s="62">
        <f ca="true">100-(T99+U99+W99)</f>
        <v>30.170935462772263</v>
      </c>
      <c r="W99" s="63">
        <f ca="true">IF((S101+W101)&gt;100,W101*100/(S101+W101),W101)</f>
        <v>1.4417181219069946</v>
      </c>
      <c r="X99" s="56">
        <f ca="true">IF((X101+AB101)&gt;100,X101*100/(X101+AB101),X101)</f>
        <v>88.706472856229311</v>
      </c>
      <c r="Y99" s="105">
        <f ca="true">X99*AVERAGEIF(Y105:Y116,"&gt;0")/100</f>
        <v>85.103795380827052</v>
      </c>
      <c r="Z99" s="61">
        <f ca="true">X99*(100-AVERAGEIF(Y105:Y116,"&gt;0"))/100</f>
        <v>3.6026774754022539</v>
      </c>
      <c r="AA99" s="62">
        <f ca="true">100-(Y99+Z99+AB99)</f>
        <v>10.889856823609264</v>
      </c>
      <c r="AB99" s="63">
        <f ca="true">IF((X101+AB101)&gt;100,AB101*100/(X101+AB101),AB101)</f>
        <v>0.40367032016142002</v>
      </c>
    </row>
    <row r="100" s="64" customFormat="true" ht="15" customHeight="true" x14ac:dyDescent="0.2">
      <c r="A100" s="1706"/>
      <c r="B100" s="1707"/>
      <c r="C100" s="210">
        <v>2017</v>
      </c>
      <c r="D100" s="65">
        <f ca="true">IF((D102+H102)&gt;100,D102*100/(D102+H102),D102)</f>
        <v>48.90149778499881</v>
      </c>
      <c r="E100" s="106">
        <f ca="true">D100*AVERAGEIF(E105:E116,"&gt;0")/100</f>
        <v>45.850178120506236</v>
      </c>
      <c r="F100" s="67">
        <f ca="true">D100*(100-AVERAGEIF(E105:E116,"&gt;0"))/100</f>
        <v>3.0513196644925724</v>
      </c>
      <c r="G100" s="68">
        <f ca="true">100-(E100+F100+H100)</f>
        <v>22.039013952381538</v>
      </c>
      <c r="H100" s="69">
        <f ca="true">IF((D102+H102)&gt;100,H102*100/(D102+H102),H102)</f>
        <v>29.059488262619652</v>
      </c>
      <c r="I100" s="65">
        <f ca="true">IF((I102+M102)&gt;100,I102*100/(I102+M102),I102)</f>
        <v>64.272839943012059</v>
      </c>
      <c r="J100" s="106">
        <f ca="true">I100*AVERAGEIF(J105:J116,"&gt;0")/100</f>
        <v>58.858422967903515</v>
      </c>
      <c r="K100" s="67">
        <f ca="true">I100*(100-AVERAGEIF(J105:J116,"&gt;0"))/100</f>
        <v>5.4144169751085451</v>
      </c>
      <c r="L100" s="68">
        <f ca="true">100-(J100+K100+M100)</f>
        <v>26.503124129660819</v>
      </c>
      <c r="M100" s="69">
        <f ca="true">IF((I102+M102)&gt;100,M102*100/(I102+M102),M102)</f>
        <v>9.2240359273271224</v>
      </c>
      <c r="N100" s="65">
        <f ca="true">IF((N102+R102)&gt;100,N102*100/(N102+R102),N102)</f>
        <v>75.03182305169139</v>
      </c>
      <c r="O100" s="106">
        <f ca="true">N100*AVERAGEIF(O105:O116,"&gt;0")/100</f>
        <v>67.247342548209915</v>
      </c>
      <c r="P100" s="67">
        <f ca="true">N100*(100-AVERAGEIF(O105:O116,"&gt;0"))/100</f>
        <v>7.784480503481479</v>
      </c>
      <c r="Q100" s="68">
        <f ca="true">100-(O100+P100+R100)</f>
        <v>21.154182237167959</v>
      </c>
      <c r="R100" s="69">
        <f ca="true">IF((N102+R102)&gt;100,R102*100/(N102+R102),R102)</f>
        <v>3.8139947111406514</v>
      </c>
      <c r="S100" s="65">
        <f ca="true">IF((S102+W102)&gt;100,S102*100/(S102+W102),S102)</f>
        <v>85.72297815423326</v>
      </c>
      <c r="T100" s="106">
        <f ca="true">S100*AVERAGEIF(T105:T116,"&gt;0")/100</f>
        <v>78.473212434409078</v>
      </c>
      <c r="U100" s="67">
        <f ca="true">S100*(100-AVERAGEIF(T105:T116,"&gt;0"))/100</f>
        <v>7.2497657198241789</v>
      </c>
      <c r="V100" s="68">
        <f ca="true">100-(T100+U100+W100)</f>
        <v>12.56984249315687</v>
      </c>
      <c r="W100" s="69">
        <f ca="true">IF((S102+W102)&gt;100,W102*100/(S102+W102),W102)</f>
        <v>1.7071793526098631</v>
      </c>
      <c r="X100" s="65">
        <f ca="true">IF((X102+AB102)&gt;100,X102*100/(X102+AB102),X102)</f>
        <v>96.072173370149812</v>
      </c>
      <c r="Y100" s="106">
        <f ca="true">X100*AVERAGEIF(Y105:Y116,"&gt;0")/100</f>
        <v>92.170349254399568</v>
      </c>
      <c r="Z100" s="67">
        <f ca="true">X100*(100-AVERAGEIF(Y105:Y116,"&gt;0"))/100</f>
        <v>3.9018241157502329</v>
      </c>
      <c r="AA100" s="68">
        <f ca="true">100-(Y100+Z100+AB100)</f>
        <v>3.5728847484948574</v>
      </c>
      <c r="AB100" s="69">
        <f ca="true">IF((X102+AB102)&gt;100,AB102*100/(X102+AB102),AB102)</f>
        <v>0.35494188135534888</v>
      </c>
    </row>
    <row r="101" hidden="true" x14ac:dyDescent="0.2">
      <c r="A101" s="1708" t="s">
        <v>12</v>
      </c>
      <c r="B101" s="1709"/>
      <c r="C101" s="70">
        <f>MinRegYear(C99,C105:C116)</f>
        <v>2000</v>
      </c>
      <c r="D101" s="71">
        <f ca="true">IF(MAX(C105:C116)-MIN(C105:C116)&lt;5,AVERAGEIF(C105:C116,"&gt;0",D105:D116),
IF(FORECAST($C101,D$105:D$116,$C$105:$C$116)&lt;0,0,
IF(FORECAST($C101,D$105:D$116,$C$105:$C$116)&gt;100,100,
FORECAST($C101,D$105:D$116,$C$105:$C$116))))</f>
        <v>27.541198749489922</v>
      </c>
      <c r="E101" s="72"/>
      <c r="F101" s="73"/>
      <c r="G101" s="73"/>
      <c r="H101" s="74">
        <f ca="true">IF(MAX(C105:C116)-MIN(C105:C116)&lt;5,AVERAGEIF(C105:C116,"&gt;0",H105:H116),
IF(FORECAST($C101,H$105:H$116,$C$105:$C$116)&lt;0,0,
IF(FORECAST($C101,H$105:H$116,$C$105:$C$116)&gt;100,100,
FORECAST($C101,H$105:H$116,$C$105:$C$116))))</f>
        <v>53.01080988379681</v>
      </c>
      <c r="I101" s="71">
        <f ca="true">IF(MAX(C105:C116)-MIN(C105:C116)&lt;5,AVERAGEIF(C105:C116,"&gt;0",I105:I116),
IF(FORECAST($C101,I$105:I$116,$C$105:$C$116)&lt;0,0,
IF(FORECAST($C101,I$105:I$116,$C$105:$C$116)&gt;100,100,
FORECAST($C101,I$105:I$116,$C$105:$C$116))))</f>
        <v>47.50286143366975</v>
      </c>
      <c r="J101" s="72"/>
      <c r="K101" s="73"/>
      <c r="L101" s="73"/>
      <c r="M101" s="74">
        <f ca="true">IF(MAX(C105:C116)-MIN(C105:C116)&lt;5,AVERAGEIF(C105:C116,"&gt;0",M105:M116),
IF(FORECAST($C101,M$105:M$116,$C$105:$C$116)&lt;0,0,
IF(FORECAST($C101,M$105:M$116,$C$105:$C$116)&gt;100,100,
FORECAST($C101,M$105:M$116,$C$105:$C$116))))</f>
        <v>19.666690024192121</v>
      </c>
      <c r="N101" s="71">
        <f ca="true">IF(MAX(C105:C116)-MIN(C105:C116)&lt;5,AVERAGEIF(C105:C116,"&gt;0",N105:N116),
IF(FORECAST($C101,N$105:N$116,$C$105:$C$116)&lt;0,0,
IF(FORECAST($C101,N$105:N$116,$C$105:$C$116)&gt;100,100,
FORECAST($C101,N$105:N$116,$C$105:$C$116))))</f>
        <v>55.743268931998955</v>
      </c>
      <c r="O101" s="72"/>
      <c r="P101" s="73"/>
      <c r="Q101" s="73"/>
      <c r="R101" s="74">
        <f ca="true">IF(MAX(C105:C116)-MIN(C105:C116)&lt;5,AVERAGEIF(C105:C116,"&gt;0",R105:R116),
IF(FORECAST($C101,R$105:R$116,$C$105:$C$116)&lt;0,0,
IF(FORECAST($C101,R$105:R$116,$C$105:$C$116)&gt;100,100,
FORECAST($C101,R$105:R$116,$C$105:$C$116))))</f>
        <v>5.3786419720227059</v>
      </c>
      <c r="S101" s="71">
        <f ca="true">IF(MAX(C105:C116)-MIN(C105:C116)&lt;5,AVERAGEIF(C105:C116,"&gt;0",S105:S116),
IF(FORECAST($C101,S$105:S$116,$C$105:$C$116)&lt;0,0,
IF(FORECAST($C101,S$105:S$116,$C$105:$C$116)&gt;100,100,
FORECAST($C101,S$105:S$116,$C$105:$C$116))))</f>
        <v>68.387346415320735</v>
      </c>
      <c r="T101" s="72"/>
      <c r="U101" s="73"/>
      <c r="V101" s="73"/>
      <c r="W101" s="74">
        <f ca="true">IF(MAX(C105:C116)-MIN(C105:C116)&lt;5,AVERAGEIF(C105:C116,"&gt;0",W105:W116),
IF(FORECAST($C101,W$105:W$116,$C$105:$C$116)&lt;0,0,
IF(FORECAST($C101,W$105:W$116,$C$105:$C$116)&gt;100,100,
FORECAST($C101,W$105:W$116,$C$105:$C$116))))</f>
        <v>1.4417181219069946</v>
      </c>
      <c r="X101" s="71">
        <f ca="true">IF(MAX(C105:C116)-MIN(C105:C116)&lt;5,AVERAGEIF(C105:C116,"&gt;0",X105:X116),
IF(FORECAST($C101,X$105:X$116,$C$105:$C$116)&lt;0,0,
IF(FORECAST($C101,X$105:X$116,$C$105:$C$116)&gt;100,100,
FORECAST($C101,X$105:X$116,$C$105:$C$116))))</f>
        <v>88.706472856229311</v>
      </c>
      <c r="Y101" s="72"/>
      <c r="Z101" s="73"/>
      <c r="AA101" s="73"/>
      <c r="AB101" s="74">
        <f ca="true">IF(MAX(C105:C116)-MIN(C105:C116)&lt;5,AVERAGEIF(C105:C116,"&gt;0",AB105:AB116),
IF(FORECAST($C101,AB$105:AB$116,$C$105:$C$116)&lt;0,0,
IF(FORECAST($C101,AB$105:AB$116,$C$105:$C$116)&gt;100,100,
FORECAST($C101,AB$105:AB$116,$C$105:$C$116))))</f>
        <v>0.40367032016142002</v>
      </c>
    </row>
    <row r="102" hidden="true" x14ac:dyDescent="0.2">
      <c r="A102" s="1710"/>
      <c r="B102" s="1711"/>
      <c r="C102" s="49">
        <f>MaxRegYear(C100,C105:C116)</f>
        <v>2013</v>
      </c>
      <c r="D102" s="75">
        <f ca="true">IF(MAX(C105:C116)-MIN(C105:C116)&lt;5,AVERAGEIF(C105:C116,"&gt;0",D105:D116),
IF(FORECAST($C102,D$105:D$116,$C$105:$C$116)&lt;0,0,
IF(FORECAST($C102,D$105:D$116,$C$105:$C$116)&gt;100,100,
FORECAST($C102,D$105:D$116,$C$105:$C$116))))</f>
        <v>48.90149778499881</v>
      </c>
      <c r="E102" s="76"/>
      <c r="F102" s="77"/>
      <c r="G102" s="77"/>
      <c r="H102" s="78">
        <f ca="true">IF(MAX(C105:C116)-MIN(C105:C116)&lt;5,AVERAGEIF(C105:C116,"&gt;0",H105:H116),
IF(FORECAST($C102,H$105:H$116,$C$105:$C$116)&lt;0,0,
IF(FORECAST($C102,H$105:H$116,$C$105:$C$116)&gt;100,100,
FORECAST($C102,H$105:H$116,$C$105:$C$116))))</f>
        <v>29.059488262619652</v>
      </c>
      <c r="I102" s="75">
        <f ca="true">IF(MAX(C105:C116)-MIN(C105:C116)&lt;5,AVERAGEIF(C105:C116,"&gt;0",I105:I116),
IF(FORECAST($C102,I$105:I$116,$C$105:$C$116)&lt;0,0,
IF(FORECAST($C102,I$105:I$116,$C$105:$C$116)&gt;100,100,
FORECAST($C102,I$105:I$116,$C$105:$C$116))))</f>
        <v>64.272839943012059</v>
      </c>
      <c r="J102" s="76"/>
      <c r="K102" s="77"/>
      <c r="L102" s="77"/>
      <c r="M102" s="78">
        <f ca="true">IF(MAX(C105:C116)-MIN(C105:C116)&lt;5,AVERAGEIF(C105:C116,"&gt;0",M105:M116),
IF(FORECAST($C102,M$105:M$116,$C$105:$C$116)&lt;0,0,
IF(FORECAST($C102,M$105:M$116,$C$105:$C$116)&gt;100,100,
FORECAST($C102,M$105:M$116,$C$105:$C$116))))</f>
        <v>9.2240359273271224</v>
      </c>
      <c r="N102" s="75">
        <f ca="true">IF(MAX(C105:C116)-MIN(C105:C116)&lt;5,AVERAGEIF(C105:C116,"&gt;0",N105:N116),
IF(FORECAST($C102,N$105:N$116,$C$105:$C$116)&lt;0,0,
IF(FORECAST($C102,N$105:N$116,$C$105:$C$116)&gt;100,100,
FORECAST($C102,N$105:N$116,$C$105:$C$116))))</f>
        <v>75.03182305169139</v>
      </c>
      <c r="O102" s="76"/>
      <c r="P102" s="77"/>
      <c r="Q102" s="77"/>
      <c r="R102" s="78">
        <f ca="true">IF(MAX(C105:C116)-MIN(C105:C116)&lt;5,AVERAGEIF(C105:C116,"&gt;0",R105:R116),
IF(FORECAST($C102,R$105:R$116,$C$105:$C$116)&lt;0,0,
IF(FORECAST($C102,R$105:R$116,$C$105:$C$116)&gt;100,100,
FORECAST($C102,R$105:R$116,$C$105:$C$116))))</f>
        <v>3.8139947111406514</v>
      </c>
      <c r="S102" s="75">
        <f ca="true">IF(MAX(C105:C116)-MIN(C105:C116)&lt;5,AVERAGEIF(C105:C116,"&gt;0",S105:S116),
IF(FORECAST($C102,S$105:S$116,$C$105:$C$116)&lt;0,0,
IF(FORECAST($C102,S$105:S$116,$C$105:$C$116)&gt;100,100,
FORECAST($C102,S$105:S$116,$C$105:$C$116))))</f>
        <v>85.72297815423326</v>
      </c>
      <c r="T102" s="76"/>
      <c r="U102" s="77"/>
      <c r="V102" s="77"/>
      <c r="W102" s="78">
        <f ca="true">IF(MAX(C105:C116)-MIN(C105:C116)&lt;5,AVERAGEIF(C105:C116,"&gt;0",W105:W116),
IF(FORECAST($C102,W$105:W$116,$C$105:$C$116)&lt;0,0,
IF(FORECAST($C102,W$105:W$116,$C$105:$C$116)&gt;100,100,
FORECAST($C102,W$105:W$116,$C$105:$C$116))))</f>
        <v>1.7071793526098631</v>
      </c>
      <c r="X102" s="75">
        <f ca="true">IF(MAX(C105:C116)-MIN(C105:C116)&lt;5,AVERAGEIF(C105:C116,"&gt;0",X105:X116),
IF(FORECAST($C102,X$105:X$116,$C$105:$C$116)&lt;0,0,
IF(FORECAST($C102,X$105:X$116,$C$105:$C$116)&gt;100,100,
FORECAST($C102,X$105:X$116,$C$105:$C$116))))</f>
        <v>96.072173370149812</v>
      </c>
      <c r="Y102" s="76"/>
      <c r="Z102" s="77"/>
      <c r="AA102" s="77"/>
      <c r="AB102" s="78">
        <f ca="true">IF(MAX(C105:C116)-MIN(C105:C116)&lt;5,AVERAGEIF(C105:C116,"&gt;0",AB105:AB116),
IF(FORECAST($C102,AB$105:AB$116,$C$105:$C$116)&lt;0,0,
IF(FORECAST($C102,AB$105:AB$116,$C$105:$C$116)&gt;100,100,
FORECAST($C102,AB$105:AB$116,$C$105:$C$116))))</f>
        <v>0.35494188135534888</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17" t="s">
        <v>188</v>
      </c>
      <c r="C105" s="418">
        <v>2001</v>
      </c>
      <c r="D105" s="1">
        <f t="shared" ref="D105:D116" ca="true" si="15">IF(ISERROR(INDIRECT(CONCATENATE($B105,"!C122"))),"",INDIRECT(CONCATENATE($B105,"!C122")))</f>
        <v>29.184298675297935</v>
      </c>
      <c r="E105" s="88">
        <f t="shared" ref="E105:E116" ca="true" si="16">IF(ISERROR(INDIRECT(CONCATENATE($B105,"!C129"))),"",INDIRECT(CONCATENATE($B105,"!C129")))</f>
        <v>93.760273605712328</v>
      </c>
      <c r="F105" s="89"/>
      <c r="G105" s="89"/>
      <c r="H105" s="90">
        <f t="shared" ref="H105:H116" ca="true" si="17">IF(ISERROR(INDIRECT(CONCATENATE($B105,"!C127"))),"",INDIRECT(CONCATENATE($B105,"!C127")))</f>
        <v>51.168400528321385</v>
      </c>
      <c r="I105" s="1">
        <f t="shared" ref="I105:I116" ca="true" si="18">IF(ISERROR(INDIRECT(CONCATENATE($B105,"!D122"))),"",INDIRECT(CONCATENATE($B105,"!D122")))</f>
        <v>48.792859780542557</v>
      </c>
      <c r="J105" s="88">
        <f t="shared" ref="J105:J116" ca="true" si="19">IF(ISERROR(INDIRECT(CONCATENATE($B105,"!D129"))),"",INDIRECT(CONCATENATE($B105,"!D129")))</f>
        <v>91.57588651768107</v>
      </c>
      <c r="K105" s="89"/>
      <c r="L105" s="89"/>
      <c r="M105" s="90">
        <f t="shared" ref="M105:M116" ca="true" si="20">IF(ISERROR(INDIRECT(CONCATENATE($B105,"!D127"))),"",INDIRECT(CONCATENATE($B105,"!D127")))</f>
        <v>18.863408939818008</v>
      </c>
      <c r="N105" s="1">
        <f t="shared" ref="N105:N116" ca="true" si="21">IF(ISERROR(INDIRECT(CONCATENATE($B105,"!E122"))),"",INDIRECT(CONCATENATE($B105,"!E122")))</f>
        <v>57.227003864282835</v>
      </c>
      <c r="O105" s="88">
        <f t="shared" ref="O105:O116" ca="true" si="22">IF(ISERROR(INDIRECT(CONCATENATE($B105,"!E129"))),"",INDIRECT(CONCATENATE($B105,"!E129")))</f>
        <v>89.625094810613163</v>
      </c>
      <c r="P105" s="89"/>
      <c r="Q105" s="89"/>
      <c r="R105" s="90">
        <f t="shared" ref="R105:R116" ca="true" si="23">IF(ISERROR(INDIRECT(CONCATENATE($B105,"!E127"))),"",INDIRECT(CONCATENATE($B105,"!E127")))</f>
        <v>5.2582844904164041</v>
      </c>
      <c r="S105" s="1">
        <f t="shared" ref="S105:S116" ca="true" si="24">IF(ISERROR(INDIRECT(CONCATENATE($B105,"!F122"))),"",INDIRECT(CONCATENATE($B105,"!F122")))</f>
        <v>69.720856549083138</v>
      </c>
      <c r="T105" s="88">
        <f t="shared" ref="T105:T116" ca="true" si="25">IF(ISERROR(INDIRECT(CONCATENATE($B105,"!F129"))),"",INDIRECT(CONCATENATE($B105,"!F129")))</f>
        <v>91.54279765364619</v>
      </c>
      <c r="U105" s="89"/>
      <c r="V105" s="89"/>
      <c r="W105" s="90">
        <f t="shared" ref="W105:W116" ca="true" si="26">IF(ISERROR(INDIRECT(CONCATENATE($B105,"!F127"))),"",INDIRECT(CONCATENATE($B105,"!F127")))</f>
        <v>1.4621382165764436</v>
      </c>
      <c r="X105" s="1">
        <f t="shared" ref="X105:X116" ca="true" si="27">IF(ISERROR(INDIRECT(CONCATENATE($B105,"!G122"))),"",INDIRECT(CONCATENATE($B105,"!G122")))</f>
        <v>89.273065203454081</v>
      </c>
      <c r="Y105" s="88">
        <f t="shared" ref="Y105:Y116" ca="true" si="28">IF(ISERROR(INDIRECT(CONCATENATE($B105,"!G129"))),"",INDIRECT(CONCATENATE($B105,"!G129")))</f>
        <v>95.938653224053581</v>
      </c>
      <c r="Z105" s="89"/>
      <c r="AA105" s="89"/>
      <c r="AB105" s="90">
        <f t="shared" ref="AB105:AB116" ca="true" si="29">IF(ISERROR(INDIRECT(CONCATENATE($B105,"!G2127"))),"",INDIRECT(CONCATENATE($B105,"!G127")))</f>
        <v>0.39992197871479951</v>
      </c>
    </row>
    <row r="106" x14ac:dyDescent="0.2">
      <c r="A106" s="87"/>
      <c r="B106" s="419" t="s">
        <v>295</v>
      </c>
      <c r="C106" s="420">
        <v>2011</v>
      </c>
      <c r="D106" s="2">
        <f t="shared" ca="true" si="15"/>
        <v>45.615297933381697</v>
      </c>
      <c r="E106" s="91" t="str">
        <f t="shared" ca="true" si="16"/>
        <v>N/A</v>
      </c>
      <c r="F106" s="89"/>
      <c r="G106" s="89"/>
      <c r="H106" s="92">
        <f t="shared" ca="true" si="17"/>
        <v>32.744306973569671</v>
      </c>
      <c r="I106" s="2">
        <f t="shared" ca="true" si="18"/>
        <v>61.692843249267497</v>
      </c>
      <c r="J106" s="91" t="str">
        <f t="shared" ca="true" si="19"/>
        <v>N/A</v>
      </c>
      <c r="K106" s="89"/>
      <c r="L106" s="89"/>
      <c r="M106" s="92">
        <f t="shared" ca="true" si="20"/>
        <v>10.830598096075603</v>
      </c>
      <c r="N106" s="2">
        <f t="shared" ca="true" si="21"/>
        <v>72.06435318712326</v>
      </c>
      <c r="O106" s="91" t="str">
        <f t="shared" ca="true" si="22"/>
        <v>N/A</v>
      </c>
      <c r="P106" s="89"/>
      <c r="Q106" s="89"/>
      <c r="R106" s="92">
        <f t="shared" ca="true" si="23"/>
        <v>4.0547096743532833</v>
      </c>
      <c r="S106" s="2">
        <f t="shared" ca="true" si="24"/>
        <v>83.055957886708171</v>
      </c>
      <c r="T106" s="91" t="str">
        <f t="shared" ca="true" si="25"/>
        <v>N/A</v>
      </c>
      <c r="U106" s="89"/>
      <c r="V106" s="89"/>
      <c r="W106" s="92">
        <f t="shared" ca="true" si="26"/>
        <v>1.6663391632709592</v>
      </c>
      <c r="X106" s="2">
        <f t="shared" ca="true" si="27"/>
        <v>94.9389886757006</v>
      </c>
      <c r="Y106" s="91" t="str">
        <f t="shared" ca="true" si="28"/>
        <v>N/A</v>
      </c>
      <c r="Z106" s="89"/>
      <c r="AA106" s="89"/>
      <c r="AB106" s="92">
        <f t="shared" ca="true" si="29"/>
        <v>0.36243856424859106</v>
      </c>
    </row>
    <row r="107" x14ac:dyDescent="0.2">
      <c r="A107" s="87"/>
      <c r="B107" s="419"/>
      <c r="C107" s="42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9"/>
      <c r="C108" s="4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9"/>
      <c r="C109" s="4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9"/>
      <c r="C110" s="4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9"/>
      <c r="C111" s="42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19"/>
      <c r="C112" s="42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19"/>
      <c r="C113" s="4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9"/>
      <c r="C114" s="4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9"/>
      <c r="C115" s="4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1"/>
      <c r="C116" s="4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77" t="str">
        <f>CONCATENATE("National use of sanitation facilities, ",C99,"–",C100)</f>
        <v>National use of sanitation facilities, 2000–2017</v>
      </c>
      <c r="C118" s="1678"/>
      <c r="D118" s="1678"/>
      <c r="E118" s="1678"/>
      <c r="F118" s="1678"/>
      <c r="G118" s="1678"/>
      <c r="H118" s="1678"/>
      <c r="I118" s="1678"/>
      <c r="J118" s="1678"/>
      <c r="K118" s="1678"/>
      <c r="L118" s="1678"/>
      <c r="N118" s="98"/>
      <c r="O118" s="98"/>
      <c r="P118" s="98"/>
      <c r="Q118" s="98"/>
      <c r="R118" s="98"/>
      <c r="S118" s="1701" t="s">
        <v>11</v>
      </c>
      <c r="T118" s="1702"/>
      <c r="U118" s="1702"/>
      <c r="V118" s="1702"/>
      <c r="W118" s="170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699" t="s">
        <v>6</v>
      </c>
      <c r="B197" s="1699"/>
      <c r="C197" s="1699"/>
      <c r="D197" s="1696" t="s">
        <v>0</v>
      </c>
      <c r="E197" s="1697"/>
      <c r="F197" s="1697"/>
      <c r="G197" s="1697"/>
      <c r="H197" s="1698"/>
      <c r="I197" s="1696" t="s">
        <v>1</v>
      </c>
      <c r="J197" s="1697"/>
      <c r="K197" s="1697"/>
      <c r="L197" s="1697"/>
      <c r="M197" s="1698"/>
      <c r="N197" s="1696" t="s">
        <v>2</v>
      </c>
      <c r="O197" s="1697"/>
      <c r="P197" s="1697"/>
      <c r="Q197" s="1697"/>
      <c r="R197" s="1698"/>
      <c r="S197" s="1696" t="s">
        <v>3</v>
      </c>
      <c r="T197" s="1697"/>
      <c r="U197" s="1697"/>
      <c r="V197" s="1697"/>
      <c r="W197" s="1698"/>
      <c r="X197" s="1696" t="s">
        <v>4</v>
      </c>
      <c r="Y197" s="1697"/>
      <c r="Z197" s="1697"/>
      <c r="AA197" s="1697"/>
      <c r="AB197" s="1698"/>
    </row>
    <row r="198" s="44" customFormat="true" ht="22.5" customHeight="true" x14ac:dyDescent="0.2">
      <c r="A198" s="1712"/>
      <c r="B198" s="1712"/>
      <c r="C198" s="1712"/>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704" t="s">
        <v>10</v>
      </c>
      <c r="B199" s="1705"/>
      <c r="C199" s="209">
        <f>MinBase(C205:C216)</f>
        <v>2000</v>
      </c>
      <c r="D199" s="56">
        <f ca="true">IF((D201+H201)&gt;100,D201*100/(D201+H201),D201)</f>
        <v>49.708987121694918</v>
      </c>
      <c r="E199" s="105">
        <f ca="true">D199*AVERAGEIF(E205:E216,"&gt;0")/100</f>
        <v>44.691599558790557</v>
      </c>
      <c r="F199" s="58">
        <f ca="true">D199*(100-AVERAGEIF(E205:E216,"&gt;0"))/100</f>
        <v>5.0173875629043616</v>
      </c>
      <c r="G199" s="59">
        <f ca="true">100-(E199+F199+H199)</f>
        <v>39.342901210959667</v>
      </c>
      <c r="H199" s="60">
        <f ca="true">IF((D201+H201)&gt;100,H201*100/(D201+H201),H201)</f>
        <v>10.948111667345415</v>
      </c>
      <c r="I199" s="56">
        <f ca="true">IF((I201+M201)&gt;100,I201*100/(I201+M201),I201)</f>
        <v>59.635066856189496</v>
      </c>
      <c r="J199" s="105">
        <f ca="true">I199*AVERAGEIF(J205:J216,"&gt;0")/100</f>
        <v>53.555828812902412</v>
      </c>
      <c r="K199" s="61">
        <f ca="true">I199*(100-AVERAGEIF(J205:J216,"&gt;0"))/100</f>
        <v>6.0792380432870843</v>
      </c>
      <c r="L199" s="62">
        <f ca="true">100-(J199+K199+M199)</f>
        <v>37.09748728998818</v>
      </c>
      <c r="M199" s="63">
        <f ca="true">IF((I201+M201)&gt;100,M201*100/(I201+M201),M201)</f>
        <v>3.267445853822327</v>
      </c>
      <c r="N199" s="56">
        <f ca="true">IF((N201+R201)&gt;100,N201*100/(N201+R201),N201)</f>
        <v>68.031931484261349</v>
      </c>
      <c r="O199" s="105">
        <f ca="true">N199*AVERAGEIF(O205:O216,"&gt;0")/100</f>
        <v>62.387720489394439</v>
      </c>
      <c r="P199" s="61">
        <f ca="true">N199*(100-AVERAGEIF(O205:O216,"&gt;0"))/100</f>
        <v>5.6442109948669055</v>
      </c>
      <c r="Q199" s="62">
        <f ca="true">100-(O199+P199+R199)</f>
        <v>30.994077634582681</v>
      </c>
      <c r="R199" s="63">
        <f ca="true">IF((N201+R201)&gt;100,R201*100/(N201+R201),R201)</f>
        <v>0.9739908811559701</v>
      </c>
      <c r="S199" s="56">
        <f ca="true">IF((S201+W201)&gt;100,S201*100/(S201+W201),S201)</f>
        <v>80.290412765066776</v>
      </c>
      <c r="T199" s="105">
        <f ca="true">S199*AVERAGEIF(T205:T216,"&gt;0")/100</f>
        <v>75.470340926985287</v>
      </c>
      <c r="U199" s="61">
        <f ca="true">S199*(100-AVERAGEIF(T205:T216,"&gt;0"))/100</f>
        <v>4.820071838081482</v>
      </c>
      <c r="V199" s="62">
        <f ca="true">100-(T199+U199+W199)</f>
        <v>19.092220471943307</v>
      </c>
      <c r="W199" s="63">
        <f ca="true">IF((S201+W201)&gt;100,W201*100/(S201+W201),W201)</f>
        <v>0.61736676298992155</v>
      </c>
      <c r="X199" s="56">
        <f ca="true">IF((X201+AB201)&gt;100,X201*100/(X201+AB201),X201)</f>
        <v>94.601500222323011</v>
      </c>
      <c r="Y199" s="105">
        <f ca="true">X199*AVERAGEIF(Y205:Y216,"&gt;0")/100</f>
        <v>92.185702894996908</v>
      </c>
      <c r="Z199" s="61">
        <f ca="true">X199*(100-AVERAGEIF(Y205:Y216,"&gt;0"))/100</f>
        <v>2.415797327326108</v>
      </c>
      <c r="AA199" s="62">
        <f ca="true">100-(Y199+Z199+AB199)</f>
        <v>5.3059518998304753</v>
      </c>
      <c r="AB199" s="63">
        <f ca="true">IF((X201+AB201)&gt;100,AB201*100/(X201+AB201),AB201)</f>
        <v>9.254787784651608E-2</v>
      </c>
    </row>
    <row r="200" s="64" customFormat="true" ht="15" customHeight="true" x14ac:dyDescent="0.2">
      <c r="A200" s="1706"/>
      <c r="B200" s="1707"/>
      <c r="C200" s="210">
        <f>MaxTarget(C205:C216)</f>
        <v>2017</v>
      </c>
      <c r="D200" s="65">
        <f ca="true">IF((D202+H202)&gt;100,D202*100/(D202+H202),D202)</f>
        <v>71.73903439633068</v>
      </c>
      <c r="E200" s="106">
        <f ca="true">D200*AVERAGEIF(E205:E216,"&gt;0")/100</f>
        <v>64.498039159921504</v>
      </c>
      <c r="F200" s="67">
        <f ca="true">D200*(100-AVERAGEIF(E205:E216,"&gt;0"))/100</f>
        <v>7.2409952364091712</v>
      </c>
      <c r="G200" s="68">
        <f ca="true">100-(E200+F200+H200)</f>
        <v>21.91716845543192</v>
      </c>
      <c r="H200" s="69">
        <f ca="true">IF((D202+H202)&gt;100,H202*100/(D202+H202),H202)</f>
        <v>6.3437971482373996</v>
      </c>
      <c r="I200" s="65">
        <f ca="true">IF((I202+M202)&gt;100,I202*100/(I202+M202),I202)</f>
        <v>80.499643716710125</v>
      </c>
      <c r="J200" s="106">
        <f ca="true">I200*AVERAGEIF(J205:J216,"&gt;0")/100</f>
        <v>72.293456948548766</v>
      </c>
      <c r="K200" s="67">
        <f ca="true">I200*(100-AVERAGEIF(J205:J216,"&gt;0"))/100</f>
        <v>8.2061867681613609</v>
      </c>
      <c r="L200" s="68">
        <f ca="true">100-(J200+K200+M200)</f>
        <v>16.28129455847801</v>
      </c>
      <c r="M200" s="69">
        <f ca="true">IF((I202+M202)&gt;100,M202*100/(I202+M202),M202)</f>
        <v>3.2190617248118585</v>
      </c>
      <c r="N200" s="65">
        <f ca="true">IF((N202+R202)&gt;100,N202*100/(N202+R202),N202)</f>
        <v>86.753970457001742</v>
      </c>
      <c r="O200" s="106">
        <f ca="true">N200*AVERAGEIF(O205:O216,"&gt;0")/100</f>
        <v>79.556501515302713</v>
      </c>
      <c r="P200" s="67">
        <f ca="true">N200*(100-AVERAGEIF(O205:O216,"&gt;0"))/100</f>
        <v>7.1974689416990358</v>
      </c>
      <c r="Q200" s="68">
        <f ca="true">100-(O200+P200+R200)</f>
        <v>11.931754436131683</v>
      </c>
      <c r="R200" s="69">
        <f ca="true">IF((N202+R202)&gt;100,R202*100/(N202+R202),R202)</f>
        <v>1.3142751068665675</v>
      </c>
      <c r="S200" s="65">
        <f ca="true">IF((S202+W202)&gt;100,S202*100/(S202+W202),S202)</f>
        <v>94.663042233011765</v>
      </c>
      <c r="T200" s="106">
        <f ca="true">S200*AVERAGEIF(T205:T216,"&gt;0")/100</f>
        <v>88.980138779649764</v>
      </c>
      <c r="U200" s="67">
        <f ca="true">S200*(100-AVERAGEIF(T205:T216,"&gt;0"))/100</f>
        <v>5.6829034533619947</v>
      </c>
      <c r="V200" s="68">
        <f ca="true">100-(T200+U200+W200)</f>
        <v>4.6977938280555094</v>
      </c>
      <c r="W200" s="69">
        <f ca="true">IF((S202+W202)&gt;100,W202*100/(S202+W202),W202)</f>
        <v>0.63916393893272483</v>
      </c>
      <c r="X200" s="65">
        <f ca="true">IF((X202+AB202)&gt;100,X202*100/(X202+AB202),X202)</f>
        <v>97.989787238288272</v>
      </c>
      <c r="Y200" s="106">
        <f ca="true">X200*AVERAGEIF(Y205:Y216,"&gt;0")/100</f>
        <v>95.487464700493547</v>
      </c>
      <c r="Z200" s="67">
        <f ca="true">X200*(100-AVERAGEIF(Y205:Y216,"&gt;0"))/100</f>
        <v>2.5023225377947167</v>
      </c>
      <c r="AA200" s="68">
        <f ca="true">100-(Y200+Z200+AB200)</f>
        <v>1.9435618840731763</v>
      </c>
      <c r="AB200" s="69">
        <f ca="true">IF((X202+AB202)&gt;100,AB202*100/(X202+AB202),AB202)</f>
        <v>6.6650877638561923E-2</v>
      </c>
    </row>
    <row r="201" hidden="true" x14ac:dyDescent="0.2">
      <c r="A201" s="1708" t="s">
        <v>12</v>
      </c>
      <c r="B201" s="1709"/>
      <c r="C201" s="70">
        <f>MinRegYear(C199,C205:C216)</f>
        <v>2000</v>
      </c>
      <c r="D201" s="71">
        <f ca="true">IF(MAX(C205:C216)-MIN(C205:C216)&lt;5,AVERAGEIF(C205:C216,"&gt;0",D205:D216),
IF(FORECAST($C201,D$205:D$216,$C$205:$C$216)&lt;0,0,
IF(FORECAST($C201,D$205:D$216,$C$205:$C$216)&gt;100,100,
FORECAST($C201,D$205:D$216,$C$205:$C$216))))</f>
        <v>49.708987121694918</v>
      </c>
      <c r="E201" s="72"/>
      <c r="F201" s="73"/>
      <c r="G201" s="73"/>
      <c r="H201" s="74">
        <f ca="true">IF(MAX(C205:C216)-MIN(C205:C216)&lt;5,AVERAGEIF(C205:C216,"&gt;0",H205:H216),
IF(FORECAST($C201,H$205:H$216,$C$205:$C$216)&lt;0,0,
IF(FORECAST($C201,H$205:H$216,$C$205:$C$216)&gt;100,100,
FORECAST($C201,H$205:H$216,$C$205:$C$216))))</f>
        <v>10.948111667345415</v>
      </c>
      <c r="I201" s="71">
        <f ca="true">IF(MAX(C205:C216)-MIN(C205:C216)&lt;5,AVERAGEIF(C205:C216,"&gt;0",I205:I216),
IF(FORECAST($C201,I$205:I$216,$C$205:$C$216)&lt;0,0,
IF(FORECAST($C201,I$205:I$216,$C$205:$C$216)&gt;100,100,
FORECAST($C201,I$205:I$216,$C$205:$C$216))))</f>
        <v>59.635066856189496</v>
      </c>
      <c r="J201" s="72"/>
      <c r="K201" s="73"/>
      <c r="L201" s="73"/>
      <c r="M201" s="74">
        <f ca="true">IF(MAX(C205:C216)-MIN(C205:C216)&lt;5,AVERAGEIF(C205:C216,"&gt;0",M205:M216),
IF(FORECAST($C201,M$205:M$216,$C$205:$C$216)&lt;0,0,
IF(FORECAST($C201,M$205:M$216,$C$205:$C$216)&gt;100,100,
FORECAST($C201,M$205:M$216,$C$205:$C$216))))</f>
        <v>3.267445853822327</v>
      </c>
      <c r="N201" s="71">
        <f ca="true">IF(MAX(C205:C216)-MIN(C205:C216)&lt;5,AVERAGEIF(C205:C216,"&gt;0",N205:N216),
IF(FORECAST($C201,N$205:N$216,$C$205:$C$216)&lt;0,0,
IF(FORECAST($C201,N$205:N$216,$C$205:$C$216)&gt;100,100,
FORECAST($C201,N$205:N$216,$C$205:$C$216))))</f>
        <v>68.031931484261349</v>
      </c>
      <c r="O201" s="72"/>
      <c r="P201" s="73"/>
      <c r="Q201" s="73"/>
      <c r="R201" s="74">
        <f ca="true">IF(MAX(C205:C216)-MIN(C205:C216)&lt;5,AVERAGEIF(C205:C216,"&gt;0",R205:R216),
IF(FORECAST($C201,R$205:R$216,$C$205:$C$216)&lt;0,0,
IF(FORECAST($C201,R$205:R$216,$C$205:$C$216)&gt;100,100,
FORECAST($C201,R$205:R$216,$C$205:$C$216))))</f>
        <v>0.9739908811559701</v>
      </c>
      <c r="S201" s="71">
        <f ca="true">IF(MAX(C205:C216)-MIN(C205:C216)&lt;5,AVERAGEIF(C205:C216,"&gt;0",S205:S216),
IF(FORECAST($C201,S$205:S$216,$C$205:$C$216)&lt;0,0,
IF(FORECAST($C201,S$205:S$216,$C$205:$C$216)&gt;100,100,
FORECAST($C201,S$205:S$216,$C$205:$C$216))))</f>
        <v>80.290412765066776</v>
      </c>
      <c r="T201" s="72"/>
      <c r="U201" s="73"/>
      <c r="V201" s="73"/>
      <c r="W201" s="74">
        <f ca="true">IF(MAX(C205:C216)-MIN(C205:C216)&lt;5,AVERAGEIF(C205:C216,"&gt;0",W205:W216),
IF(FORECAST($C201,W$205:W$216,$C$205:$C$216)&lt;0,0,
IF(FORECAST($C201,W$205:W$216,$C$205:$C$216)&gt;100,100,
FORECAST($C201,W$205:W$216,$C$205:$C$216))))</f>
        <v>0.61736676298992155</v>
      </c>
      <c r="X201" s="71">
        <f ca="true">IF(MAX(C205:C216)-MIN(C205:C216)&lt;5,AVERAGEIF(C205:C216,"&gt;0",X205:X216),
IF(FORECAST($C201,X$205:X$216,$C$205:$C$216)&lt;0,0,
IF(FORECAST($C201,X$205:X$216,$C$205:$C$216)&gt;100,100,
FORECAST($C201,X$205:X$216,$C$205:$C$216))))</f>
        <v>94.601500222323011</v>
      </c>
      <c r="Y201" s="72"/>
      <c r="Z201" s="73"/>
      <c r="AA201" s="73"/>
      <c r="AB201" s="74">
        <f ca="true">IF(MAX(C205:C216)-MIN(C205:C216)&lt;5,AVERAGEIF(C205:C216,"&gt;0",AB205:AB216),
IF(FORECAST($C201,AB$205:AB$216,$C$205:$C$216)&lt;0,0,
IF(FORECAST($C201,AB$205:AB$216,$C$205:$C$216)&gt;100,100,
FORECAST($C201,AB$205:AB$216,$C$205:$C$216))))</f>
        <v>9.254787784651608E-2</v>
      </c>
    </row>
    <row r="202" hidden="true" x14ac:dyDescent="0.2">
      <c r="A202" s="1710"/>
      <c r="B202" s="1711"/>
      <c r="C202" s="49">
        <f>MaxRegYear(C200,C205:C216)</f>
        <v>2013</v>
      </c>
      <c r="D202" s="75">
        <f ca="true">IF(MAX(C205:C216)-MIN(C205:C216)&lt;5,AVERAGEIF(C205:C216,"&gt;0",D205:D216),
IF(FORECAST($C202,D$205:D$216,$C$205:$C$216)&lt;0,0,
IF(FORECAST($C202,D$205:D$216,$C$205:$C$216)&gt;100,100,
FORECAST($C202,D$205:D$216,$C$205:$C$216))))</f>
        <v>71.73903439633068</v>
      </c>
      <c r="E202" s="76"/>
      <c r="F202" s="77"/>
      <c r="G202" s="77"/>
      <c r="H202" s="78">
        <f ca="true">IF(MAX(C205:C216)-MIN(C205:C216)&lt;5,AVERAGEIF(C205:C216,"&gt;0",H205:H216),
IF(FORECAST($C202,H$205:H$216,$C$205:$C$216)&lt;0,0,
IF(FORECAST($C202,H$205:H$216,$C$205:$C$216)&gt;100,100,
FORECAST($C202,H$205:H$216,$C$205:$C$216))))</f>
        <v>6.3437971482373996</v>
      </c>
      <c r="I202" s="75">
        <f ca="true">IF(MAX(C205:C216)-MIN(C205:C216)&lt;5,AVERAGEIF(C205:C216,"&gt;0",I205:I216),
IF(FORECAST($C202,I$205:I$216,$C$205:$C$216)&lt;0,0,
IF(FORECAST($C202,I$205:I$216,$C$205:$C$216)&gt;100,100,
FORECAST($C202,I$205:I$216,$C$205:$C$216))))</f>
        <v>80.499643716710125</v>
      </c>
      <c r="J202" s="76"/>
      <c r="K202" s="77"/>
      <c r="L202" s="77"/>
      <c r="M202" s="78">
        <f ca="true">IF(MAX(C205:C216)-MIN(C205:C216)&lt;5,AVERAGEIF(C205:C216,"&gt;0",M205:M216),
IF(FORECAST($C202,M$205:M$216,$C$205:$C$216)&lt;0,0,
IF(FORECAST($C202,M$205:M$216,$C$205:$C$216)&gt;100,100,
FORECAST($C202,M$205:M$216,$C$205:$C$216))))</f>
        <v>3.2190617248118585</v>
      </c>
      <c r="N202" s="75">
        <f ca="true">IF(MAX(C205:C216)-MIN(C205:C216)&lt;5,AVERAGEIF(C205:C216,"&gt;0",N205:N216),
IF(FORECAST($C202,N$205:N$216,$C$205:$C$216)&lt;0,0,
IF(FORECAST($C202,N$205:N$216,$C$205:$C$216)&gt;100,100,
FORECAST($C202,N$205:N$216,$C$205:$C$216))))</f>
        <v>86.753970457001742</v>
      </c>
      <c r="O202" s="76"/>
      <c r="P202" s="77"/>
      <c r="Q202" s="77"/>
      <c r="R202" s="78">
        <f ca="true">IF(MAX(C205:C216)-MIN(C205:C216)&lt;5,AVERAGEIF(C205:C216,"&gt;0",R205:R216),
IF(FORECAST($C202,R$205:R$216,$C$205:$C$216)&lt;0,0,
IF(FORECAST($C202,R$205:R$216,$C$205:$C$216)&gt;100,100,
FORECAST($C202,R$205:R$216,$C$205:$C$216))))</f>
        <v>1.3142751068665675</v>
      </c>
      <c r="S202" s="75">
        <f ca="true">IF(MAX(C205:C216)-MIN(C205:C216)&lt;5,AVERAGEIF(C205:C216,"&gt;0",S205:S216),
IF(FORECAST($C202,S$205:S$216,$C$205:$C$216)&lt;0,0,
IF(FORECAST($C202,S$205:S$216,$C$205:$C$216)&gt;100,100,
FORECAST($C202,S$205:S$216,$C$205:$C$216))))</f>
        <v>94.663042233011765</v>
      </c>
      <c r="T202" s="76"/>
      <c r="U202" s="77"/>
      <c r="V202" s="77"/>
      <c r="W202" s="78">
        <f ca="true">IF(MAX(C205:C216)-MIN(C205:C216)&lt;5,AVERAGEIF(C205:C216,"&gt;0",W205:W216),
IF(FORECAST($C202,W$205:W$216,$C$205:$C$216)&lt;0,0,
IF(FORECAST($C202,W$205:W$216,$C$205:$C$216)&gt;100,100,
FORECAST($C202,W$205:W$216,$C$205:$C$216))))</f>
        <v>0.63916393893272483</v>
      </c>
      <c r="X202" s="75">
        <f ca="true">IF(MAX(C205:C216)-MIN(C205:C216)&lt;5,AVERAGEIF(C205:C216,"&gt;0",X205:X216),
IF(FORECAST($C202,X$205:X$216,$C$205:$C$216)&lt;0,0,
IF(FORECAST($C202,X$205:X$216,$C$205:$C$216)&gt;100,100,
FORECAST($C202,X$205:X$216,$C$205:$C$216))))</f>
        <v>97.989787238288272</v>
      </c>
      <c r="Y202" s="76"/>
      <c r="Z202" s="77"/>
      <c r="AA202" s="77"/>
      <c r="AB202" s="78">
        <f ca="true">IF(MAX(C205:C216)-MIN(C205:C216)&lt;5,AVERAGEIF(C205:C216,"&gt;0",AB205:AB216),
IF(FORECAST($C202,AB$205:AB$216,$C$205:$C$216)&lt;0,0,
IF(FORECAST($C202,AB$205:AB$216,$C$205:$C$216)&gt;100,100,
FORECAST($C202,AB$205:AB$216,$C$205:$C$216))))</f>
        <v>6.6650877638561923E-2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17" t="s">
        <v>188</v>
      </c>
      <c r="C205" s="418">
        <v>2001</v>
      </c>
      <c r="D205" s="1">
        <f t="shared" ref="D205:D216" ca="true" si="30">IF(ISERROR(INDIRECT(CONCATENATE($B205,"!H122"))),"",INDIRECT(CONCATENATE($B205,"!H122")))</f>
        <v>51.403606142821019</v>
      </c>
      <c r="E205" s="91">
        <f t="shared" ref="E205:E216" ca="true" si="31">IF(ISERROR(INDIRECT(CONCATENATE($B205,"!H129"))),"",INDIRECT(CONCATENATE($B205,"!H129")))</f>
        <v>89.906477976264014</v>
      </c>
      <c r="F205" s="89"/>
      <c r="G205" s="89"/>
      <c r="H205" s="90">
        <f t="shared" ref="H205:H216" ca="true" si="32">IF(ISERROR(INDIRECT(CONCATENATE($B205,"!H127"))),"",INDIRECT(CONCATENATE($B205,"!H127")))</f>
        <v>10.593933627414049</v>
      </c>
      <c r="I205" s="1">
        <f t="shared" ref="I205:I216" ca="true" si="33">IF(ISERROR(INDIRECT(CONCATENATE($B205,"!I122"))),"",INDIRECT(CONCATENATE($B205,"!I122")))</f>
        <v>61.240034306998787</v>
      </c>
      <c r="J205" s="91">
        <f t="shared" ref="J205:J216" ca="true" si="34">IF(ISERROR(INDIRECT(CONCATENATE($B205,"!I129"))),"",INDIRECT(CONCATENATE($B205,"!I129")))</f>
        <v>89.805934052279639</v>
      </c>
      <c r="K205" s="89"/>
      <c r="L205" s="89"/>
      <c r="M205" s="90">
        <f t="shared" ref="M205:M216" ca="true" si="35">IF(ISERROR(INDIRECT(CONCATENATE($B205,"!I127"))),"",INDIRECT(CONCATENATE($B205,"!I127")))</f>
        <v>3.2637239977445986</v>
      </c>
      <c r="N205" s="1">
        <f t="shared" ref="N205:N216" ca="true" si="36">IF(ISERROR(INDIRECT(CONCATENATE($B205,"!J122"))),"",INDIRECT(CONCATENATE($B205,"!J122")))</f>
        <v>69.472088328318549</v>
      </c>
      <c r="O205" s="91">
        <f t="shared" ref="O205:O216" ca="true" si="37">IF(ISERROR(INDIRECT(CONCATENATE($B205,"!J129"))),"",INDIRECT(CONCATENATE($B205,"!J129")))</f>
        <v>91.703585549129016</v>
      </c>
      <c r="P205" s="89"/>
      <c r="Q205" s="89"/>
      <c r="R205" s="90">
        <f t="shared" ref="R205:R216" ca="true" si="38">IF(ISERROR(INDIRECT(CONCATENATE($B205,"!J127"))),"",INDIRECT(CONCATENATE($B205,"!J127")))</f>
        <v>1.000166590826016</v>
      </c>
      <c r="S205" s="1">
        <f t="shared" ref="S205:S216" ca="true" si="39">IF(ISERROR(INDIRECT(CONCATENATE($B205,"!K122"))),"",INDIRECT(CONCATENATE($B205,"!K122")))</f>
        <v>81.395999647216485</v>
      </c>
      <c r="T205" s="91">
        <f t="shared" ref="T205:T216" ca="true" si="40">IF(ISERROR(INDIRECT(CONCATENATE($B205,"!K129"))),"",INDIRECT(CONCATENATE($B205,"!K129")))</f>
        <v>93.996703127949758</v>
      </c>
      <c r="U205" s="89"/>
      <c r="V205" s="89"/>
      <c r="W205" s="90">
        <f t="shared" ref="W205:W216" ca="true" si="41">IF(ISERROR(INDIRECT(CONCATENATE($B205,"!K127"))),"",INDIRECT(CONCATENATE($B205,"!K127")))</f>
        <v>0.61904346883167571</v>
      </c>
      <c r="X205" s="1">
        <f t="shared" ref="X205:X216" ca="true" si="42">IF(ISERROR(INDIRECT(CONCATENATE($B205,"!L122"))),"",INDIRECT(CONCATENATE($B205,"!L122")))</f>
        <v>94.862137685089507</v>
      </c>
      <c r="Y205" s="91">
        <f t="shared" ref="Y205:Y216" ca="true" si="43">IF(ISERROR(INDIRECT(CONCATENATE($B205,"!L129"))),"",INDIRECT(CONCATENATE($B205,"!L129")))</f>
        <v>97.446343534036203</v>
      </c>
      <c r="Z205" s="89"/>
      <c r="AA205" s="89"/>
      <c r="AB205" s="90">
        <f t="shared" ref="AB205:AB216" ca="true" si="44">IF(ISERROR(INDIRECT(CONCATENATE($B205,"!L2127"))),"",INDIRECT(CONCATENATE($B205,"!L127")))</f>
        <v>9.0555800907442821E-2</v>
      </c>
    </row>
    <row r="206" x14ac:dyDescent="0.2">
      <c r="A206" s="87"/>
      <c r="B206" s="419" t="s">
        <v>295</v>
      </c>
      <c r="C206" s="420">
        <v>2011</v>
      </c>
      <c r="D206" s="2">
        <f t="shared" ca="true" si="30"/>
        <v>68.349796354079075</v>
      </c>
      <c r="E206" s="91" t="str">
        <f t="shared" ca="true" si="31"/>
        <v>N/A</v>
      </c>
      <c r="F206" s="89"/>
      <c r="G206" s="89"/>
      <c r="H206" s="92">
        <f t="shared" ca="true" si="32"/>
        <v>7.0521532281001829</v>
      </c>
      <c r="I206" s="2">
        <f t="shared" ca="true" si="33"/>
        <v>77.289708815091501</v>
      </c>
      <c r="J206" s="91" t="str">
        <f t="shared" ca="true" si="34"/>
        <v>N/A</v>
      </c>
      <c r="K206" s="89"/>
      <c r="L206" s="89"/>
      <c r="M206" s="92">
        <f t="shared" ca="true" si="35"/>
        <v>3.2265054369673147</v>
      </c>
      <c r="N206" s="2">
        <f t="shared" ca="true" si="36"/>
        <v>83.873656768888225</v>
      </c>
      <c r="O206" s="91" t="str">
        <f t="shared" ca="true" si="37"/>
        <v>N/A</v>
      </c>
      <c r="P206" s="89"/>
      <c r="Q206" s="89"/>
      <c r="R206" s="92">
        <f t="shared" ca="true" si="38"/>
        <v>1.2619236875264772</v>
      </c>
      <c r="S206" s="2">
        <f t="shared" ca="true" si="39"/>
        <v>92.451868468712519</v>
      </c>
      <c r="T206" s="91" t="str">
        <f t="shared" ca="true" si="40"/>
        <v>N/A</v>
      </c>
      <c r="U206" s="89"/>
      <c r="V206" s="89"/>
      <c r="W206" s="92">
        <f t="shared" ca="true" si="41"/>
        <v>0.63581052724921672</v>
      </c>
      <c r="X206" s="2">
        <f t="shared" ca="true" si="42"/>
        <v>97.468512312755095</v>
      </c>
      <c r="Y206" s="91" t="str">
        <f t="shared" ca="true" si="43"/>
        <v>N/A</v>
      </c>
      <c r="Z206" s="89"/>
      <c r="AA206" s="89"/>
      <c r="AB206" s="92">
        <f t="shared" ca="true" si="44"/>
        <v>7.0635031516709176E-2</v>
      </c>
    </row>
    <row r="207" x14ac:dyDescent="0.2">
      <c r="A207" s="87"/>
      <c r="B207" s="419"/>
      <c r="C207" s="420"/>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19"/>
      <c r="C208" s="420"/>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19"/>
      <c r="C209" s="420"/>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19"/>
      <c r="C210" s="42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19"/>
      <c r="C211" s="42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19"/>
      <c r="C212" s="42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19"/>
      <c r="C213" s="42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19"/>
      <c r="C214" s="42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19"/>
      <c r="C215" s="42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21"/>
      <c r="C216" s="42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677" t="str">
        <f>CONCATENATE("Urban use of sanitation facilities, ",C199,"–",C200)</f>
        <v>Urban use of sanitation facilities, 2000–2017</v>
      </c>
      <c r="C218" s="1678"/>
      <c r="D218" s="1678"/>
      <c r="E218" s="1678"/>
      <c r="F218" s="1678"/>
      <c r="G218" s="1678"/>
      <c r="H218" s="1678"/>
      <c r="I218" s="1678"/>
      <c r="J218" s="1678"/>
      <c r="K218" s="1678"/>
      <c r="L218" s="1678"/>
      <c r="N218" s="98"/>
      <c r="O218" s="98"/>
      <c r="P218" s="98"/>
      <c r="Q218" s="98"/>
      <c r="R218" s="98"/>
      <c r="S218" s="1701" t="s">
        <v>11</v>
      </c>
      <c r="T218" s="1702"/>
      <c r="U218" s="1702"/>
      <c r="V218" s="1702"/>
      <c r="W218" s="170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699" t="s">
        <v>7</v>
      </c>
      <c r="B297" s="1699"/>
      <c r="C297" s="1699"/>
      <c r="D297" s="1696" t="s">
        <v>0</v>
      </c>
      <c r="E297" s="1697"/>
      <c r="F297" s="1697"/>
      <c r="G297" s="1697"/>
      <c r="H297" s="1698"/>
      <c r="I297" s="1696" t="s">
        <v>1</v>
      </c>
      <c r="J297" s="1697"/>
      <c r="K297" s="1697"/>
      <c r="L297" s="1697"/>
      <c r="M297" s="1698"/>
      <c r="N297" s="1696" t="s">
        <v>2</v>
      </c>
      <c r="O297" s="1697"/>
      <c r="P297" s="1697"/>
      <c r="Q297" s="1697"/>
      <c r="R297" s="1698"/>
      <c r="S297" s="1696" t="s">
        <v>3</v>
      </c>
      <c r="T297" s="1697"/>
      <c r="U297" s="1697"/>
      <c r="V297" s="1697"/>
      <c r="W297" s="1698"/>
      <c r="X297" s="1696" t="s">
        <v>4</v>
      </c>
      <c r="Y297" s="1697"/>
      <c r="Z297" s="1697"/>
      <c r="AA297" s="1697"/>
      <c r="AB297" s="1698"/>
    </row>
    <row r="298" s="44" customFormat="true" ht="22.5" customHeight="true" x14ac:dyDescent="0.2">
      <c r="A298" s="1700"/>
      <c r="B298" s="1700"/>
      <c r="C298" s="170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704" t="s">
        <v>10</v>
      </c>
      <c r="B299" s="1705"/>
      <c r="C299" s="209">
        <f>MinBase(C305:C316)</f>
        <v>2000</v>
      </c>
      <c r="D299" s="56">
        <f ca="true">IF((D301+H301)&gt;100,D301*100/(D301+H301),D301)</f>
        <v>19.926467046893322</v>
      </c>
      <c r="E299" s="105">
        <f ca="true">D299*AVERAGEIF(E305:E316,"&gt;0")/100</f>
        <v>18.839391963404776</v>
      </c>
      <c r="F299" s="58">
        <f ca="true">D299*(100-AVERAGEIF(E305:E316,"&gt;0"))/100</f>
        <v>1.0870750834885465</v>
      </c>
      <c r="G299" s="59">
        <f ca="true">100-(E299+F299+H299)</f>
        <v>14.874135783730253</v>
      </c>
      <c r="H299" s="60">
        <f ca="true">IF((D301+H301)&gt;100,H301*100/(D301+H301),H301)</f>
        <v>65.199397169376425</v>
      </c>
      <c r="I299" s="56">
        <f ca="true">IF((I301+M301)&gt;100,I301*100/(I301+M301),I301)</f>
        <v>30.140187115970548</v>
      </c>
      <c r="J299" s="105">
        <f ca="true">I299*AVERAGEIF(J305:J316,"&gt;0")/100</f>
        <v>28.497220673912615</v>
      </c>
      <c r="K299" s="61">
        <f ca="true">I299*(100-AVERAGEIF(J305:J316,"&gt;0"))/100</f>
        <v>1.6429664420579337</v>
      </c>
      <c r="L299" s="62">
        <f ca="true">100-(J299+K299+M299)</f>
        <v>20.474724944828267</v>
      </c>
      <c r="M299" s="63">
        <f ca="true">IF((I301+M301)&gt;100,M301*100/(I301+M301),M301)</f>
        <v>49.385087939201185</v>
      </c>
      <c r="N299" s="56">
        <f ca="true">IF((N301+R301)&gt;100,N301*100/(N301+R301),N301)</f>
        <v>44.037034334992768</v>
      </c>
      <c r="O299" s="105">
        <f ca="true">N299*AVERAGEIF(O305:O316,"&gt;0")/100</f>
        <v>41.68156035118502</v>
      </c>
      <c r="P299" s="61">
        <f ca="true">N299*(100-AVERAGEIF(O305:O316,"&gt;0"))/100</f>
        <v>2.3554739838077507</v>
      </c>
      <c r="Q299" s="62">
        <f ca="true">100-(O299+P299+R299)</f>
        <v>29.559980958057849</v>
      </c>
      <c r="R299" s="63">
        <f ca="true">IF((N301+R301)&gt;100,R301*100/(N301+R301),R301)</f>
        <v>26.402984706949383</v>
      </c>
      <c r="S299" s="56">
        <f ca="true">IF((S301+W301)&gt;100,S301*100/(S301+W301),S301)</f>
        <v>50.68906933546964</v>
      </c>
      <c r="T299" s="105">
        <f ca="true">S299*AVERAGEIF(T305:T316,"&gt;0")/100</f>
        <v>45.705109386788237</v>
      </c>
      <c r="U299" s="61">
        <f ca="true">S299*(100-AVERAGEIF(T305:T316,"&gt;0"))/100</f>
        <v>4.9839599486814024</v>
      </c>
      <c r="V299" s="62">
        <f ca="true">100-(T299+U299+W299)</f>
        <v>32.26214379101998</v>
      </c>
      <c r="W299" s="63">
        <f ca="true">IF((S301+W301)&gt;100,W301*100/(S301+W301),W301)</f>
        <v>17.04878687351038</v>
      </c>
      <c r="X299" s="56">
        <f ca="true">IF((X301+AB301)&gt;100,X301*100/(X301+AB301),X301)</f>
        <v>58.887830081040647</v>
      </c>
      <c r="Y299" s="105">
        <f ca="true">X299*AVERAGEIF(Y305:Y316,"&gt;0")/100</f>
        <v>52.415638560529267</v>
      </c>
      <c r="Z299" s="61">
        <f ca="true">X299*(100-AVERAGEIF(Y305:Y316,"&gt;0"))/100</f>
        <v>6.4721915205113785</v>
      </c>
      <c r="AA299" s="62">
        <f ca="true">100-(Y299+Z299+AB299)</f>
        <v>35.253797927722815</v>
      </c>
      <c r="AB299" s="63">
        <f ca="true">IF((X301+AB301)&gt;100,AB301*100/(X301+AB301),AB301)</f>
        <v>5.8583719912365382</v>
      </c>
    </row>
    <row r="300" s="64" customFormat="true" ht="15" customHeight="true" x14ac:dyDescent="0.2">
      <c r="A300" s="1706"/>
      <c r="B300" s="1707"/>
      <c r="C300" s="210">
        <f>MaxTarget(C305:C316)</f>
        <v>2017</v>
      </c>
      <c r="D300" s="65">
        <f ca="true">IF((D302+H302)&gt;100,D302*100/(D302+H302),D302)</f>
        <v>38.112409879055122</v>
      </c>
      <c r="E300" s="106">
        <f ca="true">D300*AVERAGEIF(E305:E316,"&gt;0")/100</f>
        <v>36.033212846599589</v>
      </c>
      <c r="F300" s="67">
        <f ca="true">D300*(100-AVERAGEIF(E305:E316,"&gt;0"))/100</f>
        <v>2.0791970324555327</v>
      </c>
      <c r="G300" s="68">
        <f ca="true">100-(E300+F300+H300)</f>
        <v>18.136269186606114</v>
      </c>
      <c r="H300" s="69">
        <f ca="true">IF((D302+H302)&gt;100,H302*100/(D302+H302),H302)</f>
        <v>43.751320934338764</v>
      </c>
      <c r="I300" s="65">
        <f ca="true">IF((I302+M302)&gt;100,I302*100/(I302+M302),I302)</f>
        <v>55.475145242030067</v>
      </c>
      <c r="J300" s="106">
        <f ca="true">I300*AVERAGEIF(J305:J316,"&gt;0")/100</f>
        <v>52.451149350755379</v>
      </c>
      <c r="K300" s="67">
        <f ca="true">I300*(100-AVERAGEIF(J305:J316,"&gt;0"))/100</f>
        <v>3.0239958912746885</v>
      </c>
      <c r="L300" s="68">
        <f ca="true">100-(J300+K300+M300)</f>
        <v>26.766784083575203</v>
      </c>
      <c r="M300" s="69">
        <f ca="true">IF((I302+M302)&gt;100,M302*100/(I302+M302),M302)</f>
        <v>17.75807067439473</v>
      </c>
      <c r="N300" s="65">
        <f ca="true">IF((N302+R302)&gt;100,N302*100/(N302+R302),N302)</f>
        <v>58.576758563072417</v>
      </c>
      <c r="O300" s="106">
        <f ca="true">N300*AVERAGEIF(O305:O316,"&gt;0")/100</f>
        <v>55.443576846031448</v>
      </c>
      <c r="P300" s="67">
        <f ca="true">N300*(100-AVERAGEIF(O305:O316,"&gt;0"))/100</f>
        <v>3.1331817170409746</v>
      </c>
      <c r="Q300" s="68">
        <f ca="true">100-(O300+P300+R300)</f>
        <v>27.705477891215878</v>
      </c>
      <c r="R300" s="69">
        <f ca="true">IF((N302+R302)&gt;100,R302*100/(N302+R302),R302)</f>
        <v>13.717763545711705</v>
      </c>
      <c r="S300" s="65">
        <f ca="true">IF((S302+W302)&gt;100,S302*100/(S302+W302),S302)</f>
        <v>62.773715405684698</v>
      </c>
      <c r="T300" s="106">
        <f ca="true">S300*AVERAGEIF(T305:T316,"&gt;0")/100</f>
        <v>56.60154283448832</v>
      </c>
      <c r="U300" s="67">
        <f ca="true">S300*(100-AVERAGEIF(T305:T316,"&gt;0"))/100</f>
        <v>6.1721725711963806</v>
      </c>
      <c r="V300" s="68">
        <f ca="true">100-(T300+U300+W300)</f>
        <v>29.362115047455518</v>
      </c>
      <c r="W300" s="69">
        <f ca="true">IF((S302+W302)&gt;100,W302*100/(S302+W302),W302)</f>
        <v>7.8641695468597845</v>
      </c>
      <c r="X300" s="65">
        <f ca="true">IF((X302+AB302)&gt;100,X302*100/(X302+AB302),X302)</f>
        <v>70.450654737933291</v>
      </c>
      <c r="Y300" s="106">
        <f ca="true">X300*AVERAGEIF(Y305:Y316,"&gt;0")/100</f>
        <v>62.707626516621239</v>
      </c>
      <c r="Z300" s="67">
        <f ca="true">X300*(100-AVERAGEIF(Y305:Y316,"&gt;0"))/100</f>
        <v>7.7430282213120538</v>
      </c>
      <c r="AA300" s="68">
        <f ca="true">100-(Y300+Z300+AB300)</f>
        <v>25.229471297626503</v>
      </c>
      <c r="AB300" s="69">
        <f ca="true">IF((X302+AB302)&gt;100,AB302*100/(X302+AB302),AB302)</f>
        <v>4.3198739644402053</v>
      </c>
    </row>
    <row r="301" hidden="true" x14ac:dyDescent="0.2">
      <c r="A301" s="1708" t="s">
        <v>12</v>
      </c>
      <c r="B301" s="1709"/>
      <c r="C301" s="70">
        <f>MinRegYear(C299,C305:C316)</f>
        <v>2000</v>
      </c>
      <c r="D301" s="71">
        <f ca="true">IF(MAX(C305:C316)-MIN(C305:C316)&lt;5,AVERAGEIF(C305:C316,"&gt;0",D305:D316),
IF(FORECAST($C301,D$305:D$316,$C$305:$C$316)&lt;0,0,
IF(FORECAST($C301,D$305:D$316,$C$305:$C$316)&gt;100,100,
FORECAST($C301,D$305:D$316,$C$305:$C$316))))</f>
        <v>19.926467046893322</v>
      </c>
      <c r="E301" s="72"/>
      <c r="F301" s="73"/>
      <c r="G301" s="73"/>
      <c r="H301" s="74">
        <f ca="true">IF(MAX(C305:C316)-MIN(C305:C316)&lt;5,AVERAGEIF(C305:C316,"&gt;0",H305:H316),
IF(FORECAST($C301,H$305:H$316,$C$305:$C$316)&lt;0,0,
IF(FORECAST($C301,H$305:H$316,$C$305:$C$316)&gt;100,100,
FORECAST($C301,H$305:H$316,$C$305:$C$316))))</f>
        <v>65.199397169376425</v>
      </c>
      <c r="I301" s="71">
        <f ca="true">IF(MAX(C305:C316)-MIN(C305:C316)&lt;5,AVERAGEIF(C305:C316,"&gt;0",I305:I316),
IF(FORECAST($C301,I$305:I$316,$C$305:$C$316)&lt;0,0,
IF(FORECAST($C301,I$305:I$316,$C$305:$C$316)&gt;100,100,
FORECAST($C301,I$305:I$316,$C$305:$C$316))))</f>
        <v>30.140187115970548</v>
      </c>
      <c r="J301" s="72"/>
      <c r="K301" s="73"/>
      <c r="L301" s="73"/>
      <c r="M301" s="74">
        <f ca="true">IF(MAX(C305:C316)-MIN(C305:C316)&lt;5,AVERAGEIF(C305:C316,"&gt;0",M305:M316),
IF(FORECAST($C301,M$305:M$316,$C$305:$C$316)&lt;0,0,
IF(FORECAST($C301,M$305:M$316,$C$305:$C$316)&gt;100,100,
FORECAST($C301,M$305:M$316,$C$305:$C$316))))</f>
        <v>49.385087939201185</v>
      </c>
      <c r="N301" s="71">
        <f ca="true">IF(MAX(C305:C316)-MIN(C305:C316)&lt;5,AVERAGEIF(C305:C316,"&gt;0",N305:N316),
IF(FORECAST($C301,N$305:N$316,$C$305:$C$316)&lt;0,0,
IF(FORECAST($C301,N$305:N$316,$C$305:$C$316)&gt;100,100,
FORECAST($C301,N$305:N$316,$C$305:$C$316))))</f>
        <v>44.037034334992768</v>
      </c>
      <c r="O301" s="72"/>
      <c r="P301" s="73"/>
      <c r="Q301" s="73"/>
      <c r="R301" s="74">
        <f ca="true">IF(MAX(C305:C316)-MIN(C305:C316)&lt;5,AVERAGEIF(C305:C316,"&gt;0",R305:R316),
IF(FORECAST($C301,R$305:R$316,$C$305:$C$316)&lt;0,0,
IF(FORECAST($C301,R$305:R$316,$C$305:$C$316)&gt;100,100,
FORECAST($C301,R$305:R$316,$C$305:$C$316))))</f>
        <v>26.402984706949383</v>
      </c>
      <c r="S301" s="71">
        <f ca="true">IF(MAX(C305:C316)-MIN(C305:C316)&lt;5,AVERAGEIF(C305:C316,"&gt;0",S305:S316),
IF(FORECAST($C301,S$305:S$316,$C$305:$C$316)&lt;0,0,
IF(FORECAST($C301,S$305:S$316,$C$305:$C$316)&gt;100,100,
FORECAST($C301,S$305:S$316,$C$305:$C$316))))</f>
        <v>50.68906933546964</v>
      </c>
      <c r="T301" s="72"/>
      <c r="U301" s="73"/>
      <c r="V301" s="73"/>
      <c r="W301" s="74">
        <f ca="true">IF(MAX(C305:C316)-MIN(C305:C316)&lt;5,AVERAGEIF(C305:C316,"&gt;0",W305:W316),
IF(FORECAST($C301,W$305:W$316,$C$305:$C$316)&lt;0,0,
IF(FORECAST($C301,W$305:W$316,$C$305:$C$316)&gt;100,100,
FORECAST($C301,W$305:W$316,$C$305:$C$316))))</f>
        <v>17.04878687351038</v>
      </c>
      <c r="X301" s="71">
        <f ca="true">IF(MAX(C305:C316)-MIN(C305:C316)&lt;5,AVERAGEIF(C305:C316,"&gt;0",X305:X316),
IF(FORECAST($C301,X$305:X$316,$C$305:$C$316)&lt;0,0,
IF(FORECAST($C301,X$305:X$316,$C$305:$C$316)&gt;100,100,
FORECAST($C301,X$305:X$316,$C$305:$C$316))))</f>
        <v>58.887830081040647</v>
      </c>
      <c r="Y301" s="72"/>
      <c r="Z301" s="73"/>
      <c r="AA301" s="73"/>
      <c r="AB301" s="74">
        <f ca="true">IF(MAX(C305:C316)-MIN(C305:C316)&lt;5,AVERAGEIF(C305:C316,"&gt;0",AB305:AB316),
IF(FORECAST($C301,AB$305:AB$316,$C$305:$C$316)&lt;0,0,
IF(FORECAST($C301,AB$305:AB$316,$C$305:$C$316)&gt;100,100,
FORECAST($C301,AB$305:AB$316,$C$305:$C$316))))</f>
        <v>5.8583719912365382</v>
      </c>
    </row>
    <row r="302" hidden="true" x14ac:dyDescent="0.2">
      <c r="A302" s="1710"/>
      <c r="B302" s="1711"/>
      <c r="C302" s="49">
        <f>MaxRegYear(C300,C305:C316)</f>
        <v>2013</v>
      </c>
      <c r="D302" s="75">
        <f ca="true">IF(MAX(C305:C316)-MIN(C305:C316)&lt;5,AVERAGEIF(C305:C316,"&gt;0",D305:D316),
IF(FORECAST($C302,D$305:D$316,$C$305:$C$316)&lt;0,0,
IF(FORECAST($C302,D$305:D$316,$C$305:$C$316)&gt;100,100,
FORECAST($C302,D$305:D$316,$C$305:$C$316))))</f>
        <v>38.112409879055122</v>
      </c>
      <c r="E302" s="76"/>
      <c r="F302" s="77"/>
      <c r="G302" s="77"/>
      <c r="H302" s="78">
        <f ca="true">IF(MAX(C305:C316)-MIN(C305:C316)&lt;5,AVERAGEIF(C305:C316,"&gt;0",H305:H316),
IF(FORECAST($C302,H$305:H$316,$C$305:$C$316)&lt;0,0,
IF(FORECAST($C302,H$305:H$316,$C$305:$C$316)&gt;100,100,
FORECAST($C302,H$305:H$316,$C$305:$C$316))))</f>
        <v>43.751320934338764</v>
      </c>
      <c r="I302" s="75">
        <f ca="true">IF(MAX(C305:C316)-MIN(C305:C316)&lt;5,AVERAGEIF(C305:C316,"&gt;0",I305:I316),
IF(FORECAST($C302,I$305:I$316,$C$305:$C$316)&lt;0,0,
IF(FORECAST($C302,I$305:I$316,$C$305:$C$316)&gt;100,100,
FORECAST($C302,I$305:I$316,$C$305:$C$316))))</f>
        <v>55.475145242030067</v>
      </c>
      <c r="J302" s="76"/>
      <c r="K302" s="77"/>
      <c r="L302" s="77"/>
      <c r="M302" s="78">
        <f ca="true">IF(MAX(C305:C316)-MIN(C305:C316)&lt;5,AVERAGEIF(C305:C316,"&gt;0",M305:M316),
IF(FORECAST($C302,M$305:M$316,$C$305:$C$316)&lt;0,0,
IF(FORECAST($C302,M$305:M$316,$C$305:$C$316)&gt;100,100,
FORECAST($C302,M$305:M$316,$C$305:$C$316))))</f>
        <v>17.75807067439473</v>
      </c>
      <c r="N302" s="75">
        <f ca="true">IF(MAX(C305:C316)-MIN(C305:C316)&lt;5,AVERAGEIF(C305:C316,"&gt;0",N305:N316),
IF(FORECAST($C302,N$305:N$316,$C$305:$C$316)&lt;0,0,
IF(FORECAST($C302,N$305:N$316,$C$305:$C$316)&gt;100,100,
FORECAST($C302,N$305:N$316,$C$305:$C$316))))</f>
        <v>58.576758563072417</v>
      </c>
      <c r="O302" s="76"/>
      <c r="P302" s="77"/>
      <c r="Q302" s="77"/>
      <c r="R302" s="78">
        <f ca="true">IF(MAX(C305:C316)-MIN(C305:C316)&lt;5,AVERAGEIF(C305:C316,"&gt;0",R305:R316),
IF(FORECAST($C302,R$305:R$316,$C$305:$C$316)&lt;0,0,
IF(FORECAST($C302,R$305:R$316,$C$305:$C$316)&gt;100,100,
FORECAST($C302,R$305:R$316,$C$305:$C$316))))</f>
        <v>13.717763545711705</v>
      </c>
      <c r="S302" s="75">
        <f ca="true">IF(MAX(C305:C316)-MIN(C305:C316)&lt;5,AVERAGEIF(C305:C316,"&gt;0",S305:S316),
IF(FORECAST($C302,S$305:S$316,$C$305:$C$316)&lt;0,0,
IF(FORECAST($C302,S$305:S$316,$C$305:$C$316)&gt;100,100,
FORECAST($C302,S$305:S$316,$C$305:$C$316))))</f>
        <v>62.773715405684698</v>
      </c>
      <c r="T302" s="76"/>
      <c r="U302" s="77"/>
      <c r="V302" s="77"/>
      <c r="W302" s="78">
        <f ca="true">IF(MAX(C305:C316)-MIN(C305:C316)&lt;5,AVERAGEIF(C305:C316,"&gt;0",W305:W316),
IF(FORECAST($C302,W$305:W$316,$C$305:$C$316)&lt;0,0,
IF(FORECAST($C302,W$305:W$316,$C$305:$C$316)&gt;100,100,
FORECAST($C302,W$305:W$316,$C$305:$C$316))))</f>
        <v>7.8641695468597845</v>
      </c>
      <c r="X302" s="75">
        <f ca="true">IF(MAX(C305:C316)-MIN(C305:C316)&lt;5,AVERAGEIF(C305:C316,"&gt;0",X305:X316),
IF(FORECAST($C302,X$305:X$316,$C$305:$C$316)&lt;0,0,
IF(FORECAST($C302,X$305:X$316,$C$305:$C$316)&gt;100,100,
FORECAST($C302,X$305:X$316,$C$305:$C$316))))</f>
        <v>70.450654737933291</v>
      </c>
      <c r="Y302" s="76"/>
      <c r="Z302" s="77"/>
      <c r="AA302" s="77"/>
      <c r="AB302" s="78">
        <f ca="true">IF(MAX(C305:C316)-MIN(C305:C316)&lt;5,AVERAGEIF(C305:C316,"&gt;0",AB305:AB316),
IF(FORECAST($C302,AB$305:AB$316,$C$305:$C$316)&lt;0,0,
IF(FORECAST($C302,AB$305:AB$316,$C$305:$C$316)&gt;100,100,
FORECAST($C302,AB$305:AB$316,$C$305:$C$316))))</f>
        <v>4.3198739644402053</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17" t="s">
        <v>188</v>
      </c>
      <c r="C305" s="418">
        <v>2001</v>
      </c>
      <c r="D305" s="1">
        <f t="shared" ref="D305:D316" ca="true" si="45">IF(ISERROR(INDIRECT(CONCATENATE($B305,"!M122"))),"",INDIRECT(CONCATENATE($B305,"!M122")))</f>
        <v>21.325385726290499</v>
      </c>
      <c r="E305" s="91">
        <f t="shared" ref="E305:E316" ca="true" si="46">IF(ISERROR(INDIRECT(CONCATENATE($B305,"!M129"))),"",INDIRECT(CONCATENATE($B305,"!M129")))</f>
        <v>94.544566877157337</v>
      </c>
      <c r="F305" s="89"/>
      <c r="G305" s="89"/>
      <c r="H305" s="90">
        <f t="shared" ref="H305:H316" ca="true" si="47">IF(ISERROR(INDIRECT(CONCATENATE($B305,"!M127"))),"",INDIRECT(CONCATENATE($B305,"!M127")))</f>
        <v>63.54954515129667</v>
      </c>
      <c r="I305" s="1">
        <f t="shared" ref="I305:I316" ca="true" si="48">IF(ISERROR(INDIRECT(CONCATENATE($B305,"!N122"))),"",INDIRECT(CONCATENATE($B305,"!N122")))</f>
        <v>32.089030048744135</v>
      </c>
      <c r="J305" s="88">
        <f t="shared" ref="J305:J316" ca="true" si="49">IF(ISERROR(INDIRECT(CONCATENATE($B305,"!N129"))),"",INDIRECT(CONCATENATE($B305,"!N129")))</f>
        <v>94.548917577265584</v>
      </c>
      <c r="K305" s="89"/>
      <c r="L305" s="89"/>
      <c r="M305" s="90">
        <f t="shared" ref="M305:M316" ca="true" si="50">IF(ISERROR(INDIRECT(CONCATENATE($B305,"!N127"))),"",INDIRECT(CONCATENATE($B305,"!N127")))</f>
        <v>46.95224045729222</v>
      </c>
      <c r="N305" s="1">
        <f t="shared" ref="N305:N316" ca="true" si="51">IF(ISERROR(INDIRECT(CONCATENATE($B305,"!O122"))),"",INDIRECT(CONCATENATE($B305,"!O122")))</f>
        <v>45.155474660229501</v>
      </c>
      <c r="O305" s="88">
        <f t="shared" ref="O305:O316" ca="true" si="52">IF(ISERROR(INDIRECT(CONCATENATE($B305,"!O129"))),"",INDIRECT(CONCATENATE($B305,"!O129")))</f>
        <v>94.651152105544853</v>
      </c>
      <c r="P305" s="89"/>
      <c r="Q305" s="89"/>
      <c r="R305" s="90">
        <f t="shared" ref="R305:R316" ca="true" si="53">IF(ISERROR(INDIRECT(CONCATENATE($B305,"!O127"))),"",INDIRECT(CONCATENATE($B305,"!O127")))</f>
        <v>25.427198463777092</v>
      </c>
      <c r="S305" s="1">
        <f t="shared" ref="S305:S316" ca="true" si="54">IF(ISERROR(INDIRECT(CONCATENATE($B305,"!P122"))),"",INDIRECT(CONCATENATE($B305,"!P122")))</f>
        <v>51.618657494716928</v>
      </c>
      <c r="T305" s="88">
        <f t="shared" ref="T305:T316" ca="true" si="55">IF(ISERROR(INDIRECT(CONCATENATE($B305,"!P129"))),"",INDIRECT(CONCATENATE($B305,"!P129")))</f>
        <v>90.167584423977814</v>
      </c>
      <c r="U305" s="89"/>
      <c r="V305" s="89"/>
      <c r="W305" s="90">
        <f t="shared" ref="W305:W316" ca="true" si="56">IF(ISERROR(INDIRECT(CONCATENATE($B305,"!P127"))),"",INDIRECT(CONCATENATE($B305,"!P127")))</f>
        <v>16.342277848383329</v>
      </c>
      <c r="X305" s="1">
        <f t="shared" ref="X305:X316" ca="true" si="57">IF(ISERROR(INDIRECT(CONCATENATE($B305,"!Q122"))),"",INDIRECT(CONCATENATE($B305,"!Q122")))</f>
        <v>59.777278131570824</v>
      </c>
      <c r="Y305" s="88">
        <f t="shared" ref="Y305:Y316" ca="true" si="58">IF(ISERROR(INDIRECT(CONCATENATE($B305,"!Q129"))),"",INDIRECT(CONCATENATE($B305,"!Q129")))</f>
        <v>89.009288486934508</v>
      </c>
      <c r="Z305" s="89"/>
      <c r="AA305" s="89"/>
      <c r="AB305" s="90">
        <f t="shared" ref="AB305:AB316" ca="true" si="59">IF(ISERROR(INDIRECT(CONCATENATE($B305,"!Q2127"))),"",INDIRECT(CONCATENATE($B305,"!Q127")))</f>
        <v>5.7400259891752761</v>
      </c>
    </row>
    <row r="306" x14ac:dyDescent="0.2">
      <c r="A306" s="87"/>
      <c r="B306" s="419" t="s">
        <v>295</v>
      </c>
      <c r="C306" s="420">
        <v>2011</v>
      </c>
      <c r="D306" s="2">
        <f t="shared" ca="true" si="45"/>
        <v>35.314572520261194</v>
      </c>
      <c r="E306" s="91" t="str">
        <f t="shared" ca="true" si="46"/>
        <v>N/A</v>
      </c>
      <c r="F306" s="89"/>
      <c r="G306" s="89"/>
      <c r="H306" s="92">
        <f t="shared" ca="true" si="47"/>
        <v>47.051024970498375</v>
      </c>
      <c r="I306" s="2">
        <f t="shared" ca="true" si="48"/>
        <v>51.57745937648216</v>
      </c>
      <c r="J306" s="91" t="str">
        <f t="shared" ca="true" si="49"/>
        <v>N/A</v>
      </c>
      <c r="K306" s="89"/>
      <c r="L306" s="89"/>
      <c r="M306" s="92">
        <f t="shared" ca="true" si="50"/>
        <v>22.623765638210482</v>
      </c>
      <c r="N306" s="2">
        <f t="shared" ca="true" si="51"/>
        <v>56.339877912598411</v>
      </c>
      <c r="O306" s="91" t="str">
        <f t="shared" ca="true" si="52"/>
        <v>N/A</v>
      </c>
      <c r="P306" s="89"/>
      <c r="Q306" s="89"/>
      <c r="R306" s="92">
        <f t="shared" ca="true" si="53"/>
        <v>15.669336032055808</v>
      </c>
      <c r="S306" s="2">
        <f t="shared" ca="true" si="54"/>
        <v>60.914539087189993</v>
      </c>
      <c r="T306" s="91" t="str">
        <f t="shared" ca="true" si="55"/>
        <v>N/A</v>
      </c>
      <c r="U306" s="89"/>
      <c r="V306" s="89"/>
      <c r="W306" s="92">
        <f t="shared" ca="true" si="56"/>
        <v>9.2771875971136293</v>
      </c>
      <c r="X306" s="2">
        <f t="shared" ca="true" si="57"/>
        <v>68.671758636872823</v>
      </c>
      <c r="Y306" s="91" t="str">
        <f t="shared" ca="true" si="58"/>
        <v>N/A</v>
      </c>
      <c r="Z306" s="89"/>
      <c r="AA306" s="89"/>
      <c r="AB306" s="92">
        <f t="shared" ca="true" si="59"/>
        <v>4.5565659685627091</v>
      </c>
    </row>
    <row r="307" x14ac:dyDescent="0.2">
      <c r="A307" s="87"/>
      <c r="B307" s="419"/>
      <c r="C307" s="420"/>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19"/>
      <c r="C308" s="420"/>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19"/>
      <c r="C309" s="420"/>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19"/>
      <c r="C310" s="42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19"/>
      <c r="C311" s="42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19"/>
      <c r="C312" s="42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19"/>
      <c r="C313" s="42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19"/>
      <c r="C314" s="42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19"/>
      <c r="C315" s="42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21"/>
      <c r="C316" s="42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677" t="str">
        <f>CONCATENATE("Rural use of sanitation facilities, ",C299,"–",C300)</f>
        <v>Rural use of sanitation facilities, 2000–2017</v>
      </c>
      <c r="C318" s="1678"/>
      <c r="D318" s="1678"/>
      <c r="E318" s="1678"/>
      <c r="F318" s="1678"/>
      <c r="G318" s="1678"/>
      <c r="H318" s="1678"/>
      <c r="I318" s="1678"/>
      <c r="J318" s="1678"/>
      <c r="K318" s="1678"/>
      <c r="L318" s="1678"/>
      <c r="N318" s="98"/>
      <c r="O318" s="98"/>
      <c r="P318" s="98"/>
      <c r="Q318" s="98"/>
      <c r="R318" s="98"/>
      <c r="S318" s="1701" t="s">
        <v>11</v>
      </c>
      <c r="T318" s="1702"/>
      <c r="U318" s="1702"/>
      <c r="V318" s="1702"/>
      <c r="W318" s="170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721" t="s">
        <v>132</v>
      </c>
      <c r="C4" s="1722"/>
      <c r="D4" s="1722"/>
      <c r="E4" s="1722"/>
      <c r="F4" s="1722"/>
      <c r="G4" s="1722"/>
      <c r="H4" s="1722"/>
      <c r="I4" s="1722"/>
      <c r="J4" s="1722"/>
      <c r="K4" s="1722"/>
      <c r="L4" s="1722"/>
      <c r="M4" s="1722"/>
      <c r="N4" s="1722"/>
      <c r="O4" s="1722"/>
      <c r="P4" s="1722"/>
      <c r="Q4" s="1722"/>
      <c r="R4" s="1722"/>
      <c r="S4" s="1722"/>
      <c r="T4" s="1722"/>
      <c r="U4" s="1722"/>
      <c r="V4" s="1722"/>
      <c r="W4" s="1722"/>
      <c r="X4" s="1722"/>
      <c r="Y4" s="1722"/>
    </row>
    <row r="5" ht="28.5" customHeight="true" x14ac:dyDescent="0.4">
      <c r="B5" s="1713" t="str">
        <f ca="true">IF(ISERROR(INDIRECT(CONCATENATE($E$32,"!A2"))),"",INDIRECT(CONCATENATE($E$32,"!A2")))</f>
        <v>Nicaragua</v>
      </c>
      <c r="C5" s="1723"/>
      <c r="D5" s="1723"/>
      <c r="E5" s="1723"/>
      <c r="F5" s="1723"/>
      <c r="G5" s="1723"/>
      <c r="H5" s="1723"/>
      <c r="I5" s="1723"/>
      <c r="J5" s="1723"/>
      <c r="K5" s="1722"/>
      <c r="L5" s="1722"/>
      <c r="M5" s="1722"/>
      <c r="N5" s="1722"/>
      <c r="O5" s="1722"/>
      <c r="P5" s="1722"/>
      <c r="Q5" s="1722"/>
      <c r="R5" s="1722"/>
      <c r="S5" s="1722"/>
      <c r="T5" s="1722"/>
      <c r="U5" s="1722"/>
      <c r="V5" s="1722"/>
      <c r="W5" s="1722"/>
      <c r="X5" s="1722"/>
      <c r="Y5" s="1722"/>
    </row>
    <row r="6" x14ac:dyDescent="0.2">
      <c r="F6" s="36"/>
      <c r="G6" s="36"/>
      <c r="J6" s="37"/>
      <c r="K6" s="37"/>
      <c r="L6" s="37"/>
      <c r="M6" s="37"/>
      <c r="N6" s="37"/>
      <c r="O6" s="37"/>
      <c r="P6" s="37"/>
    </row>
    <row r="7" s="38" customFormat="true" ht="16.5" customHeight="true" x14ac:dyDescent="0.25">
      <c r="B7" s="1719" t="str">
        <f ca="true">CONCATENATE("National ",IF(ISERROR(INDIRECT(CONCATENATE($E$32,"!A2"))),"",INDIRECT(CONCATENATE($E$32,"!A210"))))</f>
        <v>National Access to hygiene facilities </v>
      </c>
      <c r="C7" s="1720"/>
      <c r="D7" s="1720"/>
      <c r="E7" s="1720"/>
      <c r="F7" s="1720"/>
      <c r="G7" s="1720"/>
      <c r="H7" s="1720"/>
      <c r="K7" s="1737" t="str">
        <f ca="true">CONCATENATE("Urban ",IF(ISERROR(INDIRECT(CONCATENATE($E$32,"!A2"))),"",INDIRECT(CONCATENATE($E$32,"!A210"))))</f>
        <v>Urban Access to hygiene facilities </v>
      </c>
      <c r="L7" s="1738"/>
      <c r="M7" s="1738"/>
      <c r="N7" s="1738"/>
      <c r="O7" s="1738"/>
      <c r="P7" s="1738"/>
      <c r="S7" s="1737" t="str">
        <f ca="true">CONCATENATE("Rural ",IF(ISERROR(INDIRECT(CONCATENATE($E$32,"!A2"))),"",INDIRECT(CONCATENATE($E$32,"!A210"))))</f>
        <v>Rural Access to hygiene facilities </v>
      </c>
      <c r="T7" s="1738"/>
      <c r="U7" s="1738"/>
      <c r="V7" s="1738"/>
      <c r="W7" s="1738"/>
      <c r="X7" s="173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48" t="str">
        <f>INDEX(B88:B100,A88)</f>
        <v>ENDESA11</v>
      </c>
      <c r="F32" s="1749"/>
      <c r="G32" s="1728" t="str">
        <f ca="true">IF(ISERROR(INDIRECT(CONCATENATE($E$32,"!A2"))),"",INDIRECT(CONCATENATE($E$32,"!A2")))</f>
        <v>Nicaragua</v>
      </c>
      <c r="H32" s="1729"/>
      <c r="I32" s="1729"/>
      <c r="J32" s="1730"/>
      <c r="K32" s="1734" t="s">
        <v>0</v>
      </c>
      <c r="L32" s="1735"/>
      <c r="M32" s="1736"/>
      <c r="N32" s="1734" t="s">
        <v>1</v>
      </c>
      <c r="O32" s="1735"/>
      <c r="P32" s="1736"/>
      <c r="Q32" s="1734" t="s">
        <v>2</v>
      </c>
      <c r="R32" s="1735"/>
      <c r="S32" s="1736"/>
      <c r="T32" s="1734" t="s">
        <v>3</v>
      </c>
      <c r="U32" s="1735"/>
      <c r="V32" s="1736"/>
      <c r="W32" s="1734" t="s">
        <v>4</v>
      </c>
      <c r="X32" s="1735"/>
      <c r="Y32" s="1736"/>
    </row>
    <row r="33" s="44" customFormat="true" ht="22.5" customHeight="true" x14ac:dyDescent="0.2">
      <c r="E33" s="1750"/>
      <c r="F33" s="1751"/>
      <c r="G33" s="1731"/>
      <c r="H33" s="1732"/>
      <c r="I33" s="1732"/>
      <c r="J33" s="1733"/>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724" t="s">
        <v>21</v>
      </c>
      <c r="C34" s="1725"/>
      <c r="D34" s="1725"/>
      <c r="E34" s="107"/>
      <c r="F34" s="36"/>
      <c r="G34" s="1684" t="s">
        <v>5</v>
      </c>
      <c r="H34" s="1685"/>
      <c r="I34" s="1688"/>
      <c r="J34" s="1741" t="str">
        <f ca="true">IF(ISERROR(INDIRECT(CONCATENATE(#REF!,"!A2"))),"",INDIRECT(CONCATENATE(#REF!,"!A210")))</f>
        <v/>
      </c>
      <c r="K34" s="1739" t="str">
        <f ca="true">IF(ISERROR(INDIRECT(CONCATENATE($E$32,"!C222"))),"",INDIRECT(CONCATENATE($E$32,"!C222")))</f>
        <v>N/A</v>
      </c>
      <c r="L34" s="1745" t="str">
        <f ca="true">IF(ISERROR(INDIRECT(CONCATENATE($E$32,"!C223"))),"",INDIRECT(CONCATENATE($E$32,"!C223")))</f>
        <v>N/A</v>
      </c>
      <c r="M34" s="1743" t="str">
        <f ca="true">IF(ISERROR(INDIRECT(CONCATENATE($E$32,"!C224"))),"",INDIRECT(CONCATENATE($E$32,"!C224")))</f>
        <v>N/A</v>
      </c>
      <c r="N34" s="1739" t="str">
        <f ca="true">IF(ISERROR(INDIRECT(CONCATENATE($E$32,"!D222"))),"",INDIRECT(CONCATENATE($E$32,"!D222")))</f>
        <v>N/A</v>
      </c>
      <c r="O34" s="1745" t="str">
        <f ca="true">IF(ISERROR(INDIRECT(CONCATENATE($E$32,"!D223"))),"",INDIRECT(CONCATENATE($E$32,"!D223")))</f>
        <v>N/A</v>
      </c>
      <c r="P34" s="1743" t="str">
        <f ca="true">IF(ISERROR(INDIRECT(CONCATENATE($E$32,"!D224"))),"",INDIRECT(CONCATENATE($E$32,"!D224")))</f>
        <v>N/A</v>
      </c>
      <c r="Q34" s="1739" t="str">
        <f ca="true">IF(ISERROR(INDIRECT(CONCATENATE($E$32,"!E222"))),"",INDIRECT(CONCATENATE($E$32,"!E222")))</f>
        <v>N/A</v>
      </c>
      <c r="R34" s="1745" t="str">
        <f ca="true">IF(ISERROR(INDIRECT(CONCATENATE($E$32,"!E223"))),"",INDIRECT(CONCATENATE($E$32,"!E223")))</f>
        <v>N/A</v>
      </c>
      <c r="S34" s="1743" t="str">
        <f ca="true">IF(ISERROR(INDIRECT(CONCATENATE($E$32,"!E224"))),"",INDIRECT(CONCATENATE($E$32,"!E224")))</f>
        <v>N/A</v>
      </c>
      <c r="T34" s="1739" t="str">
        <f ca="true">IF(ISERROR(INDIRECT(CONCATENATE($E$32,"!F222"))),"",INDIRECT(CONCATENATE($E$32,"!F222")))</f>
        <v>N/A</v>
      </c>
      <c r="U34" s="1745" t="str">
        <f ca="true">IF(ISERROR(INDIRECT(CONCATENATE($E$32,"!F223"))),"",INDIRECT(CONCATENATE($E$32,"!F223")))</f>
        <v>N/A</v>
      </c>
      <c r="V34" s="1743" t="str">
        <f ca="true">IF(ISERROR(INDIRECT(CONCATENATE($E$32,"!F224"))),"",INDIRECT(CONCATENATE($E$32,"!F224")))</f>
        <v>N/A</v>
      </c>
      <c r="W34" s="1739" t="str">
        <f ca="true">IF(ISERROR(INDIRECT(CONCATENATE($E$32,"!G222"))),"",INDIRECT(CONCATENATE($E$32,"!G222")))</f>
        <v>N/A</v>
      </c>
      <c r="X34" s="1745" t="str">
        <f ca="true">IF(ISERROR(INDIRECT(CONCATENATE($E$32,"!G223"))),"",INDIRECT(CONCATENATE($E$32,"!G223")))</f>
        <v>N/A</v>
      </c>
      <c r="Y34" s="1743" t="str">
        <f ca="true">IF(ISERROR(INDIRECT(CONCATENATE($E$32,"!G224"))),"",INDIRECT(CONCATENATE($E$32,"!G224")))</f>
        <v>N/A</v>
      </c>
      <c r="Z34" s="108"/>
    </row>
    <row r="35" ht="15" x14ac:dyDescent="0.2">
      <c r="B35" s="1726"/>
      <c r="C35" s="1727"/>
      <c r="D35" s="1727"/>
      <c r="E35" s="107"/>
      <c r="F35" s="36"/>
      <c r="G35" s="1686"/>
      <c r="H35" s="1687"/>
      <c r="I35" s="1689"/>
      <c r="J35" s="1742"/>
      <c r="K35" s="1740"/>
      <c r="L35" s="1746"/>
      <c r="M35" s="1744"/>
      <c r="N35" s="1740"/>
      <c r="O35" s="1746"/>
      <c r="P35" s="1744"/>
      <c r="Q35" s="1740"/>
      <c r="R35" s="1746"/>
      <c r="S35" s="1744"/>
      <c r="T35" s="1740"/>
      <c r="U35" s="1746"/>
      <c r="V35" s="1744"/>
      <c r="W35" s="1740"/>
      <c r="X35" s="1746"/>
      <c r="Y35" s="174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684" t="s">
        <v>6</v>
      </c>
      <c r="H37" s="1685"/>
      <c r="I37" s="1688"/>
      <c r="J37" s="1741" t="str">
        <f ca="true">IF(ISERROR(INDIRECT(CONCATENATE(#REF!,"!A2"))),"",INDIRECT(CONCATENATE(#REF!,"!A210")))</f>
        <v/>
      </c>
      <c r="K37" s="1739" t="str">
        <f ca="true">IF(ISERROR(INDIRECT(CONCATENATE($E$32,"!H222"))),"",INDIRECT(CONCATENATE($E$32,"!H222")))</f>
        <v>N/A</v>
      </c>
      <c r="L37" s="1745" t="str">
        <f ca="true">IF(ISERROR(INDIRECT(CONCATENATE($E$32,"!H223"))),"",INDIRECT(CONCATENATE($E$32,"!H223")))</f>
        <v>N/A</v>
      </c>
      <c r="M37" s="1743" t="str">
        <f ca="true">IF(ISERROR(INDIRECT(CONCATENATE($E$32,"!H224"))),"",INDIRECT(CONCATENATE($E$32,"!H224")))</f>
        <v>N/A</v>
      </c>
      <c r="N37" s="1739" t="str">
        <f ca="true">IF(ISERROR(INDIRECT(CONCATENATE($E$32,"!I222"))),"",INDIRECT(CONCATENATE($E$32,"!I222")))</f>
        <v>N/A</v>
      </c>
      <c r="O37" s="1745" t="str">
        <f ca="true">IF(ISERROR(INDIRECT(CONCATENATE($E$32,"!I223"))),"",INDIRECT(CONCATENATE($E$32,"!I223")))</f>
        <v>N/A</v>
      </c>
      <c r="P37" s="1743" t="str">
        <f ca="true">IF(ISERROR(INDIRECT(CONCATENATE($E$32,"!I224"))),"",INDIRECT(CONCATENATE($E$32,"!I224")))</f>
        <v>N/A</v>
      </c>
      <c r="Q37" s="1739" t="str">
        <f ca="true">IF(ISERROR(INDIRECT(CONCATENATE($E$32,"!J222"))),"",INDIRECT(CONCATENATE($E$32,"!J222")))</f>
        <v>N/A</v>
      </c>
      <c r="R37" s="1745" t="str">
        <f ca="true">IF(ISERROR(INDIRECT(CONCATENATE($E$32,"!J223"))),"",INDIRECT(CONCATENATE($E$32,"!J223")))</f>
        <v>N/A</v>
      </c>
      <c r="S37" s="1743" t="str">
        <f ca="true">IF(ISERROR(INDIRECT(CONCATENATE($E$32,"!J224"))),"",INDIRECT(CONCATENATE($E$32,"!J224")))</f>
        <v>N/A</v>
      </c>
      <c r="T37" s="1739" t="str">
        <f ca="true">IF(ISERROR(INDIRECT(CONCATENATE($E$32,"!K222"))),"",INDIRECT(CONCATENATE($E$32,"!K222")))</f>
        <v>N/A</v>
      </c>
      <c r="U37" s="1745" t="str">
        <f ca="true">IF(ISERROR(INDIRECT(CONCATENATE($E$32,"!K223"))),"",INDIRECT(CONCATENATE($E$32,"!K223")))</f>
        <v>N/A</v>
      </c>
      <c r="V37" s="1743" t="str">
        <f ca="true">IF(ISERROR(INDIRECT(CONCATENATE($E$32,"!K224"))),"",INDIRECT(CONCATENATE($E$32,"!K224")))</f>
        <v>N/A</v>
      </c>
      <c r="W37" s="1739" t="str">
        <f ca="true">IF(ISERROR(INDIRECT(CONCATENATE($E$32,"!L222"))),"",INDIRECT(CONCATENATE($E$32,"!L222")))</f>
        <v>N/A</v>
      </c>
      <c r="X37" s="1745" t="str">
        <f ca="true">IF(ISERROR(INDIRECT(CONCATENATE($E$32,"!L223"))),"",INDIRECT(CONCATENATE($E$32,"!L223")))</f>
        <v>N/A</v>
      </c>
      <c r="Y37" s="1743" t="str">
        <f ca="true">IF(ISERROR(INDIRECT(CONCATENATE($E$32,"!L224"))),"",INDIRECT(CONCATENATE($E$32,"!L224")))</f>
        <v>N/A</v>
      </c>
      <c r="Z37" s="108"/>
    </row>
    <row r="38" x14ac:dyDescent="0.2">
      <c r="F38" s="36"/>
      <c r="G38" s="1686"/>
      <c r="H38" s="1687"/>
      <c r="I38" s="1689"/>
      <c r="J38" s="1747"/>
      <c r="K38" s="1740"/>
      <c r="L38" s="1746"/>
      <c r="M38" s="1744"/>
      <c r="N38" s="1740"/>
      <c r="O38" s="1746"/>
      <c r="P38" s="1744"/>
      <c r="Q38" s="1740"/>
      <c r="R38" s="1746"/>
      <c r="S38" s="1744"/>
      <c r="T38" s="1740"/>
      <c r="U38" s="1746"/>
      <c r="V38" s="1744"/>
      <c r="W38" s="1740"/>
      <c r="X38" s="1746"/>
      <c r="Y38" s="174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684" t="s">
        <v>7</v>
      </c>
      <c r="H40" s="1685"/>
      <c r="I40" s="1688"/>
      <c r="J40" s="1741" t="str">
        <f ca="true">IF(ISERROR(INDIRECT(CONCATENATE(#REF!,"!A2"))),"",INDIRECT(CONCATENATE(#REF!,"!A210")))</f>
        <v/>
      </c>
      <c r="K40" s="1739" t="str">
        <f ca="true">IF(ISERROR(INDIRECT(CONCATENATE($E$32,"!M222"))),"",INDIRECT(CONCATENATE($E$32,"!M222")))</f>
        <v>N/A</v>
      </c>
      <c r="L40" s="1745" t="str">
        <f ca="true">IF(ISERROR(INDIRECT(CONCATENATE($E$32,"!M223"))),"",INDIRECT(CONCATENATE($E$32,"!M223")))</f>
        <v>N/A</v>
      </c>
      <c r="M40" s="1743" t="str">
        <f ca="true">IF(ISERROR(INDIRECT(CONCATENATE($E$32,"!M224"))),"",INDIRECT(CONCATENATE($E$32,"!M224")))</f>
        <v>N/A</v>
      </c>
      <c r="N40" s="1739" t="str">
        <f ca="true">IF(ISERROR(INDIRECT(CONCATENATE($E$32,"!N222"))),"",INDIRECT(CONCATENATE($E$32,"!N222")))</f>
        <v>N/A</v>
      </c>
      <c r="O40" s="1745" t="str">
        <f ca="true">IF(ISERROR(INDIRECT(CONCATENATE($E$32,"!N223"))),"",INDIRECT(CONCATENATE($E$32,"!N223")))</f>
        <v>N/A</v>
      </c>
      <c r="P40" s="1743" t="str">
        <f ca="true">IF(ISERROR(INDIRECT(CONCATENATE($E$32,"!N224"))),"",INDIRECT(CONCATENATE($E$32,"!N224")))</f>
        <v>N/A</v>
      </c>
      <c r="Q40" s="1739" t="str">
        <f ca="true">IF(ISERROR(INDIRECT(CONCATENATE($E$32,"!O222"))),"",INDIRECT(CONCATENATE($E$32,"!O222")))</f>
        <v>N/A</v>
      </c>
      <c r="R40" s="1745" t="str">
        <f ca="true">IF(ISERROR(INDIRECT(CONCATENATE($E$32,"!O223"))),"",INDIRECT(CONCATENATE($E$32,"!O223")))</f>
        <v>N/A</v>
      </c>
      <c r="S40" s="1743" t="str">
        <f ca="true">IF(ISERROR(INDIRECT(CONCATENATE($E$32,"!O224"))),"",INDIRECT(CONCATENATE($E$32,"!O224")))</f>
        <v>N/A</v>
      </c>
      <c r="T40" s="1739" t="str">
        <f ca="true">IF(ISERROR(INDIRECT(CONCATENATE($E$32,"!P222"))),"",INDIRECT(CONCATENATE($E$32,"!P222")))</f>
        <v>N/A</v>
      </c>
      <c r="U40" s="1745" t="str">
        <f ca="true">IF(ISERROR(INDIRECT(CONCATENATE($E$32,"!P223"))),"",INDIRECT(CONCATENATE($E$32,"!P223")))</f>
        <v>N/A</v>
      </c>
      <c r="V40" s="1743" t="str">
        <f ca="true">IF(ISERROR(INDIRECT(CONCATENATE($E$32,"!P224"))),"",INDIRECT(CONCATENATE($E$32,"!P224")))</f>
        <v>N/A</v>
      </c>
      <c r="W40" s="1739" t="str">
        <f ca="true">IF(ISERROR(INDIRECT(CONCATENATE($E$32,"!Q222"))),"",INDIRECT(CONCATENATE($E$32,"!Q222")))</f>
        <v>N/A</v>
      </c>
      <c r="X40" s="1745" t="str">
        <f ca="true">IF(ISERROR(INDIRECT(CONCATENATE($E$32,"!Q223"))),"",INDIRECT(CONCATENATE($E$32,"!Q223")))</f>
        <v>N/A</v>
      </c>
      <c r="Y40" s="1743" t="str">
        <f ca="true">IF(ISERROR(INDIRECT(CONCATENATE($E$32,"!Q224"))),"",INDIRECT(CONCATENATE($E$32,"!Q224")))</f>
        <v>N/A</v>
      </c>
      <c r="Z40" s="108"/>
    </row>
    <row r="41" x14ac:dyDescent="0.2">
      <c r="F41" s="36"/>
      <c r="G41" s="1686"/>
      <c r="H41" s="1687"/>
      <c r="I41" s="1689"/>
      <c r="J41" s="1747"/>
      <c r="K41" s="1740"/>
      <c r="L41" s="1746"/>
      <c r="M41" s="1744"/>
      <c r="N41" s="1740"/>
      <c r="O41" s="1746"/>
      <c r="P41" s="1744"/>
      <c r="Q41" s="1740"/>
      <c r="R41" s="1746"/>
      <c r="S41" s="1744"/>
      <c r="T41" s="1740"/>
      <c r="U41" s="1746"/>
      <c r="V41" s="1744"/>
      <c r="W41" s="1740"/>
      <c r="X41" s="1746"/>
      <c r="Y41" s="174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188</v>
      </c>
    </row>
    <row r="89" hidden="true" x14ac:dyDescent="0.2">
      <c r="B89" s="4" t="s">
        <v>295</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BFDBE-9E10-418E-BE15-64961A6D23C4}">
  <sheetPr codeName="Feuil5"/>
  <dimension ref="A1:CZ1200"/>
  <sheetViews>
    <sheetView showGridLines="false" workbookViewId="0"/>
  </sheetViews>
  <sheetFormatPr defaultColWidth="9.140625" defaultRowHeight="15" customHeight="true" x14ac:dyDescent="0.2"/>
  <cols>
    <col min="1" max="1" width="31.5703125" style="370" customWidth="true"/>
    <col min="2" max="2" width="41.5703125" style="370" customWidth="true"/>
    <col min="3" max="17" width="10.7109375" style="370" customWidth="true"/>
    <col min="18" max="34" width="12.5703125" style="370" customWidth="true"/>
    <col min="35" max="52" width="12.5703125" style="211" customWidth="true"/>
    <col min="53" max="53" width="31.5703125" style="371" customWidth="true"/>
    <col min="54" max="54" width="41.5703125" style="237" customWidth="true"/>
    <col min="55" max="69" width="9.140625" style="371"/>
    <col min="70" max="77" width="12.5703125" style="371" customWidth="true"/>
    <col min="78" max="104" width="12.5703125" style="211" customWidth="true"/>
    <col min="105" max="16384" width="9.140625" style="370"/>
  </cols>
  <sheetData>
    <row r="1" s="111" customFormat="true" ht="18" customHeight="true" x14ac:dyDescent="0.2">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Nicaragua</v>
      </c>
      <c r="B2" s="226"/>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2001</v>
      </c>
      <c r="B3" s="228"/>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DHS01</v>
      </c>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48" t="str">
        <f>B1028</f>
        <v/>
      </c>
      <c r="B10" s="549"/>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48" t="str">
        <f>B1027</f>
        <v/>
      </c>
      <c r="B11" s="550"/>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51"/>
      <c r="B12" s="549"/>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52"/>
      <c r="B13" s="553"/>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46" customFormat="true" ht="15" customHeight="true" x14ac:dyDescent="0.2">
      <c r="A14" s="115" t="s">
        <v>95</v>
      </c>
      <c r="B14" s="208"/>
      <c r="C14" s="1854" t="s">
        <v>114</v>
      </c>
      <c r="D14" s="1855"/>
      <c r="E14" s="1855"/>
      <c r="F14" s="1855"/>
      <c r="G14" s="1856"/>
      <c r="H14" s="1857" t="s">
        <v>38</v>
      </c>
      <c r="I14" s="1858"/>
      <c r="J14" s="1858"/>
      <c r="K14" s="1858"/>
      <c r="L14" s="1859"/>
      <c r="M14" s="1868" t="s">
        <v>37</v>
      </c>
      <c r="N14" s="1869"/>
      <c r="O14" s="1869"/>
      <c r="P14" s="1869"/>
      <c r="Q14" s="1870"/>
      <c r="R14" s="1400" t="s">
        <v>137</v>
      </c>
      <c r="S14" s="1435"/>
      <c r="T14" s="1435"/>
      <c r="U14" s="1435"/>
      <c r="V14" s="1435"/>
      <c r="W14" s="1435"/>
      <c r="X14" s="1435"/>
      <c r="Y14" s="1435"/>
      <c r="Z14" s="1435"/>
      <c r="AA14" s="1435"/>
      <c r="AB14" s="1435"/>
      <c r="AC14" s="1435"/>
      <c r="AD14" s="1435"/>
      <c r="AE14" s="1435"/>
      <c r="AF14" s="1435"/>
      <c r="AG14" s="1435"/>
      <c r="AH14" s="1436"/>
      <c r="AI14" s="1474"/>
      <c r="AJ14" s="1474"/>
      <c r="AK14" s="1474"/>
      <c r="AL14" s="1474"/>
      <c r="AM14" s="1474"/>
      <c r="AN14" s="1474"/>
      <c r="AO14" s="1474"/>
      <c r="AP14" s="1474"/>
      <c r="AQ14" s="1474"/>
      <c r="AR14" s="1474"/>
      <c r="AS14" s="1474"/>
      <c r="AT14" s="1474"/>
      <c r="AU14" s="1474"/>
      <c r="AV14" s="1474"/>
      <c r="AW14" s="1474"/>
      <c r="AX14" s="1474"/>
      <c r="AY14" s="1474"/>
      <c r="AZ14" s="547"/>
      <c r="BA14" s="217" t="s">
        <v>128</v>
      </c>
      <c r="BB14" s="115" t="s">
        <v>95</v>
      </c>
      <c r="BC14" s="1843" t="s">
        <v>114</v>
      </c>
      <c r="BD14" s="1844"/>
      <c r="BE14" s="1844"/>
      <c r="BF14" s="1844"/>
      <c r="BG14" s="1845"/>
      <c r="BH14" s="1846" t="s">
        <v>38</v>
      </c>
      <c r="BI14" s="1844"/>
      <c r="BJ14" s="1844"/>
      <c r="BK14" s="1844"/>
      <c r="BL14" s="1845"/>
      <c r="BM14" s="1846" t="s">
        <v>37</v>
      </c>
      <c r="BN14" s="1844"/>
      <c r="BO14" s="1844"/>
      <c r="BP14" s="1844"/>
      <c r="BQ14" s="1886"/>
      <c r="BR14" s="1414" t="s">
        <v>137</v>
      </c>
      <c r="BS14" s="1415"/>
      <c r="BT14" s="1415"/>
      <c r="BU14" s="1415"/>
      <c r="BV14" s="1415"/>
      <c r="BW14" s="1415"/>
      <c r="BX14" s="1415"/>
      <c r="BY14" s="1416"/>
      <c r="BZ14" s="312"/>
      <c r="CA14" s="312"/>
      <c r="CB14" s="312"/>
      <c r="CC14" s="312"/>
      <c r="CD14" s="312"/>
      <c r="CE14" s="312"/>
      <c r="CF14" s="312"/>
      <c r="CG14" s="312"/>
      <c r="CH14" s="312"/>
      <c r="CI14" s="215"/>
      <c r="CJ14" s="215"/>
      <c r="CK14" s="215"/>
      <c r="CL14" s="215"/>
      <c r="CM14" s="215"/>
      <c r="CN14" s="215"/>
      <c r="CO14" s="215"/>
      <c r="CP14" s="215"/>
      <c r="CQ14" s="215"/>
      <c r="CR14" s="215"/>
      <c r="CS14" s="215"/>
      <c r="CT14" s="215"/>
      <c r="CU14" s="215"/>
      <c r="CV14" s="215"/>
      <c r="CW14" s="215"/>
      <c r="CX14" s="215"/>
      <c r="CY14" s="215"/>
      <c r="CZ14" s="215"/>
    </row>
    <row r="15" s="546" customFormat="true" ht="24" x14ac:dyDescent="0.2">
      <c r="A15" s="182" t="s">
        <v>87</v>
      </c>
      <c r="B15" s="241"/>
      <c r="C15" s="268" t="s">
        <v>0</v>
      </c>
      <c r="D15" s="269" t="s">
        <v>1</v>
      </c>
      <c r="E15" s="269" t="s">
        <v>2</v>
      </c>
      <c r="F15" s="269" t="s">
        <v>3</v>
      </c>
      <c r="G15" s="270" t="s">
        <v>4</v>
      </c>
      <c r="H15" s="663" t="s">
        <v>0</v>
      </c>
      <c r="I15" s="604" t="s">
        <v>1</v>
      </c>
      <c r="J15" s="604" t="s">
        <v>2</v>
      </c>
      <c r="K15" s="604" t="s">
        <v>3</v>
      </c>
      <c r="L15" s="605" t="s">
        <v>4</v>
      </c>
      <c r="M15" s="651" t="s">
        <v>0</v>
      </c>
      <c r="N15" s="604" t="s">
        <v>1</v>
      </c>
      <c r="O15" s="604" t="s">
        <v>2</v>
      </c>
      <c r="P15" s="604" t="s">
        <v>3</v>
      </c>
      <c r="Q15" s="678" t="s">
        <v>4</v>
      </c>
      <c r="R15" s="663" t="s">
        <v>146</v>
      </c>
      <c r="S15" s="604" t="s">
        <v>147</v>
      </c>
      <c r="T15" s="604" t="s">
        <v>148</v>
      </c>
      <c r="U15" s="604" t="s">
        <v>149</v>
      </c>
      <c r="V15" s="604" t="s">
        <v>150</v>
      </c>
      <c r="W15" s="604" t="s">
        <v>151</v>
      </c>
      <c r="X15" s="604" t="s">
        <v>152</v>
      </c>
      <c r="Y15" s="604" t="s">
        <v>153</v>
      </c>
      <c r="Z15" s="604" t="s">
        <v>154</v>
      </c>
      <c r="AA15" s="604" t="s">
        <v>155</v>
      </c>
      <c r="AB15" s="604" t="s">
        <v>156</v>
      </c>
      <c r="AC15" s="604" t="s">
        <v>157</v>
      </c>
      <c r="AD15" s="604" t="s">
        <v>158</v>
      </c>
      <c r="AE15" s="604" t="s">
        <v>159</v>
      </c>
      <c r="AF15" s="604" t="s">
        <v>160</v>
      </c>
      <c r="AG15" s="604" t="s">
        <v>161</v>
      </c>
      <c r="AH15" s="606" t="s">
        <v>162</v>
      </c>
      <c r="AI15" s="1474"/>
      <c r="AJ15" s="1474"/>
      <c r="AK15" s="1474"/>
      <c r="AL15" s="1474"/>
      <c r="AM15" s="1474"/>
      <c r="AN15" s="1474"/>
      <c r="AO15" s="1474"/>
      <c r="AP15" s="1474"/>
      <c r="AQ15" s="1474"/>
      <c r="AR15" s="1474"/>
      <c r="AS15" s="1474"/>
      <c r="AT15" s="1474"/>
      <c r="AU15" s="1474"/>
      <c r="AV15" s="1474"/>
      <c r="AW15" s="1474"/>
      <c r="AX15" s="1474"/>
      <c r="AY15" s="1474"/>
      <c r="AZ15" s="547"/>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146</v>
      </c>
      <c r="BS15" s="166" t="s">
        <v>147</v>
      </c>
      <c r="BT15" s="166" t="s">
        <v>148</v>
      </c>
      <c r="BU15" s="166" t="s">
        <v>149</v>
      </c>
      <c r="BV15" s="166" t="s">
        <v>150</v>
      </c>
      <c r="BW15" s="166" t="s">
        <v>151</v>
      </c>
      <c r="BX15" s="166" t="s">
        <v>152</v>
      </c>
      <c r="BY15" s="167" t="s">
        <v>153</v>
      </c>
      <c r="BZ15" s="167" t="s">
        <v>154</v>
      </c>
      <c r="CA15" s="167" t="s">
        <v>155</v>
      </c>
      <c r="CB15" s="167" t="s">
        <v>156</v>
      </c>
      <c r="CC15" s="167" t="s">
        <v>157</v>
      </c>
      <c r="CD15" s="167" t="s">
        <v>158</v>
      </c>
      <c r="CE15" s="167" t="s">
        <v>159</v>
      </c>
      <c r="CF15" s="167" t="s">
        <v>160</v>
      </c>
      <c r="CG15" s="167" t="s">
        <v>161</v>
      </c>
      <c r="CH15" s="167" t="s">
        <v>162</v>
      </c>
      <c r="CI15" s="1480"/>
      <c r="CJ15" s="1480"/>
      <c r="CK15" s="1480"/>
      <c r="CL15" s="1480"/>
      <c r="CM15" s="1480"/>
      <c r="CN15" s="1480"/>
      <c r="CO15" s="1480"/>
      <c r="CP15" s="1480"/>
      <c r="CQ15" s="1480"/>
      <c r="CR15" s="1480"/>
      <c r="CS15" s="1480"/>
      <c r="CT15" s="1480"/>
      <c r="CU15" s="1480"/>
      <c r="CV15" s="1480"/>
      <c r="CW15" s="1480"/>
      <c r="CX15" s="1480"/>
      <c r="CY15" s="1480"/>
      <c r="CZ15" s="1480"/>
    </row>
    <row r="16" s="546" customFormat="true" ht="15" customHeight="true" x14ac:dyDescent="0.2">
      <c r="A16" s="1801" t="s">
        <v>13</v>
      </c>
      <c r="B16" s="911" t="s">
        <v>14</v>
      </c>
      <c r="C16" s="726">
        <f t="shared" ref="C16:AH16" si="0">C58+C59+C60+C61+C66+C67+(C62+C63+C65)*0.5</f>
        <v>52.973925866982256</v>
      </c>
      <c r="D16" s="727">
        <f t="shared" si="0"/>
        <v>70.618246482418726</v>
      </c>
      <c r="E16" s="727">
        <f t="shared" si="0"/>
        <v>90.49375909009737</v>
      </c>
      <c r="F16" s="727">
        <f t="shared" si="0"/>
        <v>96.03818309103454</v>
      </c>
      <c r="G16" s="728">
        <f t="shared" si="0"/>
        <v>98.103544178069896</v>
      </c>
      <c r="H16" s="729">
        <f t="shared" si="0"/>
        <v>89.544831909274222</v>
      </c>
      <c r="I16" s="727">
        <f t="shared" si="0"/>
        <v>95.809027345737263</v>
      </c>
      <c r="J16" s="727">
        <f t="shared" si="0"/>
        <v>97.066936606432776</v>
      </c>
      <c r="K16" s="727">
        <f t="shared" si="0"/>
        <v>98.109885382881032</v>
      </c>
      <c r="L16" s="730">
        <f t="shared" si="0"/>
        <v>98.77147732664055</v>
      </c>
      <c r="M16" s="726">
        <f t="shared" si="0"/>
        <v>47.973331031277951</v>
      </c>
      <c r="N16" s="727">
        <f t="shared" si="0"/>
        <v>51.891979060054197</v>
      </c>
      <c r="O16" s="727">
        <f t="shared" si="0"/>
        <v>58.329312020430876</v>
      </c>
      <c r="P16" s="727">
        <f t="shared" si="0"/>
        <v>72.057223000295934</v>
      </c>
      <c r="Q16" s="728">
        <f t="shared" si="0"/>
        <v>84.699590135035194</v>
      </c>
      <c r="R16" s="729">
        <f t="shared" si="0"/>
        <v>59.299287410926745</v>
      </c>
      <c r="S16" s="727">
        <f t="shared" si="0"/>
        <v>57.385253906250526</v>
      </c>
      <c r="T16" s="727">
        <f t="shared" si="0"/>
        <v>68.405797101449394</v>
      </c>
      <c r="U16" s="727">
        <f t="shared" si="0"/>
        <v>95.527483782861111</v>
      </c>
      <c r="V16" s="727">
        <f t="shared" si="0"/>
        <v>79.001233045622072</v>
      </c>
      <c r="W16" s="727">
        <f t="shared" si="0"/>
        <v>80.841269841269678</v>
      </c>
      <c r="X16" s="727">
        <f t="shared" si="0"/>
        <v>85.372157133011711</v>
      </c>
      <c r="Y16" s="727">
        <f t="shared" si="0"/>
        <v>92.004541031462736</v>
      </c>
      <c r="Z16" s="727">
        <f t="shared" si="0"/>
        <v>60.111177884615238</v>
      </c>
      <c r="AA16" s="727">
        <f t="shared" si="0"/>
        <v>83.044041450777087</v>
      </c>
      <c r="AB16" s="727">
        <f t="shared" si="0"/>
        <v>71.280991735537512</v>
      </c>
      <c r="AC16" s="727">
        <f t="shared" si="0"/>
        <v>98.509903688897225</v>
      </c>
      <c r="AD16" s="727">
        <f t="shared" si="0"/>
        <v>98.485316846986308</v>
      </c>
      <c r="AE16" s="727">
        <f t="shared" si="0"/>
        <v>76.050797932119423</v>
      </c>
      <c r="AF16" s="727">
        <f t="shared" si="0"/>
        <v>74.107440774107232</v>
      </c>
      <c r="AG16" s="727">
        <f t="shared" si="0"/>
        <v>65.594362745097797</v>
      </c>
      <c r="AH16" s="730">
        <f t="shared" si="0"/>
        <v>80.098831985624514</v>
      </c>
      <c r="AI16" s="1474"/>
      <c r="AJ16" s="1474"/>
      <c r="AK16" s="1474"/>
      <c r="AL16" s="1474"/>
      <c r="AM16" s="1474"/>
      <c r="AN16" s="1474"/>
      <c r="AO16" s="1474"/>
      <c r="AP16" s="1474"/>
      <c r="AQ16" s="1474"/>
      <c r="AR16" s="1474"/>
      <c r="AS16" s="1474"/>
      <c r="AT16" s="1474"/>
      <c r="AU16" s="1474"/>
      <c r="AV16" s="1474"/>
      <c r="AW16" s="1474"/>
      <c r="AX16" s="1474"/>
      <c r="AY16" s="1474"/>
      <c r="AZ16" s="547"/>
      <c r="BA16" s="1887" t="s">
        <v>13</v>
      </c>
      <c r="BB16" s="147" t="s">
        <v>14</v>
      </c>
      <c r="BC16" s="1005" t="s">
        <v>35</v>
      </c>
      <c r="BD16" s="1025" t="s">
        <v>35</v>
      </c>
      <c r="BE16" s="1025" t="s">
        <v>35</v>
      </c>
      <c r="BF16" s="1025" t="s">
        <v>35</v>
      </c>
      <c r="BG16" s="1046" t="s">
        <v>35</v>
      </c>
      <c r="BH16" s="1067" t="s">
        <v>35</v>
      </c>
      <c r="BI16" s="1025" t="s">
        <v>35</v>
      </c>
      <c r="BJ16" s="1025" t="s">
        <v>35</v>
      </c>
      <c r="BK16" s="1025" t="s">
        <v>35</v>
      </c>
      <c r="BL16" s="1046" t="s">
        <v>35</v>
      </c>
      <c r="BM16" s="1067" t="s">
        <v>35</v>
      </c>
      <c r="BN16" s="1025" t="s">
        <v>35</v>
      </c>
      <c r="BO16" s="1025" t="s">
        <v>35</v>
      </c>
      <c r="BP16" s="1025" t="s">
        <v>35</v>
      </c>
      <c r="BQ16" s="1046" t="s">
        <v>35</v>
      </c>
      <c r="BR16" s="1067" t="s">
        <v>35</v>
      </c>
      <c r="BS16" s="1025" t="s">
        <v>35</v>
      </c>
      <c r="BT16" s="1025" t="s">
        <v>35</v>
      </c>
      <c r="BU16" s="1025" t="s">
        <v>35</v>
      </c>
      <c r="BV16" s="1025" t="s">
        <v>35</v>
      </c>
      <c r="BW16" s="1025" t="s">
        <v>35</v>
      </c>
      <c r="BX16" s="1025" t="s">
        <v>35</v>
      </c>
      <c r="BY16" s="1087" t="s">
        <v>35</v>
      </c>
      <c r="BZ16" s="1087" t="s">
        <v>35</v>
      </c>
      <c r="CA16" s="1087" t="s">
        <v>35</v>
      </c>
      <c r="CB16" s="1087" t="s">
        <v>35</v>
      </c>
      <c r="CC16" s="1087" t="s">
        <v>35</v>
      </c>
      <c r="CD16" s="1087" t="s">
        <v>35</v>
      </c>
      <c r="CE16" s="1087" t="s">
        <v>35</v>
      </c>
      <c r="CF16" s="1087" t="s">
        <v>35</v>
      </c>
      <c r="CG16" s="1087" t="s">
        <v>35</v>
      </c>
      <c r="CH16" s="1087" t="s">
        <v>35</v>
      </c>
      <c r="CI16" s="1481"/>
      <c r="CJ16" s="1481"/>
      <c r="CK16" s="1481"/>
      <c r="CL16" s="1481"/>
      <c r="CM16" s="1481"/>
      <c r="CN16" s="1481"/>
      <c r="CO16" s="1481"/>
      <c r="CP16" s="1481"/>
      <c r="CQ16" s="1481"/>
      <c r="CR16" s="1481"/>
      <c r="CS16" s="1481"/>
      <c r="CT16" s="1481"/>
      <c r="CU16" s="1481"/>
      <c r="CV16" s="1481"/>
      <c r="CW16" s="1481"/>
      <c r="CX16" s="1481"/>
      <c r="CY16" s="1481"/>
      <c r="CZ16" s="1481"/>
    </row>
    <row r="17" s="546" customFormat="true" ht="15" customHeight="true" x14ac:dyDescent="0.2">
      <c r="A17" s="1802"/>
      <c r="B17" s="912" t="s">
        <v>51</v>
      </c>
      <c r="C17" s="731">
        <f>100-C16</f>
        <v>47.026074133017744</v>
      </c>
      <c r="D17" s="732">
        <f t="shared" ref="D17:AH17" si="1">100-D16</f>
        <v>29.381753517581274</v>
      </c>
      <c r="E17" s="732">
        <f t="shared" si="1"/>
        <v>9.5062409099026297</v>
      </c>
      <c r="F17" s="732">
        <f t="shared" si="1"/>
        <v>3.96181690896546</v>
      </c>
      <c r="G17" s="733">
        <f t="shared" si="1"/>
        <v>1.896455821930104</v>
      </c>
      <c r="H17" s="734">
        <f t="shared" si="1"/>
        <v>10.455168090725778</v>
      </c>
      <c r="I17" s="732">
        <f t="shared" si="1"/>
        <v>4.1909726542627368</v>
      </c>
      <c r="J17" s="732">
        <f t="shared" si="1"/>
        <v>2.9330633935672239</v>
      </c>
      <c r="K17" s="732">
        <f t="shared" si="1"/>
        <v>1.890114617118968</v>
      </c>
      <c r="L17" s="735">
        <f t="shared" si="1"/>
        <v>1.2285226733594499</v>
      </c>
      <c r="M17" s="731">
        <f t="shared" si="1"/>
        <v>52.026668968722049</v>
      </c>
      <c r="N17" s="732">
        <f t="shared" si="1"/>
        <v>48.108020939945803</v>
      </c>
      <c r="O17" s="732">
        <f t="shared" si="1"/>
        <v>41.670687979569124</v>
      </c>
      <c r="P17" s="732">
        <f t="shared" si="1"/>
        <v>27.942776999704066</v>
      </c>
      <c r="Q17" s="733">
        <f t="shared" si="1"/>
        <v>15.300409864964806</v>
      </c>
      <c r="R17" s="734">
        <f t="shared" si="1"/>
        <v>40.700712589073255</v>
      </c>
      <c r="S17" s="732">
        <f t="shared" si="1"/>
        <v>42.614746093749474</v>
      </c>
      <c r="T17" s="732">
        <f t="shared" si="1"/>
        <v>31.594202898550606</v>
      </c>
      <c r="U17" s="732">
        <f t="shared" si="1"/>
        <v>4.4725162171388888</v>
      </c>
      <c r="V17" s="732">
        <f t="shared" si="1"/>
        <v>20.998766954377928</v>
      </c>
      <c r="W17" s="732">
        <f t="shared" si="1"/>
        <v>19.158730158730322</v>
      </c>
      <c r="X17" s="732">
        <f t="shared" si="1"/>
        <v>14.627842866988289</v>
      </c>
      <c r="Y17" s="732">
        <f t="shared" si="1"/>
        <v>7.9954589685372639</v>
      </c>
      <c r="Z17" s="732">
        <f t="shared" si="1"/>
        <v>39.888822115384762</v>
      </c>
      <c r="AA17" s="732">
        <f t="shared" si="1"/>
        <v>16.955958549222913</v>
      </c>
      <c r="AB17" s="732">
        <f t="shared" si="1"/>
        <v>28.719008264462488</v>
      </c>
      <c r="AC17" s="732">
        <f t="shared" si="1"/>
        <v>1.490096311102775</v>
      </c>
      <c r="AD17" s="732">
        <f t="shared" si="1"/>
        <v>1.5146831530136922</v>
      </c>
      <c r="AE17" s="732">
        <f t="shared" si="1"/>
        <v>23.949202067880577</v>
      </c>
      <c r="AF17" s="732">
        <f t="shared" si="1"/>
        <v>25.892559225892768</v>
      </c>
      <c r="AG17" s="732">
        <f t="shared" si="1"/>
        <v>34.405637254902203</v>
      </c>
      <c r="AH17" s="735">
        <f t="shared" si="1"/>
        <v>19.901168014375486</v>
      </c>
      <c r="AI17" s="1474"/>
      <c r="AJ17" s="1474"/>
      <c r="AK17" s="1474"/>
      <c r="AL17" s="1474"/>
      <c r="AM17" s="1474"/>
      <c r="AN17" s="1474"/>
      <c r="AO17" s="1474"/>
      <c r="AP17" s="1474"/>
      <c r="AQ17" s="1474"/>
      <c r="AR17" s="1474"/>
      <c r="AS17" s="1474"/>
      <c r="AT17" s="1474"/>
      <c r="AU17" s="1474"/>
      <c r="AV17" s="1474"/>
      <c r="AW17" s="1474"/>
      <c r="AX17" s="1474"/>
      <c r="AY17" s="1474"/>
      <c r="AZ17" s="547"/>
      <c r="BA17" s="1888"/>
      <c r="BB17" s="148" t="s">
        <v>51</v>
      </c>
      <c r="BC17" s="1006" t="s">
        <v>35</v>
      </c>
      <c r="BD17" s="1026" t="s">
        <v>35</v>
      </c>
      <c r="BE17" s="1026" t="s">
        <v>35</v>
      </c>
      <c r="BF17" s="1026" t="s">
        <v>35</v>
      </c>
      <c r="BG17" s="1047" t="s">
        <v>35</v>
      </c>
      <c r="BH17" s="1068" t="s">
        <v>35</v>
      </c>
      <c r="BI17" s="1026" t="s">
        <v>35</v>
      </c>
      <c r="BJ17" s="1026" t="s">
        <v>35</v>
      </c>
      <c r="BK17" s="1026" t="s">
        <v>35</v>
      </c>
      <c r="BL17" s="1047" t="s">
        <v>35</v>
      </c>
      <c r="BM17" s="1068" t="s">
        <v>35</v>
      </c>
      <c r="BN17" s="1026" t="s">
        <v>35</v>
      </c>
      <c r="BO17" s="1026" t="s">
        <v>35</v>
      </c>
      <c r="BP17" s="1026" t="s">
        <v>35</v>
      </c>
      <c r="BQ17" s="1047" t="s">
        <v>35</v>
      </c>
      <c r="BR17" s="1068" t="s">
        <v>35</v>
      </c>
      <c r="BS17" s="1026" t="s">
        <v>35</v>
      </c>
      <c r="BT17" s="1026" t="s">
        <v>35</v>
      </c>
      <c r="BU17" s="1026" t="s">
        <v>35</v>
      </c>
      <c r="BV17" s="1026" t="s">
        <v>35</v>
      </c>
      <c r="BW17" s="1026" t="s">
        <v>35</v>
      </c>
      <c r="BX17" s="1026" t="s">
        <v>35</v>
      </c>
      <c r="BY17" s="1088" t="s">
        <v>35</v>
      </c>
      <c r="BZ17" s="1088" t="s">
        <v>35</v>
      </c>
      <c r="CA17" s="1088" t="s">
        <v>35</v>
      </c>
      <c r="CB17" s="1088" t="s">
        <v>35</v>
      </c>
      <c r="CC17" s="1088" t="s">
        <v>35</v>
      </c>
      <c r="CD17" s="1088" t="s">
        <v>35</v>
      </c>
      <c r="CE17" s="1088" t="s">
        <v>35</v>
      </c>
      <c r="CF17" s="1088" t="s">
        <v>35</v>
      </c>
      <c r="CG17" s="1088" t="s">
        <v>35</v>
      </c>
      <c r="CH17" s="1088" t="s">
        <v>35</v>
      </c>
      <c r="CI17" s="1482"/>
      <c r="CJ17" s="1482"/>
      <c r="CK17" s="1482"/>
      <c r="CL17" s="1482"/>
      <c r="CM17" s="1482"/>
      <c r="CN17" s="1482"/>
      <c r="CO17" s="1482"/>
      <c r="CP17" s="1482"/>
      <c r="CQ17" s="1482"/>
      <c r="CR17" s="1482"/>
      <c r="CS17" s="1482"/>
      <c r="CT17" s="1482"/>
      <c r="CU17" s="1482"/>
      <c r="CV17" s="1482"/>
      <c r="CW17" s="1482"/>
      <c r="CX17" s="1482"/>
      <c r="CY17" s="1482"/>
      <c r="CZ17" s="1482"/>
    </row>
    <row r="18" s="546" customFormat="true" ht="15" customHeight="true" x14ac:dyDescent="0.2">
      <c r="A18" s="1802" t="s">
        <v>60</v>
      </c>
      <c r="B18" s="912" t="s">
        <v>15</v>
      </c>
      <c r="C18" s="731">
        <f t="shared" ref="C18:AH18" si="2">C16*C42/100</f>
        <v>50.116334305549934</v>
      </c>
      <c r="D18" s="732">
        <f t="shared" si="2"/>
        <v>68.217316721320671</v>
      </c>
      <c r="E18" s="732">
        <f t="shared" si="2"/>
        <v>89.517913552953189</v>
      </c>
      <c r="F18" s="732">
        <f t="shared" si="2"/>
        <v>95.706937123725268</v>
      </c>
      <c r="G18" s="733">
        <f t="shared" si="2"/>
        <v>98.026275413248513</v>
      </c>
      <c r="H18" s="734">
        <f t="shared" si="2"/>
        <v>88.161196009707979</v>
      </c>
      <c r="I18" s="732">
        <f t="shared" si="2"/>
        <v>95.616000572786945</v>
      </c>
      <c r="J18" s="732">
        <f t="shared" si="2"/>
        <v>96.873587592322025</v>
      </c>
      <c r="K18" s="732">
        <f t="shared" si="2"/>
        <v>97.995329562712229</v>
      </c>
      <c r="L18" s="735">
        <f t="shared" si="2"/>
        <v>98.692781335705817</v>
      </c>
      <c r="M18" s="731">
        <f t="shared" si="2"/>
        <v>45.715503584858851</v>
      </c>
      <c r="N18" s="732">
        <f t="shared" si="2"/>
        <v>48.70706537626419</v>
      </c>
      <c r="O18" s="732">
        <f t="shared" si="2"/>
        <v>55.053030668504341</v>
      </c>
      <c r="P18" s="732">
        <f t="shared" si="2"/>
        <v>69.948404735945246</v>
      </c>
      <c r="Q18" s="733">
        <f t="shared" si="2"/>
        <v>83.360456351891301</v>
      </c>
      <c r="R18" s="734">
        <f t="shared" si="2"/>
        <v>57.947433778864166</v>
      </c>
      <c r="S18" s="732">
        <f t="shared" si="2"/>
        <v>56.369056701660682</v>
      </c>
      <c r="T18" s="732">
        <f t="shared" si="2"/>
        <v>65.881817952151295</v>
      </c>
      <c r="U18" s="732">
        <f t="shared" si="2"/>
        <v>95.072591002942715</v>
      </c>
      <c r="V18" s="732">
        <f t="shared" si="2"/>
        <v>76.92441770527644</v>
      </c>
      <c r="W18" s="732">
        <f t="shared" si="2"/>
        <v>79.3202145899008</v>
      </c>
      <c r="X18" s="732">
        <f t="shared" si="2"/>
        <v>83.664713990351487</v>
      </c>
      <c r="Y18" s="732">
        <f t="shared" si="2"/>
        <v>90.607579426818319</v>
      </c>
      <c r="Z18" s="732">
        <f t="shared" si="2"/>
        <v>57.731141399843665</v>
      </c>
      <c r="AA18" s="732">
        <f t="shared" si="2"/>
        <v>82.327565493261631</v>
      </c>
      <c r="AB18" s="732">
        <f t="shared" si="2"/>
        <v>67.010578138721215</v>
      </c>
      <c r="AC18" s="732">
        <f t="shared" si="2"/>
        <v>98.292482529385211</v>
      </c>
      <c r="AD18" s="732">
        <f t="shared" si="2"/>
        <v>97.610899367581951</v>
      </c>
      <c r="AE18" s="732">
        <f t="shared" si="2"/>
        <v>73.133198722833328</v>
      </c>
      <c r="AF18" s="732">
        <f t="shared" si="2"/>
        <v>68.444928608133168</v>
      </c>
      <c r="AG18" s="732">
        <f t="shared" si="2"/>
        <v>64.397632546994458</v>
      </c>
      <c r="AH18" s="735">
        <f t="shared" si="2"/>
        <v>78.726744689167475</v>
      </c>
      <c r="AI18" s="1474"/>
      <c r="AJ18" s="1474"/>
      <c r="AK18" s="1474"/>
      <c r="AL18" s="1474"/>
      <c r="AM18" s="1474"/>
      <c r="AN18" s="1474"/>
      <c r="AO18" s="1474"/>
      <c r="AP18" s="1474"/>
      <c r="AQ18" s="1474"/>
      <c r="AR18" s="1474"/>
      <c r="AS18" s="1474"/>
      <c r="AT18" s="1474"/>
      <c r="AU18" s="1474"/>
      <c r="AV18" s="1474"/>
      <c r="AW18" s="1474"/>
      <c r="AX18" s="1474"/>
      <c r="AY18" s="1474"/>
      <c r="AZ18" s="547"/>
      <c r="BA18" s="1888" t="s">
        <v>60</v>
      </c>
      <c r="BB18" s="148" t="s">
        <v>15</v>
      </c>
      <c r="BC18" s="1006" t="s">
        <v>35</v>
      </c>
      <c r="BD18" s="1026" t="s">
        <v>35</v>
      </c>
      <c r="BE18" s="1026" t="s">
        <v>35</v>
      </c>
      <c r="BF18" s="1026" t="s">
        <v>35</v>
      </c>
      <c r="BG18" s="1047" t="s">
        <v>35</v>
      </c>
      <c r="BH18" s="1068" t="s">
        <v>35</v>
      </c>
      <c r="BI18" s="1026" t="s">
        <v>35</v>
      </c>
      <c r="BJ18" s="1026" t="s">
        <v>35</v>
      </c>
      <c r="BK18" s="1026" t="s">
        <v>35</v>
      </c>
      <c r="BL18" s="1047" t="s">
        <v>35</v>
      </c>
      <c r="BM18" s="1068" t="s">
        <v>35</v>
      </c>
      <c r="BN18" s="1026" t="s">
        <v>35</v>
      </c>
      <c r="BO18" s="1026" t="s">
        <v>35</v>
      </c>
      <c r="BP18" s="1026" t="s">
        <v>35</v>
      </c>
      <c r="BQ18" s="1047" t="s">
        <v>35</v>
      </c>
      <c r="BR18" s="1068" t="s">
        <v>35</v>
      </c>
      <c r="BS18" s="1026" t="s">
        <v>35</v>
      </c>
      <c r="BT18" s="1026" t="s">
        <v>35</v>
      </c>
      <c r="BU18" s="1026" t="s">
        <v>35</v>
      </c>
      <c r="BV18" s="1026" t="s">
        <v>35</v>
      </c>
      <c r="BW18" s="1026" t="s">
        <v>35</v>
      </c>
      <c r="BX18" s="1026" t="s">
        <v>35</v>
      </c>
      <c r="BY18" s="1088" t="s">
        <v>35</v>
      </c>
      <c r="BZ18" s="1088" t="s">
        <v>35</v>
      </c>
      <c r="CA18" s="1088" t="s">
        <v>35</v>
      </c>
      <c r="CB18" s="1088" t="s">
        <v>35</v>
      </c>
      <c r="CC18" s="1088" t="s">
        <v>35</v>
      </c>
      <c r="CD18" s="1088" t="s">
        <v>35</v>
      </c>
      <c r="CE18" s="1088" t="s">
        <v>35</v>
      </c>
      <c r="CF18" s="1088" t="s">
        <v>35</v>
      </c>
      <c r="CG18" s="1088" t="s">
        <v>35</v>
      </c>
      <c r="CH18" s="1088" t="s">
        <v>35</v>
      </c>
      <c r="CI18" s="1482"/>
      <c r="CJ18" s="1482"/>
      <c r="CK18" s="1482"/>
      <c r="CL18" s="1482"/>
      <c r="CM18" s="1482"/>
      <c r="CN18" s="1482"/>
      <c r="CO18" s="1482"/>
      <c r="CP18" s="1482"/>
      <c r="CQ18" s="1482"/>
      <c r="CR18" s="1482"/>
      <c r="CS18" s="1482"/>
      <c r="CT18" s="1482"/>
      <c r="CU18" s="1482"/>
      <c r="CV18" s="1482"/>
      <c r="CW18" s="1482"/>
      <c r="CX18" s="1482"/>
      <c r="CY18" s="1482"/>
      <c r="CZ18" s="1482"/>
    </row>
    <row r="19" s="546" customFormat="true" ht="15" customHeight="true" x14ac:dyDescent="0.2">
      <c r="A19" s="1802"/>
      <c r="B19" s="912" t="s">
        <v>16</v>
      </c>
      <c r="C19" s="731">
        <f t="shared" ref="C19:AH19" si="3">C16*C41/100</f>
        <v>2.8575915614323382</v>
      </c>
      <c r="D19" s="732">
        <f t="shared" si="3"/>
        <v>2.4009297610980691</v>
      </c>
      <c r="E19" s="732">
        <f t="shared" si="3"/>
        <v>0.97584553714412592</v>
      </c>
      <c r="F19" s="732">
        <f t="shared" si="3"/>
        <v>0.33124596730927114</v>
      </c>
      <c r="G19" s="733">
        <f t="shared" si="3"/>
        <v>7.7268764821387212E-2</v>
      </c>
      <c r="H19" s="734">
        <f t="shared" si="3"/>
        <v>1.3836358995661968</v>
      </c>
      <c r="I19" s="732">
        <f t="shared" si="3"/>
        <v>0.19302677295031548</v>
      </c>
      <c r="J19" s="732">
        <f t="shared" si="3"/>
        <v>0.19334901411075825</v>
      </c>
      <c r="K19" s="732">
        <f t="shared" si="3"/>
        <v>0.11455582016880911</v>
      </c>
      <c r="L19" s="735">
        <f t="shared" si="3"/>
        <v>7.8695990934730786E-2</v>
      </c>
      <c r="M19" s="731">
        <f t="shared" si="3"/>
        <v>2.2578274464189927</v>
      </c>
      <c r="N19" s="732">
        <f t="shared" si="3"/>
        <v>3.1849136837898762</v>
      </c>
      <c r="O19" s="732">
        <f t="shared" si="3"/>
        <v>3.2762813519263863</v>
      </c>
      <c r="P19" s="732">
        <f t="shared" si="3"/>
        <v>2.1088182643507141</v>
      </c>
      <c r="Q19" s="733">
        <f t="shared" si="3"/>
        <v>1.339133783143819</v>
      </c>
      <c r="R19" s="734">
        <f t="shared" si="3"/>
        <v>1.3518536320626304</v>
      </c>
      <c r="S19" s="732">
        <f t="shared" si="3"/>
        <v>1.0161972045898624</v>
      </c>
      <c r="T19" s="732">
        <f t="shared" si="3"/>
        <v>2.5239791492981074</v>
      </c>
      <c r="U19" s="732">
        <f t="shared" si="3"/>
        <v>0.45489277991838617</v>
      </c>
      <c r="V19" s="732">
        <f t="shared" si="3"/>
        <v>2.0768153403455898</v>
      </c>
      <c r="W19" s="732">
        <f t="shared" si="3"/>
        <v>1.5210552513688345</v>
      </c>
      <c r="X19" s="732">
        <f t="shared" si="3"/>
        <v>1.7074431426602328</v>
      </c>
      <c r="Y19" s="732">
        <f t="shared" si="3"/>
        <v>1.3969616046443827</v>
      </c>
      <c r="Z19" s="732">
        <f t="shared" si="3"/>
        <v>2.3800364847715634</v>
      </c>
      <c r="AA19" s="732">
        <f t="shared" si="3"/>
        <v>0.71647595751546622</v>
      </c>
      <c r="AB19" s="732">
        <f t="shared" si="3"/>
        <v>4.2704135968163204</v>
      </c>
      <c r="AC19" s="732">
        <f t="shared" si="3"/>
        <v>0.21742115951200564</v>
      </c>
      <c r="AD19" s="732">
        <f t="shared" si="3"/>
        <v>0.87441747940435288</v>
      </c>
      <c r="AE19" s="732">
        <f t="shared" si="3"/>
        <v>2.917599209286081</v>
      </c>
      <c r="AF19" s="732">
        <f t="shared" si="3"/>
        <v>5.6625121659740589</v>
      </c>
      <c r="AG19" s="732">
        <f t="shared" si="3"/>
        <v>1.1967301981033285</v>
      </c>
      <c r="AH19" s="735">
        <f t="shared" si="3"/>
        <v>1.372087296457049</v>
      </c>
      <c r="AI19" s="1474"/>
      <c r="AJ19" s="1474"/>
      <c r="AK19" s="1474"/>
      <c r="AL19" s="1474"/>
      <c r="AM19" s="1474"/>
      <c r="AN19" s="1474"/>
      <c r="AO19" s="1474"/>
      <c r="AP19" s="1474"/>
      <c r="AQ19" s="1474"/>
      <c r="AR19" s="1474"/>
      <c r="AS19" s="1474"/>
      <c r="AT19" s="1474"/>
      <c r="AU19" s="1474"/>
      <c r="AV19" s="1474"/>
      <c r="AW19" s="1474"/>
      <c r="AX19" s="1474"/>
      <c r="AY19" s="1474"/>
      <c r="AZ19" s="547"/>
      <c r="BA19" s="1888"/>
      <c r="BB19" s="148" t="s">
        <v>16</v>
      </c>
      <c r="BC19" s="1006" t="s">
        <v>35</v>
      </c>
      <c r="BD19" s="1026" t="s">
        <v>35</v>
      </c>
      <c r="BE19" s="1026" t="s">
        <v>35</v>
      </c>
      <c r="BF19" s="1026" t="s">
        <v>35</v>
      </c>
      <c r="BG19" s="1047" t="s">
        <v>35</v>
      </c>
      <c r="BH19" s="1068" t="s">
        <v>35</v>
      </c>
      <c r="BI19" s="1026" t="s">
        <v>35</v>
      </c>
      <c r="BJ19" s="1026" t="s">
        <v>35</v>
      </c>
      <c r="BK19" s="1026" t="s">
        <v>35</v>
      </c>
      <c r="BL19" s="1047" t="s">
        <v>35</v>
      </c>
      <c r="BM19" s="1068" t="s">
        <v>35</v>
      </c>
      <c r="BN19" s="1026" t="s">
        <v>35</v>
      </c>
      <c r="BO19" s="1026" t="s">
        <v>35</v>
      </c>
      <c r="BP19" s="1026" t="s">
        <v>35</v>
      </c>
      <c r="BQ19" s="1047" t="s">
        <v>35</v>
      </c>
      <c r="BR19" s="1068" t="s">
        <v>35</v>
      </c>
      <c r="BS19" s="1026" t="s">
        <v>35</v>
      </c>
      <c r="BT19" s="1026" t="s">
        <v>35</v>
      </c>
      <c r="BU19" s="1026" t="s">
        <v>35</v>
      </c>
      <c r="BV19" s="1026" t="s">
        <v>35</v>
      </c>
      <c r="BW19" s="1026" t="s">
        <v>35</v>
      </c>
      <c r="BX19" s="1026" t="s">
        <v>35</v>
      </c>
      <c r="BY19" s="1088" t="s">
        <v>35</v>
      </c>
      <c r="BZ19" s="1088" t="s">
        <v>35</v>
      </c>
      <c r="CA19" s="1088" t="s">
        <v>35</v>
      </c>
      <c r="CB19" s="1088" t="s">
        <v>35</v>
      </c>
      <c r="CC19" s="1088" t="s">
        <v>35</v>
      </c>
      <c r="CD19" s="1088" t="s">
        <v>35</v>
      </c>
      <c r="CE19" s="1088" t="s">
        <v>35</v>
      </c>
      <c r="CF19" s="1088" t="s">
        <v>35</v>
      </c>
      <c r="CG19" s="1088" t="s">
        <v>35</v>
      </c>
      <c r="CH19" s="1088" t="s">
        <v>35</v>
      </c>
      <c r="CI19" s="1482"/>
      <c r="CJ19" s="1482"/>
      <c r="CK19" s="1482"/>
      <c r="CL19" s="1482"/>
      <c r="CM19" s="1482"/>
      <c r="CN19" s="1482"/>
      <c r="CO19" s="1482"/>
      <c r="CP19" s="1482"/>
      <c r="CQ19" s="1482"/>
      <c r="CR19" s="1482"/>
      <c r="CS19" s="1482"/>
      <c r="CT19" s="1482"/>
      <c r="CU19" s="1482"/>
      <c r="CV19" s="1482"/>
      <c r="CW19" s="1482"/>
      <c r="CX19" s="1482"/>
      <c r="CY19" s="1482"/>
      <c r="CZ19" s="1482"/>
    </row>
    <row r="20" s="546" customFormat="true" ht="15" customHeight="true" x14ac:dyDescent="0.2">
      <c r="A20" s="1802"/>
      <c r="B20" s="912" t="s">
        <v>22</v>
      </c>
      <c r="C20" s="731">
        <f>100-(C18+C19+C21)</f>
        <v>31.88974689245299</v>
      </c>
      <c r="D20" s="732">
        <f t="shared" ref="D20:AH20" si="4">100-(D18+D19+D21)</f>
        <v>23.639217518302999</v>
      </c>
      <c r="E20" s="732">
        <f t="shared" si="4"/>
        <v>8.8798843082843746</v>
      </c>
      <c r="F20" s="732">
        <f t="shared" si="4"/>
        <v>3.9330368057703851</v>
      </c>
      <c r="G20" s="733">
        <f t="shared" si="4"/>
        <v>1.896455821930104</v>
      </c>
      <c r="H20" s="734">
        <f t="shared" si="4"/>
        <v>9.408645345382169</v>
      </c>
      <c r="I20" s="732">
        <f t="shared" si="4"/>
        <v>4.1047619631114287</v>
      </c>
      <c r="J20" s="732">
        <f t="shared" si="4"/>
        <v>2.9330633935672239</v>
      </c>
      <c r="K20" s="732">
        <f t="shared" si="4"/>
        <v>1.890114617118968</v>
      </c>
      <c r="L20" s="735">
        <f t="shared" si="4"/>
        <v>1.2285226733594499</v>
      </c>
      <c r="M20" s="731">
        <f t="shared" si="4"/>
        <v>34.118753017223668</v>
      </c>
      <c r="N20" s="732">
        <f t="shared" si="4"/>
        <v>33.284442948700303</v>
      </c>
      <c r="O20" s="732">
        <f t="shared" si="4"/>
        <v>30.595303120772869</v>
      </c>
      <c r="P20" s="732">
        <f t="shared" si="4"/>
        <v>24.464589898773596</v>
      </c>
      <c r="Q20" s="733">
        <f t="shared" si="4"/>
        <v>14.275322595123114</v>
      </c>
      <c r="R20" s="734">
        <f t="shared" si="4"/>
        <v>30.273159144892617</v>
      </c>
      <c r="S20" s="732">
        <f t="shared" si="4"/>
        <v>33.117675781249361</v>
      </c>
      <c r="T20" s="732">
        <f t="shared" si="4"/>
        <v>24.21607378129103</v>
      </c>
      <c r="U20" s="732">
        <f t="shared" si="4"/>
        <v>2.4923181973369282</v>
      </c>
      <c r="V20" s="732">
        <f t="shared" si="4"/>
        <v>18.828606658447043</v>
      </c>
      <c r="W20" s="732">
        <f t="shared" si="4"/>
        <v>12.904761904762125</v>
      </c>
      <c r="X20" s="732">
        <f t="shared" si="4"/>
        <v>13.38731909028256</v>
      </c>
      <c r="Y20" s="732">
        <f t="shared" si="4"/>
        <v>7.7035355173533873</v>
      </c>
      <c r="Z20" s="732">
        <f t="shared" si="4"/>
        <v>25.796274038461718</v>
      </c>
      <c r="AA20" s="732">
        <f t="shared" si="4"/>
        <v>15.531088082901661</v>
      </c>
      <c r="AB20" s="732">
        <f t="shared" si="4"/>
        <v>21.217418944691289</v>
      </c>
      <c r="AC20" s="732">
        <f t="shared" si="4"/>
        <v>1.2902053425401903</v>
      </c>
      <c r="AD20" s="732">
        <f t="shared" si="4"/>
        <v>1.5146831530136922</v>
      </c>
      <c r="AE20" s="732">
        <f t="shared" si="4"/>
        <v>18.329961789166276</v>
      </c>
      <c r="AF20" s="732">
        <f t="shared" si="4"/>
        <v>14.714714714714958</v>
      </c>
      <c r="AG20" s="732">
        <f t="shared" si="4"/>
        <v>21.691176470588545</v>
      </c>
      <c r="AH20" s="735">
        <f t="shared" si="4"/>
        <v>17.595088349805238</v>
      </c>
      <c r="AI20" s="1474"/>
      <c r="AJ20" s="1474"/>
      <c r="AK20" s="1474"/>
      <c r="AL20" s="1474"/>
      <c r="AM20" s="1474"/>
      <c r="AN20" s="1474"/>
      <c r="AO20" s="1474"/>
      <c r="AP20" s="1474"/>
      <c r="AQ20" s="1474"/>
      <c r="AR20" s="1474"/>
      <c r="AS20" s="1474"/>
      <c r="AT20" s="1474"/>
      <c r="AU20" s="1474"/>
      <c r="AV20" s="1474"/>
      <c r="AW20" s="1474"/>
      <c r="AX20" s="1474"/>
      <c r="AY20" s="1474"/>
      <c r="AZ20" s="547"/>
      <c r="BA20" s="1888"/>
      <c r="BB20" s="148" t="s">
        <v>22</v>
      </c>
      <c r="BC20" s="1006" t="s">
        <v>35</v>
      </c>
      <c r="BD20" s="1026" t="s">
        <v>35</v>
      </c>
      <c r="BE20" s="1026" t="s">
        <v>35</v>
      </c>
      <c r="BF20" s="1026" t="s">
        <v>35</v>
      </c>
      <c r="BG20" s="1047" t="s">
        <v>35</v>
      </c>
      <c r="BH20" s="1068" t="s">
        <v>35</v>
      </c>
      <c r="BI20" s="1026" t="s">
        <v>35</v>
      </c>
      <c r="BJ20" s="1026" t="s">
        <v>35</v>
      </c>
      <c r="BK20" s="1026" t="s">
        <v>35</v>
      </c>
      <c r="BL20" s="1047" t="s">
        <v>35</v>
      </c>
      <c r="BM20" s="1068" t="s">
        <v>35</v>
      </c>
      <c r="BN20" s="1026" t="s">
        <v>35</v>
      </c>
      <c r="BO20" s="1026" t="s">
        <v>35</v>
      </c>
      <c r="BP20" s="1026" t="s">
        <v>35</v>
      </c>
      <c r="BQ20" s="1047" t="s">
        <v>35</v>
      </c>
      <c r="BR20" s="1068" t="s">
        <v>35</v>
      </c>
      <c r="BS20" s="1026" t="s">
        <v>35</v>
      </c>
      <c r="BT20" s="1026" t="s">
        <v>35</v>
      </c>
      <c r="BU20" s="1026" t="s">
        <v>35</v>
      </c>
      <c r="BV20" s="1026" t="s">
        <v>35</v>
      </c>
      <c r="BW20" s="1026" t="s">
        <v>35</v>
      </c>
      <c r="BX20" s="1026" t="s">
        <v>35</v>
      </c>
      <c r="BY20" s="1088" t="s">
        <v>35</v>
      </c>
      <c r="BZ20" s="1088" t="s">
        <v>35</v>
      </c>
      <c r="CA20" s="1088" t="s">
        <v>35</v>
      </c>
      <c r="CB20" s="1088" t="s">
        <v>35</v>
      </c>
      <c r="CC20" s="1088" t="s">
        <v>35</v>
      </c>
      <c r="CD20" s="1088" t="s">
        <v>35</v>
      </c>
      <c r="CE20" s="1088" t="s">
        <v>35</v>
      </c>
      <c r="CF20" s="1088" t="s">
        <v>35</v>
      </c>
      <c r="CG20" s="1088" t="s">
        <v>35</v>
      </c>
      <c r="CH20" s="1088" t="s">
        <v>35</v>
      </c>
      <c r="CI20" s="1482"/>
      <c r="CJ20" s="1482"/>
      <c r="CK20" s="1482"/>
      <c r="CL20" s="1482"/>
      <c r="CM20" s="1482"/>
      <c r="CN20" s="1482"/>
      <c r="CO20" s="1482"/>
      <c r="CP20" s="1482"/>
      <c r="CQ20" s="1482"/>
      <c r="CR20" s="1482"/>
      <c r="CS20" s="1482"/>
      <c r="CT20" s="1482"/>
      <c r="CU20" s="1482"/>
      <c r="CV20" s="1482"/>
      <c r="CW20" s="1482"/>
      <c r="CX20" s="1482"/>
      <c r="CY20" s="1482"/>
      <c r="CZ20" s="1482"/>
    </row>
    <row r="21" s="546" customFormat="true" ht="15" customHeight="true" x14ac:dyDescent="0.2">
      <c r="A21" s="1802"/>
      <c r="B21" s="912" t="s">
        <v>17</v>
      </c>
      <c r="C21" s="731">
        <f t="shared" ref="C21:AH21" si="5">C64</f>
        <v>15.136327240564732</v>
      </c>
      <c r="D21" s="732">
        <f t="shared" si="5"/>
        <v>5.7425359992782647</v>
      </c>
      <c r="E21" s="732">
        <f t="shared" si="5"/>
        <v>0.62635660161830875</v>
      </c>
      <c r="F21" s="732">
        <f t="shared" si="5"/>
        <v>2.8780103195072397E-2</v>
      </c>
      <c r="G21" s="733">
        <f t="shared" si="5"/>
        <v>0</v>
      </c>
      <c r="H21" s="734">
        <f t="shared" si="5"/>
        <v>1.0465227453436563</v>
      </c>
      <c r="I21" s="732">
        <f t="shared" si="5"/>
        <v>8.621069115130528E-2</v>
      </c>
      <c r="J21" s="732">
        <f t="shared" si="5"/>
        <v>0</v>
      </c>
      <c r="K21" s="732">
        <f t="shared" si="5"/>
        <v>0</v>
      </c>
      <c r="L21" s="735">
        <f t="shared" si="5"/>
        <v>0</v>
      </c>
      <c r="M21" s="731">
        <f t="shared" si="5"/>
        <v>17.907915951498481</v>
      </c>
      <c r="N21" s="732">
        <f t="shared" si="5"/>
        <v>14.823577991245621</v>
      </c>
      <c r="O21" s="732">
        <f t="shared" si="5"/>
        <v>11.075384858796403</v>
      </c>
      <c r="P21" s="732">
        <f t="shared" si="5"/>
        <v>3.4781871009304388</v>
      </c>
      <c r="Q21" s="733">
        <f t="shared" si="5"/>
        <v>1.0250872698417604</v>
      </c>
      <c r="R21" s="734">
        <f t="shared" si="5"/>
        <v>10.427553444180591</v>
      </c>
      <c r="S21" s="732">
        <f t="shared" si="5"/>
        <v>9.4970703125000924</v>
      </c>
      <c r="T21" s="732">
        <f t="shared" si="5"/>
        <v>7.3781291172595642</v>
      </c>
      <c r="U21" s="732">
        <f t="shared" si="5"/>
        <v>1.9801980198019795</v>
      </c>
      <c r="V21" s="732">
        <f t="shared" si="5"/>
        <v>2.1701602959309292</v>
      </c>
      <c r="W21" s="732">
        <f t="shared" si="5"/>
        <v>6.2539682539682451</v>
      </c>
      <c r="X21" s="732">
        <f t="shared" si="5"/>
        <v>1.2405237767057198</v>
      </c>
      <c r="Y21" s="732">
        <f t="shared" si="5"/>
        <v>0.29192345118391116</v>
      </c>
      <c r="Z21" s="732">
        <f t="shared" si="5"/>
        <v>14.09254807692305</v>
      </c>
      <c r="AA21" s="732">
        <f t="shared" si="5"/>
        <v>1.424870466321243</v>
      </c>
      <c r="AB21" s="732">
        <f t="shared" si="5"/>
        <v>7.5015893197711767</v>
      </c>
      <c r="AC21" s="732">
        <f t="shared" si="5"/>
        <v>0.19989096856260352</v>
      </c>
      <c r="AD21" s="732">
        <f t="shared" si="5"/>
        <v>0</v>
      </c>
      <c r="AE21" s="732">
        <f t="shared" si="5"/>
        <v>5.6192402787143099</v>
      </c>
      <c r="AF21" s="732">
        <f t="shared" si="5"/>
        <v>11.177844511177813</v>
      </c>
      <c r="AG21" s="732">
        <f t="shared" si="5"/>
        <v>12.714460784313669</v>
      </c>
      <c r="AH21" s="735">
        <f t="shared" si="5"/>
        <v>2.3060796645702335</v>
      </c>
      <c r="AI21" s="1474"/>
      <c r="AJ21" s="1474"/>
      <c r="AK21" s="1474"/>
      <c r="AL21" s="1474"/>
      <c r="AM21" s="1474"/>
      <c r="AN21" s="1474"/>
      <c r="AO21" s="1474"/>
      <c r="AP21" s="1474"/>
      <c r="AQ21" s="1474"/>
      <c r="AR21" s="1474"/>
      <c r="AS21" s="1474"/>
      <c r="AT21" s="1474"/>
      <c r="AU21" s="1474"/>
      <c r="AV21" s="1474"/>
      <c r="AW21" s="1474"/>
      <c r="AX21" s="1474"/>
      <c r="AY21" s="1474"/>
      <c r="AZ21" s="547"/>
      <c r="BA21" s="1888"/>
      <c r="BB21" s="148" t="s">
        <v>17</v>
      </c>
      <c r="BC21" s="1006" t="s">
        <v>35</v>
      </c>
      <c r="BD21" s="1026" t="s">
        <v>35</v>
      </c>
      <c r="BE21" s="1026" t="s">
        <v>35</v>
      </c>
      <c r="BF21" s="1026" t="s">
        <v>35</v>
      </c>
      <c r="BG21" s="1047" t="s">
        <v>35</v>
      </c>
      <c r="BH21" s="1068" t="s">
        <v>35</v>
      </c>
      <c r="BI21" s="1026" t="s">
        <v>35</v>
      </c>
      <c r="BJ21" s="1026" t="s">
        <v>35</v>
      </c>
      <c r="BK21" s="1026" t="s">
        <v>35</v>
      </c>
      <c r="BL21" s="1047" t="s">
        <v>35</v>
      </c>
      <c r="BM21" s="1068" t="s">
        <v>35</v>
      </c>
      <c r="BN21" s="1026" t="s">
        <v>35</v>
      </c>
      <c r="BO21" s="1026" t="s">
        <v>35</v>
      </c>
      <c r="BP21" s="1026" t="s">
        <v>35</v>
      </c>
      <c r="BQ21" s="1047" t="s">
        <v>35</v>
      </c>
      <c r="BR21" s="1068" t="s">
        <v>35</v>
      </c>
      <c r="BS21" s="1026" t="s">
        <v>35</v>
      </c>
      <c r="BT21" s="1026" t="s">
        <v>35</v>
      </c>
      <c r="BU21" s="1026" t="s">
        <v>35</v>
      </c>
      <c r="BV21" s="1026" t="s">
        <v>35</v>
      </c>
      <c r="BW21" s="1026" t="s">
        <v>35</v>
      </c>
      <c r="BX21" s="1026" t="s">
        <v>35</v>
      </c>
      <c r="BY21" s="1088" t="s">
        <v>35</v>
      </c>
      <c r="BZ21" s="1088" t="s">
        <v>35</v>
      </c>
      <c r="CA21" s="1088" t="s">
        <v>35</v>
      </c>
      <c r="CB21" s="1088" t="s">
        <v>35</v>
      </c>
      <c r="CC21" s="1088" t="s">
        <v>35</v>
      </c>
      <c r="CD21" s="1088" t="s">
        <v>35</v>
      </c>
      <c r="CE21" s="1088" t="s">
        <v>35</v>
      </c>
      <c r="CF21" s="1088" t="s">
        <v>35</v>
      </c>
      <c r="CG21" s="1088" t="s">
        <v>35</v>
      </c>
      <c r="CH21" s="1088" t="s">
        <v>35</v>
      </c>
      <c r="CI21" s="1482"/>
      <c r="CJ21" s="1482"/>
      <c r="CK21" s="1482"/>
      <c r="CL21" s="1482"/>
      <c r="CM21" s="1482"/>
      <c r="CN21" s="1482"/>
      <c r="CO21" s="1482"/>
      <c r="CP21" s="1482"/>
      <c r="CQ21" s="1482"/>
      <c r="CR21" s="1482"/>
      <c r="CS21" s="1482"/>
      <c r="CT21" s="1482"/>
      <c r="CU21" s="1482"/>
      <c r="CV21" s="1482"/>
      <c r="CW21" s="1482"/>
      <c r="CX21" s="1482"/>
      <c r="CY21" s="1482"/>
      <c r="CZ21" s="1482"/>
    </row>
    <row r="22" s="546" customFormat="true" ht="15" customHeight="true" x14ac:dyDescent="0.2">
      <c r="A22" s="1802" t="s">
        <v>54</v>
      </c>
      <c r="B22" s="912" t="s">
        <v>49</v>
      </c>
      <c r="C22" s="946" t="s">
        <v>35</v>
      </c>
      <c r="D22" s="956" t="s">
        <v>35</v>
      </c>
      <c r="E22" s="956" t="s">
        <v>35</v>
      </c>
      <c r="F22" s="956" t="s">
        <v>35</v>
      </c>
      <c r="G22" s="966" t="s">
        <v>35</v>
      </c>
      <c r="H22" s="976" t="s">
        <v>35</v>
      </c>
      <c r="I22" s="956" t="s">
        <v>35</v>
      </c>
      <c r="J22" s="956" t="s">
        <v>35</v>
      </c>
      <c r="K22" s="956" t="s">
        <v>35</v>
      </c>
      <c r="L22" s="986" t="s">
        <v>35</v>
      </c>
      <c r="M22" s="946" t="s">
        <v>35</v>
      </c>
      <c r="N22" s="956" t="s">
        <v>35</v>
      </c>
      <c r="O22" s="956" t="s">
        <v>35</v>
      </c>
      <c r="P22" s="956" t="s">
        <v>35</v>
      </c>
      <c r="Q22" s="966" t="s">
        <v>35</v>
      </c>
      <c r="R22" s="976" t="s">
        <v>35</v>
      </c>
      <c r="S22" s="956" t="s">
        <v>35</v>
      </c>
      <c r="T22" s="956" t="s">
        <v>35</v>
      </c>
      <c r="U22" s="956" t="s">
        <v>35</v>
      </c>
      <c r="V22" s="956" t="s">
        <v>35</v>
      </c>
      <c r="W22" s="956" t="s">
        <v>35</v>
      </c>
      <c r="X22" s="956" t="s">
        <v>35</v>
      </c>
      <c r="Y22" s="956" t="s">
        <v>35</v>
      </c>
      <c r="Z22" s="956" t="s">
        <v>35</v>
      </c>
      <c r="AA22" s="956" t="s">
        <v>35</v>
      </c>
      <c r="AB22" s="956" t="s">
        <v>35</v>
      </c>
      <c r="AC22" s="956" t="s">
        <v>35</v>
      </c>
      <c r="AD22" s="956" t="s">
        <v>35</v>
      </c>
      <c r="AE22" s="956" t="s">
        <v>35</v>
      </c>
      <c r="AF22" s="956" t="s">
        <v>35</v>
      </c>
      <c r="AG22" s="956" t="s">
        <v>35</v>
      </c>
      <c r="AH22" s="986" t="s">
        <v>35</v>
      </c>
      <c r="AI22" s="1474"/>
      <c r="AJ22" s="1474"/>
      <c r="AK22" s="1474"/>
      <c r="AL22" s="1474"/>
      <c r="AM22" s="1474"/>
      <c r="AN22" s="1474"/>
      <c r="AO22" s="1474"/>
      <c r="AP22" s="1474"/>
      <c r="AQ22" s="1474"/>
      <c r="AR22" s="1474"/>
      <c r="AS22" s="1474"/>
      <c r="AT22" s="1474"/>
      <c r="AU22" s="1474"/>
      <c r="AV22" s="1474"/>
      <c r="AW22" s="1474"/>
      <c r="AX22" s="1474"/>
      <c r="AY22" s="1474"/>
      <c r="AZ22" s="547"/>
      <c r="BA22" s="1888" t="s">
        <v>54</v>
      </c>
      <c r="BB22" s="148" t="s">
        <v>49</v>
      </c>
      <c r="BC22" s="1006" t="s">
        <v>35</v>
      </c>
      <c r="BD22" s="1026" t="s">
        <v>35</v>
      </c>
      <c r="BE22" s="1026" t="s">
        <v>35</v>
      </c>
      <c r="BF22" s="1026" t="s">
        <v>35</v>
      </c>
      <c r="BG22" s="1047" t="s">
        <v>35</v>
      </c>
      <c r="BH22" s="1068" t="s">
        <v>35</v>
      </c>
      <c r="BI22" s="1026" t="s">
        <v>35</v>
      </c>
      <c r="BJ22" s="1026" t="s">
        <v>35</v>
      </c>
      <c r="BK22" s="1026" t="s">
        <v>35</v>
      </c>
      <c r="BL22" s="1047" t="s">
        <v>35</v>
      </c>
      <c r="BM22" s="1068" t="s">
        <v>35</v>
      </c>
      <c r="BN22" s="1026" t="s">
        <v>35</v>
      </c>
      <c r="BO22" s="1026" t="s">
        <v>35</v>
      </c>
      <c r="BP22" s="1026" t="s">
        <v>35</v>
      </c>
      <c r="BQ22" s="1047" t="s">
        <v>35</v>
      </c>
      <c r="BR22" s="1068" t="s">
        <v>35</v>
      </c>
      <c r="BS22" s="1026" t="s">
        <v>35</v>
      </c>
      <c r="BT22" s="1026" t="s">
        <v>35</v>
      </c>
      <c r="BU22" s="1026" t="s">
        <v>35</v>
      </c>
      <c r="BV22" s="1026" t="s">
        <v>35</v>
      </c>
      <c r="BW22" s="1026" t="s">
        <v>35</v>
      </c>
      <c r="BX22" s="1026" t="s">
        <v>35</v>
      </c>
      <c r="BY22" s="1088" t="s">
        <v>35</v>
      </c>
      <c r="BZ22" s="1088" t="s">
        <v>35</v>
      </c>
      <c r="CA22" s="1088" t="s">
        <v>35</v>
      </c>
      <c r="CB22" s="1088" t="s">
        <v>35</v>
      </c>
      <c r="CC22" s="1088" t="s">
        <v>35</v>
      </c>
      <c r="CD22" s="1088" t="s">
        <v>35</v>
      </c>
      <c r="CE22" s="1088" t="s">
        <v>35</v>
      </c>
      <c r="CF22" s="1088" t="s">
        <v>35</v>
      </c>
      <c r="CG22" s="1088" t="s">
        <v>35</v>
      </c>
      <c r="CH22" s="1088" t="s">
        <v>35</v>
      </c>
      <c r="CI22" s="1482"/>
      <c r="CJ22" s="1482"/>
      <c r="CK22" s="1482"/>
      <c r="CL22" s="1482"/>
      <c r="CM22" s="1482"/>
      <c r="CN22" s="1482"/>
      <c r="CO22" s="1482"/>
      <c r="CP22" s="1482"/>
      <c r="CQ22" s="1482"/>
      <c r="CR22" s="1482"/>
      <c r="CS22" s="1482"/>
      <c r="CT22" s="1482"/>
      <c r="CU22" s="1482"/>
      <c r="CV22" s="1482"/>
      <c r="CW22" s="1482"/>
      <c r="CX22" s="1482"/>
      <c r="CY22" s="1482"/>
      <c r="CZ22" s="1482"/>
    </row>
    <row r="23" s="546" customFormat="true" ht="15" customHeight="true" x14ac:dyDescent="0.2">
      <c r="A23" s="1803"/>
      <c r="B23" s="913" t="s">
        <v>48</v>
      </c>
      <c r="C23" s="947" t="s">
        <v>35</v>
      </c>
      <c r="D23" s="957" t="s">
        <v>35</v>
      </c>
      <c r="E23" s="957" t="s">
        <v>35</v>
      </c>
      <c r="F23" s="957" t="s">
        <v>35</v>
      </c>
      <c r="G23" s="967" t="s">
        <v>35</v>
      </c>
      <c r="H23" s="977" t="s">
        <v>35</v>
      </c>
      <c r="I23" s="957" t="s">
        <v>35</v>
      </c>
      <c r="J23" s="957" t="s">
        <v>35</v>
      </c>
      <c r="K23" s="957" t="s">
        <v>35</v>
      </c>
      <c r="L23" s="987" t="s">
        <v>35</v>
      </c>
      <c r="M23" s="947" t="s">
        <v>35</v>
      </c>
      <c r="N23" s="957" t="s">
        <v>35</v>
      </c>
      <c r="O23" s="957" t="s">
        <v>35</v>
      </c>
      <c r="P23" s="957" t="s">
        <v>35</v>
      </c>
      <c r="Q23" s="967" t="s">
        <v>35</v>
      </c>
      <c r="R23" s="977" t="s">
        <v>35</v>
      </c>
      <c r="S23" s="957" t="s">
        <v>35</v>
      </c>
      <c r="T23" s="957" t="s">
        <v>35</v>
      </c>
      <c r="U23" s="957" t="s">
        <v>35</v>
      </c>
      <c r="V23" s="957" t="s">
        <v>35</v>
      </c>
      <c r="W23" s="957" t="s">
        <v>35</v>
      </c>
      <c r="X23" s="957" t="s">
        <v>35</v>
      </c>
      <c r="Y23" s="957" t="s">
        <v>35</v>
      </c>
      <c r="Z23" s="957" t="s">
        <v>35</v>
      </c>
      <c r="AA23" s="957" t="s">
        <v>35</v>
      </c>
      <c r="AB23" s="957" t="s">
        <v>35</v>
      </c>
      <c r="AC23" s="957" t="s">
        <v>35</v>
      </c>
      <c r="AD23" s="957" t="s">
        <v>35</v>
      </c>
      <c r="AE23" s="957" t="s">
        <v>35</v>
      </c>
      <c r="AF23" s="957" t="s">
        <v>35</v>
      </c>
      <c r="AG23" s="957" t="s">
        <v>35</v>
      </c>
      <c r="AH23" s="987" t="s">
        <v>35</v>
      </c>
      <c r="AI23" s="1474"/>
      <c r="AJ23" s="1474"/>
      <c r="AK23" s="1474"/>
      <c r="AL23" s="1474"/>
      <c r="AM23" s="1474"/>
      <c r="AN23" s="1474"/>
      <c r="AO23" s="1474"/>
      <c r="AP23" s="1474"/>
      <c r="AQ23" s="1474"/>
      <c r="AR23" s="1474"/>
      <c r="AS23" s="1474"/>
      <c r="AT23" s="1474"/>
      <c r="AU23" s="1474"/>
      <c r="AV23" s="1474"/>
      <c r="AW23" s="1474"/>
      <c r="AX23" s="1474"/>
      <c r="AY23" s="1474"/>
      <c r="AZ23" s="547"/>
      <c r="BA23" s="1889"/>
      <c r="BB23" s="149" t="s">
        <v>48</v>
      </c>
      <c r="BC23" s="1007" t="s">
        <v>35</v>
      </c>
      <c r="BD23" s="1027" t="s">
        <v>35</v>
      </c>
      <c r="BE23" s="1027" t="s">
        <v>35</v>
      </c>
      <c r="BF23" s="1027" t="s">
        <v>35</v>
      </c>
      <c r="BG23" s="1048" t="s">
        <v>35</v>
      </c>
      <c r="BH23" s="1069" t="s">
        <v>35</v>
      </c>
      <c r="BI23" s="1027" t="s">
        <v>35</v>
      </c>
      <c r="BJ23" s="1027" t="s">
        <v>35</v>
      </c>
      <c r="BK23" s="1027" t="s">
        <v>35</v>
      </c>
      <c r="BL23" s="1048" t="s">
        <v>35</v>
      </c>
      <c r="BM23" s="1069" t="s">
        <v>35</v>
      </c>
      <c r="BN23" s="1027" t="s">
        <v>35</v>
      </c>
      <c r="BO23" s="1027" t="s">
        <v>35</v>
      </c>
      <c r="BP23" s="1027" t="s">
        <v>35</v>
      </c>
      <c r="BQ23" s="1048" t="s">
        <v>35</v>
      </c>
      <c r="BR23" s="1069" t="s">
        <v>35</v>
      </c>
      <c r="BS23" s="1027" t="s">
        <v>35</v>
      </c>
      <c r="BT23" s="1027" t="s">
        <v>35</v>
      </c>
      <c r="BU23" s="1027" t="s">
        <v>35</v>
      </c>
      <c r="BV23" s="1027" t="s">
        <v>35</v>
      </c>
      <c r="BW23" s="1027" t="s">
        <v>35</v>
      </c>
      <c r="BX23" s="1027" t="s">
        <v>35</v>
      </c>
      <c r="BY23" s="1089" t="s">
        <v>35</v>
      </c>
      <c r="BZ23" s="1089" t="s">
        <v>35</v>
      </c>
      <c r="CA23" s="1089" t="s">
        <v>35</v>
      </c>
      <c r="CB23" s="1089" t="s">
        <v>35</v>
      </c>
      <c r="CC23" s="1089" t="s">
        <v>35</v>
      </c>
      <c r="CD23" s="1089" t="s">
        <v>35</v>
      </c>
      <c r="CE23" s="1089" t="s">
        <v>35</v>
      </c>
      <c r="CF23" s="1089" t="s">
        <v>35</v>
      </c>
      <c r="CG23" s="1089" t="s">
        <v>35</v>
      </c>
      <c r="CH23" s="1089" t="s">
        <v>35</v>
      </c>
      <c r="CI23" s="1483"/>
      <c r="CJ23" s="1483"/>
      <c r="CK23" s="1483"/>
      <c r="CL23" s="1483"/>
      <c r="CM23" s="1483"/>
      <c r="CN23" s="1483"/>
      <c r="CO23" s="1483"/>
      <c r="CP23" s="1483"/>
      <c r="CQ23" s="1483"/>
      <c r="CR23" s="1483"/>
      <c r="CS23" s="1483"/>
      <c r="CT23" s="1483"/>
      <c r="CU23" s="1483"/>
      <c r="CV23" s="1483"/>
      <c r="CW23" s="1483"/>
      <c r="CX23" s="1483"/>
      <c r="CY23" s="1483"/>
      <c r="CZ23" s="1483"/>
    </row>
    <row r="24" s="131" customFormat="true" ht="15" hidden="true" customHeight="true" x14ac:dyDescent="0.2">
      <c r="A24" s="1804"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526"/>
      <c r="AJ24" s="526"/>
      <c r="AK24" s="526"/>
      <c r="AL24" s="526"/>
      <c r="AM24" s="526"/>
      <c r="AN24" s="526"/>
      <c r="AO24" s="526"/>
      <c r="AP24" s="526"/>
      <c r="AQ24" s="526"/>
      <c r="AR24" s="526"/>
      <c r="AS24" s="526"/>
      <c r="AT24" s="526"/>
      <c r="AU24" s="526"/>
      <c r="AV24" s="526"/>
      <c r="AW24" s="526"/>
      <c r="AX24" s="526"/>
      <c r="AY24" s="526"/>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805"/>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526"/>
      <c r="AJ25" s="526"/>
      <c r="AK25" s="526"/>
      <c r="AL25" s="526"/>
      <c r="AM25" s="526"/>
      <c r="AN25" s="526"/>
      <c r="AO25" s="526"/>
      <c r="AP25" s="526"/>
      <c r="AQ25" s="526"/>
      <c r="AR25" s="526"/>
      <c r="AS25" s="526"/>
      <c r="AT25" s="526"/>
      <c r="AU25" s="526"/>
      <c r="AV25" s="526"/>
      <c r="AW25" s="526"/>
      <c r="AX25" s="526"/>
      <c r="AY25" s="526"/>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806"/>
      <c r="B26" s="240" t="s">
        <v>46</v>
      </c>
      <c r="C26" s="263"/>
      <c r="D26" s="264"/>
      <c r="E26" s="264"/>
      <c r="F26" s="264"/>
      <c r="G26" s="265"/>
      <c r="H26" s="266"/>
      <c r="I26" s="264"/>
      <c r="J26" s="264"/>
      <c r="K26" s="264"/>
      <c r="L26" s="267"/>
      <c r="M26" s="263"/>
      <c r="N26" s="264"/>
      <c r="O26" s="264"/>
      <c r="P26" s="264"/>
      <c r="Q26" s="265"/>
      <c r="R26" s="1407"/>
      <c r="S26" s="1408"/>
      <c r="T26" s="1408"/>
      <c r="U26" s="1408"/>
      <c r="V26" s="1408"/>
      <c r="W26" s="1408"/>
      <c r="X26" s="1408"/>
      <c r="Y26" s="1408"/>
      <c r="Z26" s="1408"/>
      <c r="AA26" s="1408"/>
      <c r="AB26" s="1409"/>
      <c r="AC26" s="1409"/>
      <c r="AD26" s="1409"/>
      <c r="AE26" s="1409"/>
      <c r="AF26" s="1409"/>
      <c r="AG26" s="1409"/>
      <c r="AH26" s="1409"/>
      <c r="AI26" s="526"/>
      <c r="AJ26" s="526"/>
      <c r="AK26" s="526"/>
      <c r="AL26" s="526"/>
      <c r="AM26" s="526"/>
      <c r="AN26" s="526"/>
      <c r="AO26" s="526"/>
      <c r="AP26" s="526"/>
      <c r="AQ26" s="526"/>
      <c r="AR26" s="526"/>
      <c r="AS26" s="526"/>
      <c r="AT26" s="526"/>
      <c r="AU26" s="526"/>
      <c r="AV26" s="526"/>
      <c r="AW26" s="526"/>
      <c r="AX26" s="526"/>
      <c r="AY26" s="526"/>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46" customFormat="true" ht="15" customHeight="true" x14ac:dyDescent="0.2">
      <c r="A27" s="130"/>
      <c r="B27" s="183"/>
      <c r="C27" s="1861" t="s">
        <v>114</v>
      </c>
      <c r="D27" s="1862"/>
      <c r="E27" s="1862"/>
      <c r="F27" s="1862"/>
      <c r="G27" s="1863"/>
      <c r="H27" s="1864" t="s">
        <v>38</v>
      </c>
      <c r="I27" s="1865"/>
      <c r="J27" s="1865"/>
      <c r="K27" s="1865"/>
      <c r="L27" s="1866"/>
      <c r="M27" s="1867" t="s">
        <v>37</v>
      </c>
      <c r="N27" s="1865"/>
      <c r="O27" s="1865"/>
      <c r="P27" s="1865"/>
      <c r="Q27" s="1866"/>
      <c r="R27" s="1401" t="s">
        <v>137</v>
      </c>
      <c r="S27" s="1437"/>
      <c r="T27" s="1437"/>
      <c r="U27" s="1437"/>
      <c r="V27" s="1437"/>
      <c r="W27" s="1437"/>
      <c r="X27" s="1437"/>
      <c r="Y27" s="1437"/>
      <c r="Z27" s="1437"/>
      <c r="AA27" s="1437"/>
      <c r="AB27" s="1437"/>
      <c r="AC27" s="1437"/>
      <c r="AD27" s="1437"/>
      <c r="AE27" s="1437"/>
      <c r="AF27" s="1437"/>
      <c r="AG27" s="1437"/>
      <c r="AH27" s="1438"/>
      <c r="AI27" s="1474"/>
      <c r="AJ27" s="1474"/>
      <c r="AK27" s="1474"/>
      <c r="AL27" s="1474"/>
      <c r="AM27" s="1474"/>
      <c r="AN27" s="1474"/>
      <c r="AO27" s="1474"/>
      <c r="AP27" s="1474"/>
      <c r="AQ27" s="1474"/>
      <c r="AR27" s="1474"/>
      <c r="AS27" s="1474"/>
      <c r="AT27" s="1474"/>
      <c r="AU27" s="1474"/>
      <c r="AV27" s="1474"/>
      <c r="AW27" s="1474"/>
      <c r="AX27" s="1474"/>
      <c r="AY27" s="1474"/>
      <c r="AZ27" s="547"/>
      <c r="BA27" s="217" t="s">
        <v>128</v>
      </c>
      <c r="BB27" s="115" t="s">
        <v>95</v>
      </c>
      <c r="BC27" s="1890" t="s">
        <v>114</v>
      </c>
      <c r="BD27" s="1891"/>
      <c r="BE27" s="1891"/>
      <c r="BF27" s="1891"/>
      <c r="BG27" s="1892"/>
      <c r="BH27" s="1893" t="s">
        <v>38</v>
      </c>
      <c r="BI27" s="1891"/>
      <c r="BJ27" s="1891"/>
      <c r="BK27" s="1891"/>
      <c r="BL27" s="1892"/>
      <c r="BM27" s="1893" t="s">
        <v>37</v>
      </c>
      <c r="BN27" s="1891"/>
      <c r="BO27" s="1891"/>
      <c r="BP27" s="1891"/>
      <c r="BQ27" s="1894"/>
      <c r="BR27" s="1417" t="s">
        <v>137</v>
      </c>
      <c r="BS27" s="1418"/>
      <c r="BT27" s="1418"/>
      <c r="BU27" s="1418"/>
      <c r="BV27" s="1418"/>
      <c r="BW27" s="1418"/>
      <c r="BX27" s="1418"/>
      <c r="BY27" s="1419"/>
      <c r="BZ27" s="312"/>
      <c r="CA27" s="312"/>
      <c r="CB27" s="312"/>
      <c r="CC27" s="312"/>
      <c r="CD27" s="312"/>
      <c r="CE27" s="312"/>
      <c r="CF27" s="312"/>
      <c r="CG27" s="312"/>
      <c r="CH27" s="312"/>
      <c r="CI27" s="215"/>
      <c r="CJ27" s="215"/>
      <c r="CK27" s="215"/>
      <c r="CL27" s="215"/>
      <c r="CM27" s="215"/>
      <c r="CN27" s="215"/>
      <c r="CO27" s="215"/>
      <c r="CP27" s="215"/>
      <c r="CQ27" s="215"/>
      <c r="CR27" s="215"/>
      <c r="CS27" s="215"/>
      <c r="CT27" s="215"/>
      <c r="CU27" s="215"/>
      <c r="CV27" s="215"/>
      <c r="CW27" s="215"/>
      <c r="CX27" s="215"/>
      <c r="CY27" s="215"/>
      <c r="CZ27" s="215"/>
    </row>
    <row r="28" s="546" customFormat="true" ht="24" x14ac:dyDescent="0.2">
      <c r="A28" s="184" t="s">
        <v>69</v>
      </c>
      <c r="B28" s="242"/>
      <c r="C28" s="271" t="s">
        <v>0</v>
      </c>
      <c r="D28" s="272" t="s">
        <v>1</v>
      </c>
      <c r="E28" s="272" t="s">
        <v>2</v>
      </c>
      <c r="F28" s="272" t="s">
        <v>3</v>
      </c>
      <c r="G28" s="273" t="s">
        <v>4</v>
      </c>
      <c r="H28" s="664" t="s">
        <v>0</v>
      </c>
      <c r="I28" s="607" t="s">
        <v>1</v>
      </c>
      <c r="J28" s="607" t="s">
        <v>2</v>
      </c>
      <c r="K28" s="607" t="s">
        <v>3</v>
      </c>
      <c r="L28" s="608" t="s">
        <v>4</v>
      </c>
      <c r="M28" s="652" t="s">
        <v>0</v>
      </c>
      <c r="N28" s="607" t="s">
        <v>1</v>
      </c>
      <c r="O28" s="607" t="s">
        <v>2</v>
      </c>
      <c r="P28" s="607" t="s">
        <v>3</v>
      </c>
      <c r="Q28" s="679" t="s">
        <v>4</v>
      </c>
      <c r="R28" s="664" t="s">
        <v>146</v>
      </c>
      <c r="S28" s="607" t="s">
        <v>147</v>
      </c>
      <c r="T28" s="607" t="s">
        <v>148</v>
      </c>
      <c r="U28" s="607" t="s">
        <v>149</v>
      </c>
      <c r="V28" s="607" t="s">
        <v>150</v>
      </c>
      <c r="W28" s="607" t="s">
        <v>151</v>
      </c>
      <c r="X28" s="607" t="s">
        <v>152</v>
      </c>
      <c r="Y28" s="607" t="s">
        <v>153</v>
      </c>
      <c r="Z28" s="607" t="s">
        <v>154</v>
      </c>
      <c r="AA28" s="607" t="s">
        <v>155</v>
      </c>
      <c r="AB28" s="607" t="s">
        <v>156</v>
      </c>
      <c r="AC28" s="607" t="s">
        <v>157</v>
      </c>
      <c r="AD28" s="607" t="s">
        <v>158</v>
      </c>
      <c r="AE28" s="607" t="s">
        <v>159</v>
      </c>
      <c r="AF28" s="607" t="s">
        <v>160</v>
      </c>
      <c r="AG28" s="607" t="s">
        <v>161</v>
      </c>
      <c r="AH28" s="609" t="s">
        <v>162</v>
      </c>
      <c r="AI28" s="1474"/>
      <c r="AJ28" s="1474"/>
      <c r="AK28" s="1474"/>
      <c r="AL28" s="1474"/>
      <c r="AM28" s="1474"/>
      <c r="AN28" s="1474"/>
      <c r="AO28" s="1474"/>
      <c r="AP28" s="1474"/>
      <c r="AQ28" s="1474"/>
      <c r="AR28" s="1474"/>
      <c r="AS28" s="1474"/>
      <c r="AT28" s="1474"/>
      <c r="AU28" s="1474"/>
      <c r="AV28" s="1474"/>
      <c r="AW28" s="1474"/>
      <c r="AX28" s="1474"/>
      <c r="AY28" s="1474"/>
      <c r="AZ28" s="547"/>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146</v>
      </c>
      <c r="BS28" s="168" t="s">
        <v>147</v>
      </c>
      <c r="BT28" s="168" t="s">
        <v>148</v>
      </c>
      <c r="BU28" s="168" t="s">
        <v>149</v>
      </c>
      <c r="BV28" s="168" t="s">
        <v>150</v>
      </c>
      <c r="BW28" s="168" t="s">
        <v>151</v>
      </c>
      <c r="BX28" s="168" t="s">
        <v>152</v>
      </c>
      <c r="BY28" s="169" t="s">
        <v>153</v>
      </c>
      <c r="BZ28" s="169" t="s">
        <v>154</v>
      </c>
      <c r="CA28" s="169" t="s">
        <v>155</v>
      </c>
      <c r="CB28" s="169" t="s">
        <v>156</v>
      </c>
      <c r="CC28" s="169" t="s">
        <v>157</v>
      </c>
      <c r="CD28" s="169" t="s">
        <v>158</v>
      </c>
      <c r="CE28" s="169" t="s">
        <v>159</v>
      </c>
      <c r="CF28" s="169" t="s">
        <v>160</v>
      </c>
      <c r="CG28" s="169" t="s">
        <v>161</v>
      </c>
      <c r="CH28" s="169" t="s">
        <v>162</v>
      </c>
      <c r="CI28" s="1484"/>
      <c r="CJ28" s="1484"/>
      <c r="CK28" s="1484"/>
      <c r="CL28" s="1484"/>
      <c r="CM28" s="1484"/>
      <c r="CN28" s="1484"/>
      <c r="CO28" s="1484"/>
      <c r="CP28" s="1484"/>
      <c r="CQ28" s="1484"/>
      <c r="CR28" s="1484"/>
      <c r="CS28" s="1484"/>
      <c r="CT28" s="1484"/>
      <c r="CU28" s="1484"/>
      <c r="CV28" s="1484"/>
      <c r="CW28" s="1484"/>
      <c r="CX28" s="1484"/>
      <c r="CY28" s="1484"/>
      <c r="CZ28" s="1484"/>
    </row>
    <row r="29" s="546" customFormat="true" ht="15" customHeight="true" x14ac:dyDescent="0.2">
      <c r="A29" s="1815" t="s">
        <v>57</v>
      </c>
      <c r="B29" s="914" t="s">
        <v>49</v>
      </c>
      <c r="C29" s="740">
        <v>20.822513241283058</v>
      </c>
      <c r="D29" s="741">
        <v>46.682708333463054</v>
      </c>
      <c r="E29" s="741">
        <v>81.48198862311024</v>
      </c>
      <c r="F29" s="741">
        <v>92.098101820046779</v>
      </c>
      <c r="G29" s="742">
        <v>95.843999393520392</v>
      </c>
      <c r="H29" s="743">
        <v>80.164968223099009</v>
      </c>
      <c r="I29" s="741">
        <v>91.545170662146617</v>
      </c>
      <c r="J29" s="741">
        <v>94.168820903246484</v>
      </c>
      <c r="K29" s="741">
        <v>95.842317907492443</v>
      </c>
      <c r="L29" s="744">
        <v>97.266201627718985</v>
      </c>
      <c r="M29" s="745">
        <v>13.736047633689278</v>
      </c>
      <c r="N29" s="741">
        <v>18.093522878576227</v>
      </c>
      <c r="O29" s="741">
        <v>27.212150825779997</v>
      </c>
      <c r="P29" s="741">
        <v>47.332170351008656</v>
      </c>
      <c r="Q29" s="742">
        <v>70.369689636887458</v>
      </c>
      <c r="R29" s="743">
        <v>28.361045130641511</v>
      </c>
      <c r="S29" s="741">
        <v>23.071289062500195</v>
      </c>
      <c r="T29" s="741">
        <v>44.031620553359801</v>
      </c>
      <c r="U29" s="741">
        <v>93.820416524411016</v>
      </c>
      <c r="V29" s="741">
        <v>60.024660912453562</v>
      </c>
      <c r="W29" s="741">
        <v>67.936507936507809</v>
      </c>
      <c r="X29" s="741">
        <v>71.640248104755315</v>
      </c>
      <c r="Y29" s="741">
        <v>84.138825819007394</v>
      </c>
      <c r="Z29" s="741">
        <v>33.223388305846981</v>
      </c>
      <c r="AA29" s="741">
        <v>67.305699481865219</v>
      </c>
      <c r="AB29" s="741">
        <v>50.063572790845612</v>
      </c>
      <c r="AC29" s="741">
        <v>97.383245502453192</v>
      </c>
      <c r="AD29" s="741">
        <v>96.599690880989172</v>
      </c>
      <c r="AE29" s="741">
        <v>57.614555256064634</v>
      </c>
      <c r="AF29" s="741">
        <v>59.559559559559425</v>
      </c>
      <c r="AG29" s="741">
        <v>43.903186274509729</v>
      </c>
      <c r="AH29" s="1447">
        <v>61.725067385444788</v>
      </c>
      <c r="AI29" s="1474"/>
      <c r="AJ29" s="1474"/>
      <c r="AK29" s="1474"/>
      <c r="AL29" s="1474"/>
      <c r="AM29" s="1474"/>
      <c r="AN29" s="1474"/>
      <c r="AO29" s="1474"/>
      <c r="AP29" s="1474"/>
      <c r="AQ29" s="1474"/>
      <c r="AR29" s="1474"/>
      <c r="AS29" s="1474"/>
      <c r="AT29" s="1474"/>
      <c r="AU29" s="1474"/>
      <c r="AV29" s="1474"/>
      <c r="AW29" s="1474"/>
      <c r="AX29" s="1474"/>
      <c r="AY29" s="1474"/>
      <c r="AZ29" s="547"/>
      <c r="BA29" s="1860" t="s">
        <v>57</v>
      </c>
      <c r="BB29" s="150" t="s">
        <v>49</v>
      </c>
      <c r="BC29" s="1008" t="s">
        <v>35</v>
      </c>
      <c r="BD29" s="1028" t="s">
        <v>35</v>
      </c>
      <c r="BE29" s="1028" t="s">
        <v>35</v>
      </c>
      <c r="BF29" s="1028" t="s">
        <v>35</v>
      </c>
      <c r="BG29" s="1049" t="s">
        <v>35</v>
      </c>
      <c r="BH29" s="1070" t="s">
        <v>35</v>
      </c>
      <c r="BI29" s="1028" t="s">
        <v>35</v>
      </c>
      <c r="BJ29" s="1028" t="s">
        <v>35</v>
      </c>
      <c r="BK29" s="1028" t="s">
        <v>35</v>
      </c>
      <c r="BL29" s="1049" t="s">
        <v>35</v>
      </c>
      <c r="BM29" s="1070" t="s">
        <v>35</v>
      </c>
      <c r="BN29" s="1028" t="s">
        <v>35</v>
      </c>
      <c r="BO29" s="1028" t="s">
        <v>35</v>
      </c>
      <c r="BP29" s="1028" t="s">
        <v>35</v>
      </c>
      <c r="BQ29" s="1049" t="s">
        <v>35</v>
      </c>
      <c r="BR29" s="1070" t="s">
        <v>35</v>
      </c>
      <c r="BS29" s="1028" t="s">
        <v>35</v>
      </c>
      <c r="BT29" s="1028" t="s">
        <v>35</v>
      </c>
      <c r="BU29" s="1028" t="s">
        <v>35</v>
      </c>
      <c r="BV29" s="1028" t="s">
        <v>35</v>
      </c>
      <c r="BW29" s="1028" t="s">
        <v>35</v>
      </c>
      <c r="BX29" s="1028" t="s">
        <v>35</v>
      </c>
      <c r="BY29" s="1090" t="s">
        <v>35</v>
      </c>
      <c r="BZ29" s="1090" t="s">
        <v>35</v>
      </c>
      <c r="CA29" s="1090" t="s">
        <v>35</v>
      </c>
      <c r="CB29" s="1090" t="s">
        <v>35</v>
      </c>
      <c r="CC29" s="1090" t="s">
        <v>35</v>
      </c>
      <c r="CD29" s="1090" t="s">
        <v>35</v>
      </c>
      <c r="CE29" s="1090" t="s">
        <v>35</v>
      </c>
      <c r="CF29" s="1090" t="s">
        <v>35</v>
      </c>
      <c r="CG29" s="1090" t="s">
        <v>35</v>
      </c>
      <c r="CH29" s="1090" t="s">
        <v>35</v>
      </c>
      <c r="CI29" s="1485"/>
      <c r="CJ29" s="1485"/>
      <c r="CK29" s="1485"/>
      <c r="CL29" s="1485"/>
      <c r="CM29" s="1485"/>
      <c r="CN29" s="1485"/>
      <c r="CO29" s="1485"/>
      <c r="CP29" s="1485"/>
      <c r="CQ29" s="1485"/>
      <c r="CR29" s="1485"/>
      <c r="CS29" s="1485"/>
      <c r="CT29" s="1485"/>
      <c r="CU29" s="1485"/>
      <c r="CV29" s="1485"/>
      <c r="CW29" s="1485"/>
      <c r="CX29" s="1485"/>
      <c r="CY29" s="1485"/>
      <c r="CZ29" s="1485"/>
    </row>
    <row r="30" s="546" customFormat="true" ht="15" customHeight="true" x14ac:dyDescent="0.2">
      <c r="A30" s="1816"/>
      <c r="B30" s="915" t="s">
        <v>48</v>
      </c>
      <c r="C30" s="746">
        <v>79.177486758716725</v>
      </c>
      <c r="D30" s="747">
        <v>53.317291666536946</v>
      </c>
      <c r="E30" s="747">
        <v>18.518011376889763</v>
      </c>
      <c r="F30" s="747">
        <v>7.9018981799531955</v>
      </c>
      <c r="G30" s="748">
        <v>4.1560006064794903</v>
      </c>
      <c r="H30" s="749">
        <v>19.835031776900696</v>
      </c>
      <c r="I30" s="747">
        <v>8.454829337853349</v>
      </c>
      <c r="J30" s="747">
        <v>5.8311790967534538</v>
      </c>
      <c r="K30" s="747">
        <v>4.157682092507522</v>
      </c>
      <c r="L30" s="750">
        <v>2.733798372280956</v>
      </c>
      <c r="M30" s="751">
        <v>86.263952366310562</v>
      </c>
      <c r="N30" s="747">
        <v>81.906477121423677</v>
      </c>
      <c r="O30" s="747">
        <v>72.787849174219815</v>
      </c>
      <c r="P30" s="747">
        <v>52.667829648991393</v>
      </c>
      <c r="Q30" s="748">
        <v>29.630310363112145</v>
      </c>
      <c r="R30" s="749">
        <v>71.63895486935894</v>
      </c>
      <c r="S30" s="747">
        <v>76.928710937500128</v>
      </c>
      <c r="T30" s="747">
        <v>55.968379446640427</v>
      </c>
      <c r="U30" s="747">
        <v>6.1795834755889372</v>
      </c>
      <c r="V30" s="747">
        <v>39.975339087545962</v>
      </c>
      <c r="W30" s="747">
        <v>32.063492063491992</v>
      </c>
      <c r="X30" s="747">
        <v>28.359751895244656</v>
      </c>
      <c r="Y30" s="747">
        <v>15.861174180992501</v>
      </c>
      <c r="Z30" s="747">
        <v>66.776611694152763</v>
      </c>
      <c r="AA30" s="747">
        <v>32.694300518134703</v>
      </c>
      <c r="AB30" s="747">
        <v>49.936427209154552</v>
      </c>
      <c r="AC30" s="747">
        <v>2.6167544975468102</v>
      </c>
      <c r="AD30" s="747">
        <v>3.4003091190108288</v>
      </c>
      <c r="AE30" s="747">
        <v>42.385444743935274</v>
      </c>
      <c r="AF30" s="747">
        <v>40.440440440440305</v>
      </c>
      <c r="AG30" s="747">
        <v>56.096813725490122</v>
      </c>
      <c r="AH30" s="1448">
        <v>38.274932614555297</v>
      </c>
      <c r="AI30" s="1474"/>
      <c r="AJ30" s="1474"/>
      <c r="AK30" s="1474"/>
      <c r="AL30" s="1474"/>
      <c r="AM30" s="1474"/>
      <c r="AN30" s="1474"/>
      <c r="AO30" s="1474"/>
      <c r="AP30" s="1474"/>
      <c r="AQ30" s="1474"/>
      <c r="AR30" s="1474"/>
      <c r="AS30" s="1474"/>
      <c r="AT30" s="1474"/>
      <c r="AU30" s="1474"/>
      <c r="AV30" s="1474"/>
      <c r="AW30" s="1474"/>
      <c r="AX30" s="1474"/>
      <c r="AY30" s="1474"/>
      <c r="AZ30" s="547"/>
      <c r="BA30" s="1851"/>
      <c r="BB30" s="151" t="s">
        <v>48</v>
      </c>
      <c r="BC30" s="1009" t="s">
        <v>35</v>
      </c>
      <c r="BD30" s="1029" t="s">
        <v>35</v>
      </c>
      <c r="BE30" s="1029" t="s">
        <v>35</v>
      </c>
      <c r="BF30" s="1029" t="s">
        <v>35</v>
      </c>
      <c r="BG30" s="1050" t="s">
        <v>35</v>
      </c>
      <c r="BH30" s="1071" t="s">
        <v>35</v>
      </c>
      <c r="BI30" s="1029" t="s">
        <v>35</v>
      </c>
      <c r="BJ30" s="1029" t="s">
        <v>35</v>
      </c>
      <c r="BK30" s="1029" t="s">
        <v>35</v>
      </c>
      <c r="BL30" s="1050" t="s">
        <v>35</v>
      </c>
      <c r="BM30" s="1071" t="s">
        <v>35</v>
      </c>
      <c r="BN30" s="1029" t="s">
        <v>35</v>
      </c>
      <c r="BO30" s="1029" t="s">
        <v>35</v>
      </c>
      <c r="BP30" s="1029" t="s">
        <v>35</v>
      </c>
      <c r="BQ30" s="1050" t="s">
        <v>35</v>
      </c>
      <c r="BR30" s="1071" t="s">
        <v>35</v>
      </c>
      <c r="BS30" s="1029" t="s">
        <v>35</v>
      </c>
      <c r="BT30" s="1029" t="s">
        <v>35</v>
      </c>
      <c r="BU30" s="1029" t="s">
        <v>35</v>
      </c>
      <c r="BV30" s="1029" t="s">
        <v>35</v>
      </c>
      <c r="BW30" s="1029" t="s">
        <v>35</v>
      </c>
      <c r="BX30" s="1029" t="s">
        <v>35</v>
      </c>
      <c r="BY30" s="1091" t="s">
        <v>35</v>
      </c>
      <c r="BZ30" s="1091" t="s">
        <v>35</v>
      </c>
      <c r="CA30" s="1091" t="s">
        <v>35</v>
      </c>
      <c r="CB30" s="1091" t="s">
        <v>35</v>
      </c>
      <c r="CC30" s="1091" t="s">
        <v>35</v>
      </c>
      <c r="CD30" s="1091" t="s">
        <v>35</v>
      </c>
      <c r="CE30" s="1091" t="s">
        <v>35</v>
      </c>
      <c r="CF30" s="1091" t="s">
        <v>35</v>
      </c>
      <c r="CG30" s="1091" t="s">
        <v>35</v>
      </c>
      <c r="CH30" s="1091" t="s">
        <v>35</v>
      </c>
      <c r="CI30" s="1486"/>
      <c r="CJ30" s="1486"/>
      <c r="CK30" s="1486"/>
      <c r="CL30" s="1486"/>
      <c r="CM30" s="1486"/>
      <c r="CN30" s="1486"/>
      <c r="CO30" s="1486"/>
      <c r="CP30" s="1486"/>
      <c r="CQ30" s="1486"/>
      <c r="CR30" s="1486"/>
      <c r="CS30" s="1486"/>
      <c r="CT30" s="1486"/>
      <c r="CU30" s="1486"/>
      <c r="CV30" s="1486"/>
      <c r="CW30" s="1486"/>
      <c r="CX30" s="1486"/>
      <c r="CY30" s="1486"/>
      <c r="CZ30" s="1486"/>
    </row>
    <row r="31" s="130" customFormat="true" ht="15" customHeight="true" x14ac:dyDescent="0.2">
      <c r="A31" s="1807" t="s">
        <v>103</v>
      </c>
      <c r="B31" s="248" t="s">
        <v>49</v>
      </c>
      <c r="C31" s="752">
        <v>10.086290866524664</v>
      </c>
      <c r="D31" s="753">
        <v>35.805371684406836</v>
      </c>
      <c r="E31" s="753">
        <v>75.728937901490951</v>
      </c>
      <c r="F31" s="753">
        <v>89.353698253150171</v>
      </c>
      <c r="G31" s="754">
        <v>95.291867614850318</v>
      </c>
      <c r="H31" s="755">
        <v>69.005065137965516</v>
      </c>
      <c r="I31" s="753">
        <v>88.871828892210416</v>
      </c>
      <c r="J31" s="753">
        <v>91.470772640672493</v>
      </c>
      <c r="K31" s="753">
        <v>95.375367232852142</v>
      </c>
      <c r="L31" s="756">
        <v>97.028146879110679</v>
      </c>
      <c r="M31" s="757">
        <v>5.8117375327043224</v>
      </c>
      <c r="N31" s="753">
        <v>7.8473155546212219</v>
      </c>
      <c r="O31" s="753">
        <v>16.146275363001614</v>
      </c>
      <c r="P31" s="753">
        <v>36.97032538841183</v>
      </c>
      <c r="Q31" s="754">
        <v>61.693697545550677</v>
      </c>
      <c r="R31" s="755">
        <v>21.995249406175905</v>
      </c>
      <c r="S31" s="753">
        <v>17.01660156250016</v>
      </c>
      <c r="T31" s="753">
        <v>34.967061923583756</v>
      </c>
      <c r="U31" s="753">
        <v>87.299419597132101</v>
      </c>
      <c r="V31" s="753">
        <v>55.289765721331477</v>
      </c>
      <c r="W31" s="753">
        <v>59.174603174603071</v>
      </c>
      <c r="X31" s="753">
        <v>58.511371467953069</v>
      </c>
      <c r="Y31" s="753">
        <v>77.197534868634349</v>
      </c>
      <c r="Z31" s="753">
        <v>23.268365817091393</v>
      </c>
      <c r="AA31" s="753">
        <v>63.393782383419619</v>
      </c>
      <c r="AB31" s="753">
        <v>35.378258105530932</v>
      </c>
      <c r="AC31" s="753">
        <v>96.401962565873148</v>
      </c>
      <c r="AD31" s="753">
        <v>91.00463678516229</v>
      </c>
      <c r="AE31" s="753">
        <v>46.2264150943396</v>
      </c>
      <c r="AF31" s="753">
        <v>51.184517851184374</v>
      </c>
      <c r="AG31" s="753">
        <v>33.823529411764639</v>
      </c>
      <c r="AH31" s="1449">
        <v>56.424079065588529</v>
      </c>
      <c r="AI31" s="1474"/>
      <c r="AJ31" s="1474"/>
      <c r="AK31" s="1474"/>
      <c r="AL31" s="1474"/>
      <c r="AM31" s="1474"/>
      <c r="AN31" s="1474"/>
      <c r="AO31" s="1474"/>
      <c r="AP31" s="1474"/>
      <c r="AQ31" s="1474"/>
      <c r="AR31" s="1474"/>
      <c r="AS31" s="1474"/>
      <c r="AT31" s="1474"/>
      <c r="AU31" s="1474"/>
      <c r="AV31" s="1474"/>
      <c r="AW31" s="1474"/>
      <c r="AX31" s="1474"/>
      <c r="AY31" s="1474"/>
      <c r="AZ31" s="547"/>
      <c r="BA31" s="1851" t="s">
        <v>103</v>
      </c>
      <c r="BB31" s="151" t="s">
        <v>49</v>
      </c>
      <c r="BC31" s="1009" t="s">
        <v>35</v>
      </c>
      <c r="BD31" s="1029" t="s">
        <v>35</v>
      </c>
      <c r="BE31" s="1029" t="s">
        <v>35</v>
      </c>
      <c r="BF31" s="1029" t="s">
        <v>35</v>
      </c>
      <c r="BG31" s="1050" t="s">
        <v>35</v>
      </c>
      <c r="BH31" s="1071" t="s">
        <v>35</v>
      </c>
      <c r="BI31" s="1029" t="s">
        <v>35</v>
      </c>
      <c r="BJ31" s="1029" t="s">
        <v>35</v>
      </c>
      <c r="BK31" s="1029" t="s">
        <v>35</v>
      </c>
      <c r="BL31" s="1050" t="s">
        <v>35</v>
      </c>
      <c r="BM31" s="1071" t="s">
        <v>35</v>
      </c>
      <c r="BN31" s="1029" t="s">
        <v>35</v>
      </c>
      <c r="BO31" s="1029" t="s">
        <v>35</v>
      </c>
      <c r="BP31" s="1029" t="s">
        <v>35</v>
      </c>
      <c r="BQ31" s="1050" t="s">
        <v>35</v>
      </c>
      <c r="BR31" s="1071" t="s">
        <v>35</v>
      </c>
      <c r="BS31" s="1029" t="s">
        <v>35</v>
      </c>
      <c r="BT31" s="1029" t="s">
        <v>35</v>
      </c>
      <c r="BU31" s="1029" t="s">
        <v>35</v>
      </c>
      <c r="BV31" s="1029" t="s">
        <v>35</v>
      </c>
      <c r="BW31" s="1029" t="s">
        <v>35</v>
      </c>
      <c r="BX31" s="1029" t="s">
        <v>35</v>
      </c>
      <c r="BY31" s="1091" t="s">
        <v>35</v>
      </c>
      <c r="BZ31" s="1091" t="s">
        <v>35</v>
      </c>
      <c r="CA31" s="1091" t="s">
        <v>35</v>
      </c>
      <c r="CB31" s="1091" t="s">
        <v>35</v>
      </c>
      <c r="CC31" s="1091" t="s">
        <v>35</v>
      </c>
      <c r="CD31" s="1091" t="s">
        <v>35</v>
      </c>
      <c r="CE31" s="1091" t="s">
        <v>35</v>
      </c>
      <c r="CF31" s="1091" t="s">
        <v>35</v>
      </c>
      <c r="CG31" s="1091" t="s">
        <v>35</v>
      </c>
      <c r="CH31" s="1091" t="s">
        <v>35</v>
      </c>
      <c r="CI31" s="1486"/>
      <c r="CJ31" s="1486"/>
      <c r="CK31" s="1486"/>
      <c r="CL31" s="1486"/>
      <c r="CM31" s="1486"/>
      <c r="CN31" s="1486"/>
      <c r="CO31" s="1486"/>
      <c r="CP31" s="1486"/>
      <c r="CQ31" s="1486"/>
      <c r="CR31" s="1486"/>
      <c r="CS31" s="1486"/>
      <c r="CT31" s="1486"/>
      <c r="CU31" s="1486"/>
      <c r="CV31" s="1486"/>
      <c r="CW31" s="1486"/>
      <c r="CX31" s="1486"/>
      <c r="CY31" s="1486"/>
      <c r="CZ31" s="1486"/>
    </row>
    <row r="32" s="130" customFormat="true" ht="15" customHeight="true" x14ac:dyDescent="0.2">
      <c r="A32" s="1807"/>
      <c r="B32" s="248" t="s">
        <v>48</v>
      </c>
      <c r="C32" s="746">
        <v>89.913709133475194</v>
      </c>
      <c r="D32" s="747">
        <v>64.194628315593022</v>
      </c>
      <c r="E32" s="747">
        <v>24.271062098508917</v>
      </c>
      <c r="F32" s="747">
        <v>10.646301746849762</v>
      </c>
      <c r="G32" s="748">
        <v>4.7081323851495309</v>
      </c>
      <c r="H32" s="749">
        <v>30.994934862033801</v>
      </c>
      <c r="I32" s="747">
        <v>11.128171107789466</v>
      </c>
      <c r="J32" s="747">
        <v>8.5292273593274466</v>
      </c>
      <c r="K32" s="747">
        <v>4.6246327671478591</v>
      </c>
      <c r="L32" s="750">
        <v>2.9718531208892669</v>
      </c>
      <c r="M32" s="751">
        <v>94.188262467295786</v>
      </c>
      <c r="N32" s="747">
        <v>92.152684445378981</v>
      </c>
      <c r="O32" s="747">
        <v>83.85372463699845</v>
      </c>
      <c r="P32" s="747">
        <v>63.029674611588348</v>
      </c>
      <c r="Q32" s="748">
        <v>38.306302454448939</v>
      </c>
      <c r="R32" s="749">
        <v>78.004750593824411</v>
      </c>
      <c r="S32" s="747">
        <v>82.983398437500128</v>
      </c>
      <c r="T32" s="747">
        <v>65.032938076416414</v>
      </c>
      <c r="U32" s="747">
        <v>12.700580402867875</v>
      </c>
      <c r="V32" s="747">
        <v>44.710234278668047</v>
      </c>
      <c r="W32" s="747">
        <v>40.825396825396759</v>
      </c>
      <c r="X32" s="747">
        <v>41.488628532046839</v>
      </c>
      <c r="Y32" s="747">
        <v>22.802465131365487</v>
      </c>
      <c r="Z32" s="747">
        <v>76.731634182908437</v>
      </c>
      <c r="AA32" s="747">
        <v>36.606217616580281</v>
      </c>
      <c r="AB32" s="747">
        <v>64.621741894469224</v>
      </c>
      <c r="AC32" s="747">
        <v>3.5980374341268639</v>
      </c>
      <c r="AD32" s="747">
        <v>8.9953632148377327</v>
      </c>
      <c r="AE32" s="747">
        <v>53.773584905660364</v>
      </c>
      <c r="AF32" s="747">
        <v>48.815482148815271</v>
      </c>
      <c r="AG32" s="747">
        <v>66.176470588235219</v>
      </c>
      <c r="AH32" s="1448">
        <v>43.575920934411542</v>
      </c>
      <c r="AI32" s="1474"/>
      <c r="AJ32" s="1474"/>
      <c r="AK32" s="1474"/>
      <c r="AL32" s="1474"/>
      <c r="AM32" s="1474"/>
      <c r="AN32" s="1474"/>
      <c r="AO32" s="1474"/>
      <c r="AP32" s="1474"/>
      <c r="AQ32" s="1474"/>
      <c r="AR32" s="1474"/>
      <c r="AS32" s="1474"/>
      <c r="AT32" s="1474"/>
      <c r="AU32" s="1474"/>
      <c r="AV32" s="1474"/>
      <c r="AW32" s="1474"/>
      <c r="AX32" s="1474"/>
      <c r="AY32" s="1474"/>
      <c r="AZ32" s="547"/>
      <c r="BA32" s="1851"/>
      <c r="BB32" s="151" t="s">
        <v>48</v>
      </c>
      <c r="BC32" s="1009" t="s">
        <v>35</v>
      </c>
      <c r="BD32" s="1029" t="s">
        <v>35</v>
      </c>
      <c r="BE32" s="1029" t="s">
        <v>35</v>
      </c>
      <c r="BF32" s="1029" t="s">
        <v>35</v>
      </c>
      <c r="BG32" s="1050" t="s">
        <v>35</v>
      </c>
      <c r="BH32" s="1071" t="s">
        <v>35</v>
      </c>
      <c r="BI32" s="1029" t="s">
        <v>35</v>
      </c>
      <c r="BJ32" s="1029" t="s">
        <v>35</v>
      </c>
      <c r="BK32" s="1029" t="s">
        <v>35</v>
      </c>
      <c r="BL32" s="1050" t="s">
        <v>35</v>
      </c>
      <c r="BM32" s="1071" t="s">
        <v>35</v>
      </c>
      <c r="BN32" s="1029" t="s">
        <v>35</v>
      </c>
      <c r="BO32" s="1029" t="s">
        <v>35</v>
      </c>
      <c r="BP32" s="1029" t="s">
        <v>35</v>
      </c>
      <c r="BQ32" s="1050" t="s">
        <v>35</v>
      </c>
      <c r="BR32" s="1071" t="s">
        <v>35</v>
      </c>
      <c r="BS32" s="1029" t="s">
        <v>35</v>
      </c>
      <c r="BT32" s="1029" t="s">
        <v>35</v>
      </c>
      <c r="BU32" s="1029" t="s">
        <v>35</v>
      </c>
      <c r="BV32" s="1029" t="s">
        <v>35</v>
      </c>
      <c r="BW32" s="1029" t="s">
        <v>35</v>
      </c>
      <c r="BX32" s="1029" t="s">
        <v>35</v>
      </c>
      <c r="BY32" s="1091" t="s">
        <v>35</v>
      </c>
      <c r="BZ32" s="1091" t="s">
        <v>35</v>
      </c>
      <c r="CA32" s="1091" t="s">
        <v>35</v>
      </c>
      <c r="CB32" s="1091" t="s">
        <v>35</v>
      </c>
      <c r="CC32" s="1091" t="s">
        <v>35</v>
      </c>
      <c r="CD32" s="1091" t="s">
        <v>35</v>
      </c>
      <c r="CE32" s="1091" t="s">
        <v>35</v>
      </c>
      <c r="CF32" s="1091" t="s">
        <v>35</v>
      </c>
      <c r="CG32" s="1091" t="s">
        <v>35</v>
      </c>
      <c r="CH32" s="1091" t="s">
        <v>35</v>
      </c>
      <c r="CI32" s="1486"/>
      <c r="CJ32" s="1486"/>
      <c r="CK32" s="1486"/>
      <c r="CL32" s="1486"/>
      <c r="CM32" s="1486"/>
      <c r="CN32" s="1486"/>
      <c r="CO32" s="1486"/>
      <c r="CP32" s="1486"/>
      <c r="CQ32" s="1486"/>
      <c r="CR32" s="1486"/>
      <c r="CS32" s="1486"/>
      <c r="CT32" s="1486"/>
      <c r="CU32" s="1486"/>
      <c r="CV32" s="1486"/>
      <c r="CW32" s="1486"/>
      <c r="CX32" s="1486"/>
      <c r="CY32" s="1486"/>
      <c r="CZ32" s="1486"/>
    </row>
    <row r="33" s="130" customFormat="true" ht="15" customHeight="true" x14ac:dyDescent="0.2">
      <c r="A33" s="1807" t="s">
        <v>104</v>
      </c>
      <c r="B33" s="248" t="s">
        <v>49</v>
      </c>
      <c r="C33" s="948" t="s">
        <v>35</v>
      </c>
      <c r="D33" s="958" t="s">
        <v>35</v>
      </c>
      <c r="E33" s="958" t="s">
        <v>35</v>
      </c>
      <c r="F33" s="958" t="s">
        <v>35</v>
      </c>
      <c r="G33" s="968" t="s">
        <v>35</v>
      </c>
      <c r="H33" s="978" t="s">
        <v>35</v>
      </c>
      <c r="I33" s="958" t="s">
        <v>35</v>
      </c>
      <c r="J33" s="958" t="s">
        <v>35</v>
      </c>
      <c r="K33" s="958" t="s">
        <v>35</v>
      </c>
      <c r="L33" s="988" t="s">
        <v>35</v>
      </c>
      <c r="M33" s="996" t="s">
        <v>35</v>
      </c>
      <c r="N33" s="958" t="s">
        <v>35</v>
      </c>
      <c r="O33" s="958" t="s">
        <v>35</v>
      </c>
      <c r="P33" s="958" t="s">
        <v>35</v>
      </c>
      <c r="Q33" s="968" t="s">
        <v>35</v>
      </c>
      <c r="R33" s="978" t="s">
        <v>35</v>
      </c>
      <c r="S33" s="958" t="s">
        <v>35</v>
      </c>
      <c r="T33" s="958" t="s">
        <v>35</v>
      </c>
      <c r="U33" s="958" t="s">
        <v>35</v>
      </c>
      <c r="V33" s="958" t="s">
        <v>35</v>
      </c>
      <c r="W33" s="958" t="s">
        <v>35</v>
      </c>
      <c r="X33" s="958" t="s">
        <v>35</v>
      </c>
      <c r="Y33" s="1003" t="s">
        <v>35</v>
      </c>
      <c r="Z33" s="1003" t="s">
        <v>35</v>
      </c>
      <c r="AA33" s="1003" t="s">
        <v>35</v>
      </c>
      <c r="AB33" s="1003" t="s">
        <v>35</v>
      </c>
      <c r="AC33" s="1003" t="s">
        <v>35</v>
      </c>
      <c r="AD33" s="1003" t="s">
        <v>35</v>
      </c>
      <c r="AE33" s="1003" t="s">
        <v>35</v>
      </c>
      <c r="AF33" s="1003" t="s">
        <v>35</v>
      </c>
      <c r="AG33" s="1003" t="s">
        <v>35</v>
      </c>
      <c r="AH33" s="1450" t="s">
        <v>35</v>
      </c>
      <c r="AI33" s="1475"/>
      <c r="AJ33" s="1475"/>
      <c r="AK33" s="1475"/>
      <c r="AL33" s="1475"/>
      <c r="AM33" s="1475"/>
      <c r="AN33" s="1475"/>
      <c r="AO33" s="1475"/>
      <c r="AP33" s="1475"/>
      <c r="AQ33" s="1475"/>
      <c r="AR33" s="1475"/>
      <c r="AS33" s="1475"/>
      <c r="AT33" s="1475"/>
      <c r="AU33" s="1475"/>
      <c r="AV33" s="1475"/>
      <c r="AW33" s="1475"/>
      <c r="AX33" s="1475"/>
      <c r="AY33" s="1475"/>
      <c r="AZ33" s="215"/>
      <c r="BA33" s="1851" t="s">
        <v>104</v>
      </c>
      <c r="BB33" s="151" t="s">
        <v>49</v>
      </c>
      <c r="BC33" s="1009" t="s">
        <v>35</v>
      </c>
      <c r="BD33" s="1029" t="s">
        <v>35</v>
      </c>
      <c r="BE33" s="1029" t="s">
        <v>35</v>
      </c>
      <c r="BF33" s="1029" t="s">
        <v>35</v>
      </c>
      <c r="BG33" s="1050" t="s">
        <v>35</v>
      </c>
      <c r="BH33" s="1071" t="s">
        <v>35</v>
      </c>
      <c r="BI33" s="1029" t="s">
        <v>35</v>
      </c>
      <c r="BJ33" s="1029" t="s">
        <v>35</v>
      </c>
      <c r="BK33" s="1029" t="s">
        <v>35</v>
      </c>
      <c r="BL33" s="1050" t="s">
        <v>35</v>
      </c>
      <c r="BM33" s="1071" t="s">
        <v>35</v>
      </c>
      <c r="BN33" s="1029" t="s">
        <v>35</v>
      </c>
      <c r="BO33" s="1029" t="s">
        <v>35</v>
      </c>
      <c r="BP33" s="1029" t="s">
        <v>35</v>
      </c>
      <c r="BQ33" s="1050" t="s">
        <v>35</v>
      </c>
      <c r="BR33" s="1071" t="s">
        <v>35</v>
      </c>
      <c r="BS33" s="1029" t="s">
        <v>35</v>
      </c>
      <c r="BT33" s="1029" t="s">
        <v>35</v>
      </c>
      <c r="BU33" s="1029" t="s">
        <v>35</v>
      </c>
      <c r="BV33" s="1029" t="s">
        <v>35</v>
      </c>
      <c r="BW33" s="1029" t="s">
        <v>35</v>
      </c>
      <c r="BX33" s="1029" t="s">
        <v>35</v>
      </c>
      <c r="BY33" s="1091" t="s">
        <v>35</v>
      </c>
      <c r="BZ33" s="1091" t="s">
        <v>35</v>
      </c>
      <c r="CA33" s="1091" t="s">
        <v>35</v>
      </c>
      <c r="CB33" s="1091" t="s">
        <v>35</v>
      </c>
      <c r="CC33" s="1091" t="s">
        <v>35</v>
      </c>
      <c r="CD33" s="1091" t="s">
        <v>35</v>
      </c>
      <c r="CE33" s="1091" t="s">
        <v>35</v>
      </c>
      <c r="CF33" s="1091" t="s">
        <v>35</v>
      </c>
      <c r="CG33" s="1091" t="s">
        <v>35</v>
      </c>
      <c r="CH33" s="1091" t="s">
        <v>35</v>
      </c>
      <c r="CI33" s="1486"/>
      <c r="CJ33" s="1486"/>
      <c r="CK33" s="1486"/>
      <c r="CL33" s="1486"/>
      <c r="CM33" s="1486"/>
      <c r="CN33" s="1486"/>
      <c r="CO33" s="1486"/>
      <c r="CP33" s="1486"/>
      <c r="CQ33" s="1486"/>
      <c r="CR33" s="1486"/>
      <c r="CS33" s="1486"/>
      <c r="CT33" s="1486"/>
      <c r="CU33" s="1486"/>
      <c r="CV33" s="1486"/>
      <c r="CW33" s="1486"/>
      <c r="CX33" s="1486"/>
      <c r="CY33" s="1486"/>
      <c r="CZ33" s="1486"/>
    </row>
    <row r="34" s="130" customFormat="true" ht="15" customHeight="true" x14ac:dyDescent="0.2">
      <c r="A34" s="1807"/>
      <c r="B34" s="248" t="s">
        <v>48</v>
      </c>
      <c r="C34" s="948" t="s">
        <v>35</v>
      </c>
      <c r="D34" s="958" t="s">
        <v>35</v>
      </c>
      <c r="E34" s="958" t="s">
        <v>35</v>
      </c>
      <c r="F34" s="958" t="s">
        <v>35</v>
      </c>
      <c r="G34" s="968" t="s">
        <v>35</v>
      </c>
      <c r="H34" s="978" t="s">
        <v>35</v>
      </c>
      <c r="I34" s="958" t="s">
        <v>35</v>
      </c>
      <c r="J34" s="958" t="s">
        <v>35</v>
      </c>
      <c r="K34" s="958" t="s">
        <v>35</v>
      </c>
      <c r="L34" s="988" t="s">
        <v>35</v>
      </c>
      <c r="M34" s="996" t="s">
        <v>35</v>
      </c>
      <c r="N34" s="958" t="s">
        <v>35</v>
      </c>
      <c r="O34" s="958" t="s">
        <v>35</v>
      </c>
      <c r="P34" s="958" t="s">
        <v>35</v>
      </c>
      <c r="Q34" s="968" t="s">
        <v>35</v>
      </c>
      <c r="R34" s="978" t="s">
        <v>35</v>
      </c>
      <c r="S34" s="958" t="s">
        <v>35</v>
      </c>
      <c r="T34" s="958" t="s">
        <v>35</v>
      </c>
      <c r="U34" s="958" t="s">
        <v>35</v>
      </c>
      <c r="V34" s="958" t="s">
        <v>35</v>
      </c>
      <c r="W34" s="958" t="s">
        <v>35</v>
      </c>
      <c r="X34" s="958" t="s">
        <v>35</v>
      </c>
      <c r="Y34" s="1003" t="s">
        <v>35</v>
      </c>
      <c r="Z34" s="1003" t="s">
        <v>35</v>
      </c>
      <c r="AA34" s="1003" t="s">
        <v>35</v>
      </c>
      <c r="AB34" s="1003" t="s">
        <v>35</v>
      </c>
      <c r="AC34" s="1003" t="s">
        <v>35</v>
      </c>
      <c r="AD34" s="1003" t="s">
        <v>35</v>
      </c>
      <c r="AE34" s="1003" t="s">
        <v>35</v>
      </c>
      <c r="AF34" s="1003" t="s">
        <v>35</v>
      </c>
      <c r="AG34" s="1003" t="s">
        <v>35</v>
      </c>
      <c r="AH34" s="1450" t="s">
        <v>35</v>
      </c>
      <c r="AI34" s="1475"/>
      <c r="AJ34" s="1475"/>
      <c r="AK34" s="1475"/>
      <c r="AL34" s="1475"/>
      <c r="AM34" s="1475"/>
      <c r="AN34" s="1475"/>
      <c r="AO34" s="1475"/>
      <c r="AP34" s="1475"/>
      <c r="AQ34" s="1475"/>
      <c r="AR34" s="1475"/>
      <c r="AS34" s="1475"/>
      <c r="AT34" s="1475"/>
      <c r="AU34" s="1475"/>
      <c r="AV34" s="1475"/>
      <c r="AW34" s="1475"/>
      <c r="AX34" s="1475"/>
      <c r="AY34" s="1475"/>
      <c r="AZ34" s="215"/>
      <c r="BA34" s="1851"/>
      <c r="BB34" s="151" t="s">
        <v>48</v>
      </c>
      <c r="BC34" s="1009" t="s">
        <v>35</v>
      </c>
      <c r="BD34" s="1029" t="s">
        <v>35</v>
      </c>
      <c r="BE34" s="1029" t="s">
        <v>35</v>
      </c>
      <c r="BF34" s="1029" t="s">
        <v>35</v>
      </c>
      <c r="BG34" s="1050" t="s">
        <v>35</v>
      </c>
      <c r="BH34" s="1071" t="s">
        <v>35</v>
      </c>
      <c r="BI34" s="1029" t="s">
        <v>35</v>
      </c>
      <c r="BJ34" s="1029" t="s">
        <v>35</v>
      </c>
      <c r="BK34" s="1029" t="s">
        <v>35</v>
      </c>
      <c r="BL34" s="1050" t="s">
        <v>35</v>
      </c>
      <c r="BM34" s="1071" t="s">
        <v>35</v>
      </c>
      <c r="BN34" s="1029" t="s">
        <v>35</v>
      </c>
      <c r="BO34" s="1029" t="s">
        <v>35</v>
      </c>
      <c r="BP34" s="1029" t="s">
        <v>35</v>
      </c>
      <c r="BQ34" s="1050" t="s">
        <v>35</v>
      </c>
      <c r="BR34" s="1071" t="s">
        <v>35</v>
      </c>
      <c r="BS34" s="1029" t="s">
        <v>35</v>
      </c>
      <c r="BT34" s="1029" t="s">
        <v>35</v>
      </c>
      <c r="BU34" s="1029" t="s">
        <v>35</v>
      </c>
      <c r="BV34" s="1029" t="s">
        <v>35</v>
      </c>
      <c r="BW34" s="1029" t="s">
        <v>35</v>
      </c>
      <c r="BX34" s="1029" t="s">
        <v>35</v>
      </c>
      <c r="BY34" s="1091" t="s">
        <v>35</v>
      </c>
      <c r="BZ34" s="1091" t="s">
        <v>35</v>
      </c>
      <c r="CA34" s="1091" t="s">
        <v>35</v>
      </c>
      <c r="CB34" s="1091" t="s">
        <v>35</v>
      </c>
      <c r="CC34" s="1091" t="s">
        <v>35</v>
      </c>
      <c r="CD34" s="1091" t="s">
        <v>35</v>
      </c>
      <c r="CE34" s="1091" t="s">
        <v>35</v>
      </c>
      <c r="CF34" s="1091" t="s">
        <v>35</v>
      </c>
      <c r="CG34" s="1091" t="s">
        <v>35</v>
      </c>
      <c r="CH34" s="1091" t="s">
        <v>35</v>
      </c>
      <c r="CI34" s="1486"/>
      <c r="CJ34" s="1486"/>
      <c r="CK34" s="1486"/>
      <c r="CL34" s="1486"/>
      <c r="CM34" s="1486"/>
      <c r="CN34" s="1486"/>
      <c r="CO34" s="1486"/>
      <c r="CP34" s="1486"/>
      <c r="CQ34" s="1486"/>
      <c r="CR34" s="1486"/>
      <c r="CS34" s="1486"/>
      <c r="CT34" s="1486"/>
      <c r="CU34" s="1486"/>
      <c r="CV34" s="1486"/>
      <c r="CW34" s="1486"/>
      <c r="CX34" s="1486"/>
      <c r="CY34" s="1486"/>
      <c r="CZ34" s="1486"/>
    </row>
    <row r="35" s="546" customFormat="true" ht="15" customHeight="true" x14ac:dyDescent="0.2">
      <c r="A35" s="1816" t="s">
        <v>55</v>
      </c>
      <c r="B35" s="915" t="s">
        <v>49</v>
      </c>
      <c r="C35" s="746">
        <v>23.57933789409601</v>
      </c>
      <c r="D35" s="747">
        <v>46.695863644476539</v>
      </c>
      <c r="E35" s="747">
        <v>81.679030043254826</v>
      </c>
      <c r="F35" s="747">
        <v>92.811536382108599</v>
      </c>
      <c r="G35" s="748">
        <v>97.294288247603745</v>
      </c>
      <c r="H35" s="749">
        <v>74.185851787605699</v>
      </c>
      <c r="I35" s="747">
        <v>92.550997346495421</v>
      </c>
      <c r="J35" s="747">
        <v>93.681521582528234</v>
      </c>
      <c r="K35" s="747">
        <v>97.158117253864233</v>
      </c>
      <c r="L35" s="750">
        <v>98.51960977114075</v>
      </c>
      <c r="M35" s="751">
        <v>19.940870930562522</v>
      </c>
      <c r="N35" s="747">
        <v>22.050555700118839</v>
      </c>
      <c r="O35" s="747">
        <v>27.862041178408255</v>
      </c>
      <c r="P35" s="747">
        <v>49.893118344371992</v>
      </c>
      <c r="Q35" s="748">
        <v>72.66381189223668</v>
      </c>
      <c r="R35" s="749">
        <v>40.356294536817359</v>
      </c>
      <c r="S35" s="747">
        <v>37.57324218750027</v>
      </c>
      <c r="T35" s="747">
        <v>44.532279314888143</v>
      </c>
      <c r="U35" s="747">
        <v>87.606691703653098</v>
      </c>
      <c r="V35" s="747">
        <v>69.568434032059045</v>
      </c>
      <c r="W35" s="747">
        <v>64.761904761904631</v>
      </c>
      <c r="X35" s="747">
        <v>63.818056512749742</v>
      </c>
      <c r="Y35" s="747">
        <v>83.55497891663957</v>
      </c>
      <c r="Z35" s="747">
        <v>35.442278860569608</v>
      </c>
      <c r="AA35" s="747">
        <v>71.010362694300483</v>
      </c>
      <c r="AB35" s="747">
        <v>37.412587412587513</v>
      </c>
      <c r="AC35" s="747">
        <v>96.474650190805008</v>
      </c>
      <c r="AD35" s="747">
        <v>91.808346213292126</v>
      </c>
      <c r="AE35" s="747">
        <v>53.21203953279425</v>
      </c>
      <c r="AF35" s="747">
        <v>53.620286953620123</v>
      </c>
      <c r="AG35" s="747">
        <v>40.808823529411697</v>
      </c>
      <c r="AH35" s="1448">
        <v>75.980832584606091</v>
      </c>
      <c r="AI35" s="1474"/>
      <c r="AJ35" s="1474"/>
      <c r="AK35" s="1474"/>
      <c r="AL35" s="1474"/>
      <c r="AM35" s="1474"/>
      <c r="AN35" s="1474"/>
      <c r="AO35" s="1474"/>
      <c r="AP35" s="1474"/>
      <c r="AQ35" s="1474"/>
      <c r="AR35" s="1474"/>
      <c r="AS35" s="1474"/>
      <c r="AT35" s="1474"/>
      <c r="AU35" s="1474"/>
      <c r="AV35" s="1474"/>
      <c r="AW35" s="1474"/>
      <c r="AX35" s="1474"/>
      <c r="AY35" s="1474"/>
      <c r="AZ35" s="547"/>
      <c r="BA35" s="1851" t="s">
        <v>55</v>
      </c>
      <c r="BB35" s="151" t="s">
        <v>49</v>
      </c>
      <c r="BC35" s="1009" t="s">
        <v>35</v>
      </c>
      <c r="BD35" s="1029" t="s">
        <v>35</v>
      </c>
      <c r="BE35" s="1029" t="s">
        <v>35</v>
      </c>
      <c r="BF35" s="1029" t="s">
        <v>35</v>
      </c>
      <c r="BG35" s="1050" t="s">
        <v>35</v>
      </c>
      <c r="BH35" s="1071" t="s">
        <v>35</v>
      </c>
      <c r="BI35" s="1029" t="s">
        <v>35</v>
      </c>
      <c r="BJ35" s="1029" t="s">
        <v>35</v>
      </c>
      <c r="BK35" s="1029" t="s">
        <v>35</v>
      </c>
      <c r="BL35" s="1050" t="s">
        <v>35</v>
      </c>
      <c r="BM35" s="1071" t="s">
        <v>35</v>
      </c>
      <c r="BN35" s="1029" t="s">
        <v>35</v>
      </c>
      <c r="BO35" s="1029" t="s">
        <v>35</v>
      </c>
      <c r="BP35" s="1029" t="s">
        <v>35</v>
      </c>
      <c r="BQ35" s="1050" t="s">
        <v>35</v>
      </c>
      <c r="BR35" s="1071" t="s">
        <v>35</v>
      </c>
      <c r="BS35" s="1029" t="s">
        <v>35</v>
      </c>
      <c r="BT35" s="1029" t="s">
        <v>35</v>
      </c>
      <c r="BU35" s="1029" t="s">
        <v>35</v>
      </c>
      <c r="BV35" s="1029" t="s">
        <v>35</v>
      </c>
      <c r="BW35" s="1029" t="s">
        <v>35</v>
      </c>
      <c r="BX35" s="1029" t="s">
        <v>35</v>
      </c>
      <c r="BY35" s="1091" t="s">
        <v>35</v>
      </c>
      <c r="BZ35" s="1091" t="s">
        <v>35</v>
      </c>
      <c r="CA35" s="1091" t="s">
        <v>35</v>
      </c>
      <c r="CB35" s="1091" t="s">
        <v>35</v>
      </c>
      <c r="CC35" s="1091" t="s">
        <v>35</v>
      </c>
      <c r="CD35" s="1091" t="s">
        <v>35</v>
      </c>
      <c r="CE35" s="1091" t="s">
        <v>35</v>
      </c>
      <c r="CF35" s="1091" t="s">
        <v>35</v>
      </c>
      <c r="CG35" s="1091" t="s">
        <v>35</v>
      </c>
      <c r="CH35" s="1091" t="s">
        <v>35</v>
      </c>
      <c r="CI35" s="1486"/>
      <c r="CJ35" s="1486"/>
      <c r="CK35" s="1486"/>
      <c r="CL35" s="1486"/>
      <c r="CM35" s="1486"/>
      <c r="CN35" s="1486"/>
      <c r="CO35" s="1486"/>
      <c r="CP35" s="1486"/>
      <c r="CQ35" s="1486"/>
      <c r="CR35" s="1486"/>
      <c r="CS35" s="1486"/>
      <c r="CT35" s="1486"/>
      <c r="CU35" s="1486"/>
      <c r="CV35" s="1486"/>
      <c r="CW35" s="1486"/>
      <c r="CX35" s="1486"/>
      <c r="CY35" s="1486"/>
      <c r="CZ35" s="1486"/>
    </row>
    <row r="36" s="546" customFormat="true" ht="15" customHeight="true" x14ac:dyDescent="0.2">
      <c r="A36" s="1816"/>
      <c r="B36" s="915" t="s">
        <v>48</v>
      </c>
      <c r="C36" s="746">
        <v>76.420662105903787</v>
      </c>
      <c r="D36" s="747">
        <v>53.304136355523404</v>
      </c>
      <c r="E36" s="747">
        <v>18.320969956745198</v>
      </c>
      <c r="F36" s="747">
        <v>7.1884636178913786</v>
      </c>
      <c r="G36" s="748">
        <v>2.7057117523961747</v>
      </c>
      <c r="H36" s="749">
        <v>25.814148212393857</v>
      </c>
      <c r="I36" s="747">
        <v>7.4490026535044951</v>
      </c>
      <c r="J36" s="747">
        <v>6.318478417471729</v>
      </c>
      <c r="K36" s="747">
        <v>2.8418827461357723</v>
      </c>
      <c r="L36" s="750">
        <v>1.4803902288592159</v>
      </c>
      <c r="M36" s="751">
        <v>80.059129069437091</v>
      </c>
      <c r="N36" s="747">
        <v>77.949444299880923</v>
      </c>
      <c r="O36" s="747">
        <v>72.137958821591582</v>
      </c>
      <c r="P36" s="747">
        <v>50.106881655628058</v>
      </c>
      <c r="Q36" s="748">
        <v>27.336188107762926</v>
      </c>
      <c r="R36" s="749">
        <v>59.643705463183252</v>
      </c>
      <c r="S36" s="747">
        <v>62.426757812500277</v>
      </c>
      <c r="T36" s="747">
        <v>55.467720685112084</v>
      </c>
      <c r="U36" s="747">
        <v>12.393308296346881</v>
      </c>
      <c r="V36" s="747">
        <v>30.4315659679406</v>
      </c>
      <c r="W36" s="747">
        <v>35.238095238095177</v>
      </c>
      <c r="X36" s="747">
        <v>36.181943487250159</v>
      </c>
      <c r="Y36" s="747">
        <v>16.445021083360327</v>
      </c>
      <c r="Z36" s="747">
        <v>64.557721139430129</v>
      </c>
      <c r="AA36" s="747">
        <v>28.989637305699468</v>
      </c>
      <c r="AB36" s="747">
        <v>62.587412587412636</v>
      </c>
      <c r="AC36" s="747">
        <v>3.5253498091950082</v>
      </c>
      <c r="AD36" s="747">
        <v>8.1916537867079011</v>
      </c>
      <c r="AE36" s="747">
        <v>46.787960467205714</v>
      </c>
      <c r="AF36" s="747">
        <v>46.379713046379514</v>
      </c>
      <c r="AG36" s="747">
        <v>59.191176470588161</v>
      </c>
      <c r="AH36" s="1448">
        <v>24.019167415393859</v>
      </c>
      <c r="AI36" s="1474"/>
      <c r="AJ36" s="1474"/>
      <c r="AK36" s="1474"/>
      <c r="AL36" s="1474"/>
      <c r="AM36" s="1474"/>
      <c r="AN36" s="1474"/>
      <c r="AO36" s="1474"/>
      <c r="AP36" s="1474"/>
      <c r="AQ36" s="1474"/>
      <c r="AR36" s="1474"/>
      <c r="AS36" s="1474"/>
      <c r="AT36" s="1474"/>
      <c r="AU36" s="1474"/>
      <c r="AV36" s="1474"/>
      <c r="AW36" s="1474"/>
      <c r="AX36" s="1474"/>
      <c r="AY36" s="1474"/>
      <c r="AZ36" s="547"/>
      <c r="BA36" s="1851"/>
      <c r="BB36" s="151" t="s">
        <v>48</v>
      </c>
      <c r="BC36" s="1009" t="s">
        <v>35</v>
      </c>
      <c r="BD36" s="1029" t="s">
        <v>35</v>
      </c>
      <c r="BE36" s="1029" t="s">
        <v>35</v>
      </c>
      <c r="BF36" s="1029" t="s">
        <v>35</v>
      </c>
      <c r="BG36" s="1050" t="s">
        <v>35</v>
      </c>
      <c r="BH36" s="1071" t="s">
        <v>35</v>
      </c>
      <c r="BI36" s="1029" t="s">
        <v>35</v>
      </c>
      <c r="BJ36" s="1029" t="s">
        <v>35</v>
      </c>
      <c r="BK36" s="1029" t="s">
        <v>35</v>
      </c>
      <c r="BL36" s="1050" t="s">
        <v>35</v>
      </c>
      <c r="BM36" s="1071" t="s">
        <v>35</v>
      </c>
      <c r="BN36" s="1029" t="s">
        <v>35</v>
      </c>
      <c r="BO36" s="1029" t="s">
        <v>35</v>
      </c>
      <c r="BP36" s="1029" t="s">
        <v>35</v>
      </c>
      <c r="BQ36" s="1050" t="s">
        <v>35</v>
      </c>
      <c r="BR36" s="1071" t="s">
        <v>35</v>
      </c>
      <c r="BS36" s="1029" t="s">
        <v>35</v>
      </c>
      <c r="BT36" s="1029" t="s">
        <v>35</v>
      </c>
      <c r="BU36" s="1029" t="s">
        <v>35</v>
      </c>
      <c r="BV36" s="1029" t="s">
        <v>35</v>
      </c>
      <c r="BW36" s="1029" t="s">
        <v>35</v>
      </c>
      <c r="BX36" s="1029" t="s">
        <v>35</v>
      </c>
      <c r="BY36" s="1091" t="s">
        <v>35</v>
      </c>
      <c r="BZ36" s="1091" t="s">
        <v>35</v>
      </c>
      <c r="CA36" s="1091" t="s">
        <v>35</v>
      </c>
      <c r="CB36" s="1091" t="s">
        <v>35</v>
      </c>
      <c r="CC36" s="1091" t="s">
        <v>35</v>
      </c>
      <c r="CD36" s="1091" t="s">
        <v>35</v>
      </c>
      <c r="CE36" s="1091" t="s">
        <v>35</v>
      </c>
      <c r="CF36" s="1091" t="s">
        <v>35</v>
      </c>
      <c r="CG36" s="1091" t="s">
        <v>35</v>
      </c>
      <c r="CH36" s="1091" t="s">
        <v>35</v>
      </c>
      <c r="CI36" s="1486"/>
      <c r="CJ36" s="1486"/>
      <c r="CK36" s="1486"/>
      <c r="CL36" s="1486"/>
      <c r="CM36" s="1486"/>
      <c r="CN36" s="1486"/>
      <c r="CO36" s="1486"/>
      <c r="CP36" s="1486"/>
      <c r="CQ36" s="1486"/>
      <c r="CR36" s="1486"/>
      <c r="CS36" s="1486"/>
      <c r="CT36" s="1486"/>
      <c r="CU36" s="1486"/>
      <c r="CV36" s="1486"/>
      <c r="CW36" s="1486"/>
      <c r="CX36" s="1486"/>
      <c r="CY36" s="1486"/>
      <c r="CZ36" s="1486"/>
    </row>
    <row r="37" s="546" customFormat="true" ht="15" customHeight="true" x14ac:dyDescent="0.2">
      <c r="A37" s="1816" t="s">
        <v>163</v>
      </c>
      <c r="B37" s="915" t="s">
        <v>49</v>
      </c>
      <c r="C37" s="949" t="s">
        <v>35</v>
      </c>
      <c r="D37" s="959" t="s">
        <v>35</v>
      </c>
      <c r="E37" s="959" t="s">
        <v>35</v>
      </c>
      <c r="F37" s="959" t="s">
        <v>35</v>
      </c>
      <c r="G37" s="969" t="s">
        <v>35</v>
      </c>
      <c r="H37" s="979" t="s">
        <v>35</v>
      </c>
      <c r="I37" s="959" t="s">
        <v>35</v>
      </c>
      <c r="J37" s="959" t="s">
        <v>35</v>
      </c>
      <c r="K37" s="959" t="s">
        <v>35</v>
      </c>
      <c r="L37" s="989" t="s">
        <v>35</v>
      </c>
      <c r="M37" s="997" t="s">
        <v>35</v>
      </c>
      <c r="N37" s="959" t="s">
        <v>35</v>
      </c>
      <c r="O37" s="959" t="s">
        <v>35</v>
      </c>
      <c r="P37" s="959" t="s">
        <v>35</v>
      </c>
      <c r="Q37" s="969" t="s">
        <v>35</v>
      </c>
      <c r="R37" s="979" t="s">
        <v>35</v>
      </c>
      <c r="S37" s="959" t="s">
        <v>35</v>
      </c>
      <c r="T37" s="959" t="s">
        <v>35</v>
      </c>
      <c r="U37" s="959" t="s">
        <v>35</v>
      </c>
      <c r="V37" s="959" t="s">
        <v>35</v>
      </c>
      <c r="W37" s="959" t="s">
        <v>35</v>
      </c>
      <c r="X37" s="959" t="s">
        <v>35</v>
      </c>
      <c r="Y37" s="959" t="s">
        <v>35</v>
      </c>
      <c r="Z37" s="959" t="s">
        <v>35</v>
      </c>
      <c r="AA37" s="959" t="s">
        <v>35</v>
      </c>
      <c r="AB37" s="959" t="s">
        <v>35</v>
      </c>
      <c r="AC37" s="959" t="s">
        <v>35</v>
      </c>
      <c r="AD37" s="959" t="s">
        <v>35</v>
      </c>
      <c r="AE37" s="959" t="s">
        <v>35</v>
      </c>
      <c r="AF37" s="959" t="s">
        <v>35</v>
      </c>
      <c r="AG37" s="959" t="s">
        <v>35</v>
      </c>
      <c r="AH37" s="1451" t="s">
        <v>35</v>
      </c>
      <c r="AI37" s="1474"/>
      <c r="AJ37" s="1474"/>
      <c r="AK37" s="1474"/>
      <c r="AL37" s="1474"/>
      <c r="AM37" s="1474"/>
      <c r="AN37" s="1474"/>
      <c r="AO37" s="1474"/>
      <c r="AP37" s="1474"/>
      <c r="AQ37" s="1474"/>
      <c r="AR37" s="1474"/>
      <c r="AS37" s="1474"/>
      <c r="AT37" s="1474"/>
      <c r="AU37" s="1474"/>
      <c r="AV37" s="1474"/>
      <c r="AW37" s="1474"/>
      <c r="AX37" s="1474"/>
      <c r="AY37" s="1474"/>
      <c r="AZ37" s="547"/>
      <c r="BA37" s="1851" t="s">
        <v>125</v>
      </c>
      <c r="BB37" s="151" t="s">
        <v>49</v>
      </c>
      <c r="BC37" s="1009" t="s">
        <v>35</v>
      </c>
      <c r="BD37" s="1029" t="s">
        <v>35</v>
      </c>
      <c r="BE37" s="1029" t="s">
        <v>35</v>
      </c>
      <c r="BF37" s="1029" t="s">
        <v>35</v>
      </c>
      <c r="BG37" s="1050" t="s">
        <v>35</v>
      </c>
      <c r="BH37" s="1071" t="s">
        <v>35</v>
      </c>
      <c r="BI37" s="1029" t="s">
        <v>35</v>
      </c>
      <c r="BJ37" s="1029" t="s">
        <v>35</v>
      </c>
      <c r="BK37" s="1029" t="s">
        <v>35</v>
      </c>
      <c r="BL37" s="1050" t="s">
        <v>35</v>
      </c>
      <c r="BM37" s="1071" t="s">
        <v>35</v>
      </c>
      <c r="BN37" s="1029" t="s">
        <v>35</v>
      </c>
      <c r="BO37" s="1029" t="s">
        <v>35</v>
      </c>
      <c r="BP37" s="1029" t="s">
        <v>35</v>
      </c>
      <c r="BQ37" s="1050" t="s">
        <v>35</v>
      </c>
      <c r="BR37" s="1071" t="s">
        <v>35</v>
      </c>
      <c r="BS37" s="1029" t="s">
        <v>35</v>
      </c>
      <c r="BT37" s="1029" t="s">
        <v>35</v>
      </c>
      <c r="BU37" s="1029" t="s">
        <v>35</v>
      </c>
      <c r="BV37" s="1029" t="s">
        <v>35</v>
      </c>
      <c r="BW37" s="1029" t="s">
        <v>35</v>
      </c>
      <c r="BX37" s="1029" t="s">
        <v>35</v>
      </c>
      <c r="BY37" s="1091" t="s">
        <v>35</v>
      </c>
      <c r="BZ37" s="1091" t="s">
        <v>35</v>
      </c>
      <c r="CA37" s="1091" t="s">
        <v>35</v>
      </c>
      <c r="CB37" s="1091" t="s">
        <v>35</v>
      </c>
      <c r="CC37" s="1091" t="s">
        <v>35</v>
      </c>
      <c r="CD37" s="1091" t="s">
        <v>35</v>
      </c>
      <c r="CE37" s="1091" t="s">
        <v>35</v>
      </c>
      <c r="CF37" s="1091" t="s">
        <v>35</v>
      </c>
      <c r="CG37" s="1091" t="s">
        <v>35</v>
      </c>
      <c r="CH37" s="1091" t="s">
        <v>35</v>
      </c>
      <c r="CI37" s="1486"/>
      <c r="CJ37" s="1486"/>
      <c r="CK37" s="1486"/>
      <c r="CL37" s="1486"/>
      <c r="CM37" s="1486"/>
      <c r="CN37" s="1486"/>
      <c r="CO37" s="1486"/>
      <c r="CP37" s="1486"/>
      <c r="CQ37" s="1486"/>
      <c r="CR37" s="1486"/>
      <c r="CS37" s="1486"/>
      <c r="CT37" s="1486"/>
      <c r="CU37" s="1486"/>
      <c r="CV37" s="1486"/>
      <c r="CW37" s="1486"/>
      <c r="CX37" s="1486"/>
      <c r="CY37" s="1486"/>
      <c r="CZ37" s="1486"/>
    </row>
    <row r="38" s="546" customFormat="true" ht="15" customHeight="true" x14ac:dyDescent="0.2">
      <c r="A38" s="1816"/>
      <c r="B38" s="915" t="s">
        <v>48</v>
      </c>
      <c r="C38" s="949" t="s">
        <v>35</v>
      </c>
      <c r="D38" s="959" t="s">
        <v>35</v>
      </c>
      <c r="E38" s="959" t="s">
        <v>35</v>
      </c>
      <c r="F38" s="959" t="s">
        <v>35</v>
      </c>
      <c r="G38" s="969" t="s">
        <v>35</v>
      </c>
      <c r="H38" s="979" t="s">
        <v>35</v>
      </c>
      <c r="I38" s="959" t="s">
        <v>35</v>
      </c>
      <c r="J38" s="959" t="s">
        <v>35</v>
      </c>
      <c r="K38" s="959" t="s">
        <v>35</v>
      </c>
      <c r="L38" s="989" t="s">
        <v>35</v>
      </c>
      <c r="M38" s="997" t="s">
        <v>35</v>
      </c>
      <c r="N38" s="959" t="s">
        <v>35</v>
      </c>
      <c r="O38" s="959" t="s">
        <v>35</v>
      </c>
      <c r="P38" s="959" t="s">
        <v>35</v>
      </c>
      <c r="Q38" s="969" t="s">
        <v>35</v>
      </c>
      <c r="R38" s="979" t="s">
        <v>35</v>
      </c>
      <c r="S38" s="959" t="s">
        <v>35</v>
      </c>
      <c r="T38" s="959" t="s">
        <v>35</v>
      </c>
      <c r="U38" s="959" t="s">
        <v>35</v>
      </c>
      <c r="V38" s="959" t="s">
        <v>35</v>
      </c>
      <c r="W38" s="959" t="s">
        <v>35</v>
      </c>
      <c r="X38" s="959" t="s">
        <v>35</v>
      </c>
      <c r="Y38" s="959" t="s">
        <v>35</v>
      </c>
      <c r="Z38" s="959" t="s">
        <v>35</v>
      </c>
      <c r="AA38" s="959" t="s">
        <v>35</v>
      </c>
      <c r="AB38" s="959" t="s">
        <v>35</v>
      </c>
      <c r="AC38" s="959" t="s">
        <v>35</v>
      </c>
      <c r="AD38" s="959" t="s">
        <v>35</v>
      </c>
      <c r="AE38" s="959" t="s">
        <v>35</v>
      </c>
      <c r="AF38" s="959" t="s">
        <v>35</v>
      </c>
      <c r="AG38" s="959" t="s">
        <v>35</v>
      </c>
      <c r="AH38" s="1451" t="s">
        <v>35</v>
      </c>
      <c r="AI38" s="1474"/>
      <c r="AJ38" s="1474"/>
      <c r="AK38" s="1474"/>
      <c r="AL38" s="1474"/>
      <c r="AM38" s="1474"/>
      <c r="AN38" s="1474"/>
      <c r="AO38" s="1474"/>
      <c r="AP38" s="1474"/>
      <c r="AQ38" s="1474"/>
      <c r="AR38" s="1474"/>
      <c r="AS38" s="1474"/>
      <c r="AT38" s="1474"/>
      <c r="AU38" s="1474"/>
      <c r="AV38" s="1474"/>
      <c r="AW38" s="1474"/>
      <c r="AX38" s="1474"/>
      <c r="AY38" s="1474"/>
      <c r="AZ38" s="547"/>
      <c r="BA38" s="1851"/>
      <c r="BB38" s="151" t="s">
        <v>48</v>
      </c>
      <c r="BC38" s="1009" t="s">
        <v>35</v>
      </c>
      <c r="BD38" s="1029" t="s">
        <v>35</v>
      </c>
      <c r="BE38" s="1029" t="s">
        <v>35</v>
      </c>
      <c r="BF38" s="1029" t="s">
        <v>35</v>
      </c>
      <c r="BG38" s="1050" t="s">
        <v>35</v>
      </c>
      <c r="BH38" s="1071" t="s">
        <v>35</v>
      </c>
      <c r="BI38" s="1029" t="s">
        <v>35</v>
      </c>
      <c r="BJ38" s="1029" t="s">
        <v>35</v>
      </c>
      <c r="BK38" s="1029" t="s">
        <v>35</v>
      </c>
      <c r="BL38" s="1050" t="s">
        <v>35</v>
      </c>
      <c r="BM38" s="1071" t="s">
        <v>35</v>
      </c>
      <c r="BN38" s="1029" t="s">
        <v>35</v>
      </c>
      <c r="BO38" s="1029" t="s">
        <v>35</v>
      </c>
      <c r="BP38" s="1029" t="s">
        <v>35</v>
      </c>
      <c r="BQ38" s="1050" t="s">
        <v>35</v>
      </c>
      <c r="BR38" s="1071" t="s">
        <v>35</v>
      </c>
      <c r="BS38" s="1029" t="s">
        <v>35</v>
      </c>
      <c r="BT38" s="1029" t="s">
        <v>35</v>
      </c>
      <c r="BU38" s="1029" t="s">
        <v>35</v>
      </c>
      <c r="BV38" s="1029" t="s">
        <v>35</v>
      </c>
      <c r="BW38" s="1029" t="s">
        <v>35</v>
      </c>
      <c r="BX38" s="1029" t="s">
        <v>35</v>
      </c>
      <c r="BY38" s="1091" t="s">
        <v>35</v>
      </c>
      <c r="BZ38" s="1091" t="s">
        <v>35</v>
      </c>
      <c r="CA38" s="1091" t="s">
        <v>35</v>
      </c>
      <c r="CB38" s="1091" t="s">
        <v>35</v>
      </c>
      <c r="CC38" s="1091" t="s">
        <v>35</v>
      </c>
      <c r="CD38" s="1091" t="s">
        <v>35</v>
      </c>
      <c r="CE38" s="1091" t="s">
        <v>35</v>
      </c>
      <c r="CF38" s="1091" t="s">
        <v>35</v>
      </c>
      <c r="CG38" s="1091" t="s">
        <v>35</v>
      </c>
      <c r="CH38" s="1091" t="s">
        <v>35</v>
      </c>
      <c r="CI38" s="1486"/>
      <c r="CJ38" s="1486"/>
      <c r="CK38" s="1486"/>
      <c r="CL38" s="1486"/>
      <c r="CM38" s="1486"/>
      <c r="CN38" s="1486"/>
      <c r="CO38" s="1486"/>
      <c r="CP38" s="1486"/>
      <c r="CQ38" s="1486"/>
      <c r="CR38" s="1486"/>
      <c r="CS38" s="1486"/>
      <c r="CT38" s="1486"/>
      <c r="CU38" s="1486"/>
      <c r="CV38" s="1486"/>
      <c r="CW38" s="1486"/>
      <c r="CX38" s="1486"/>
      <c r="CY38" s="1486"/>
      <c r="CZ38" s="1486"/>
    </row>
    <row r="39" s="130" customFormat="true" ht="15" customHeight="true" x14ac:dyDescent="0.2">
      <c r="A39" s="1807" t="s">
        <v>122</v>
      </c>
      <c r="B39" s="248" t="s">
        <v>49</v>
      </c>
      <c r="C39" s="948" t="s">
        <v>35</v>
      </c>
      <c r="D39" s="958" t="s">
        <v>35</v>
      </c>
      <c r="E39" s="958" t="s">
        <v>35</v>
      </c>
      <c r="F39" s="958" t="s">
        <v>35</v>
      </c>
      <c r="G39" s="968" t="s">
        <v>35</v>
      </c>
      <c r="H39" s="978" t="s">
        <v>35</v>
      </c>
      <c r="I39" s="958" t="s">
        <v>35</v>
      </c>
      <c r="J39" s="958" t="s">
        <v>35</v>
      </c>
      <c r="K39" s="958" t="s">
        <v>35</v>
      </c>
      <c r="L39" s="988" t="s">
        <v>35</v>
      </c>
      <c r="M39" s="996" t="s">
        <v>35</v>
      </c>
      <c r="N39" s="958" t="s">
        <v>35</v>
      </c>
      <c r="O39" s="958" t="s">
        <v>35</v>
      </c>
      <c r="P39" s="958" t="s">
        <v>35</v>
      </c>
      <c r="Q39" s="968" t="s">
        <v>35</v>
      </c>
      <c r="R39" s="978" t="s">
        <v>35</v>
      </c>
      <c r="S39" s="958" t="s">
        <v>35</v>
      </c>
      <c r="T39" s="958" t="s">
        <v>35</v>
      </c>
      <c r="U39" s="958" t="s">
        <v>35</v>
      </c>
      <c r="V39" s="958" t="s">
        <v>35</v>
      </c>
      <c r="W39" s="958" t="s">
        <v>35</v>
      </c>
      <c r="X39" s="958" t="s">
        <v>35</v>
      </c>
      <c r="Y39" s="1003" t="s">
        <v>35</v>
      </c>
      <c r="Z39" s="1003" t="s">
        <v>35</v>
      </c>
      <c r="AA39" s="1003" t="s">
        <v>35</v>
      </c>
      <c r="AB39" s="1003" t="s">
        <v>35</v>
      </c>
      <c r="AC39" s="1003" t="s">
        <v>35</v>
      </c>
      <c r="AD39" s="1003" t="s">
        <v>35</v>
      </c>
      <c r="AE39" s="1003" t="s">
        <v>35</v>
      </c>
      <c r="AF39" s="1003" t="s">
        <v>35</v>
      </c>
      <c r="AG39" s="1003" t="s">
        <v>35</v>
      </c>
      <c r="AH39" s="1450" t="s">
        <v>35</v>
      </c>
      <c r="AI39" s="1475"/>
      <c r="AJ39" s="1475"/>
      <c r="AK39" s="1475"/>
      <c r="AL39" s="1475"/>
      <c r="AM39" s="1475"/>
      <c r="AN39" s="1475"/>
      <c r="AO39" s="1475"/>
      <c r="AP39" s="1475"/>
      <c r="AQ39" s="1475"/>
      <c r="AR39" s="1475"/>
      <c r="AS39" s="1475"/>
      <c r="AT39" s="1475"/>
      <c r="AU39" s="1475"/>
      <c r="AV39" s="1475"/>
      <c r="AW39" s="1475"/>
      <c r="AX39" s="1475"/>
      <c r="AY39" s="1475"/>
      <c r="AZ39" s="215"/>
      <c r="BA39" s="1851" t="s">
        <v>122</v>
      </c>
      <c r="BB39" s="151" t="s">
        <v>49</v>
      </c>
      <c r="BC39" s="1009" t="s">
        <v>35</v>
      </c>
      <c r="BD39" s="1029" t="s">
        <v>35</v>
      </c>
      <c r="BE39" s="1029" t="s">
        <v>35</v>
      </c>
      <c r="BF39" s="1029" t="s">
        <v>35</v>
      </c>
      <c r="BG39" s="1050" t="s">
        <v>35</v>
      </c>
      <c r="BH39" s="1071" t="s">
        <v>35</v>
      </c>
      <c r="BI39" s="1029" t="s">
        <v>35</v>
      </c>
      <c r="BJ39" s="1029" t="s">
        <v>35</v>
      </c>
      <c r="BK39" s="1029" t="s">
        <v>35</v>
      </c>
      <c r="BL39" s="1050" t="s">
        <v>35</v>
      </c>
      <c r="BM39" s="1071" t="s">
        <v>35</v>
      </c>
      <c r="BN39" s="1029" t="s">
        <v>35</v>
      </c>
      <c r="BO39" s="1029" t="s">
        <v>35</v>
      </c>
      <c r="BP39" s="1029" t="s">
        <v>35</v>
      </c>
      <c r="BQ39" s="1050" t="s">
        <v>35</v>
      </c>
      <c r="BR39" s="1071" t="s">
        <v>35</v>
      </c>
      <c r="BS39" s="1029" t="s">
        <v>35</v>
      </c>
      <c r="BT39" s="1029" t="s">
        <v>35</v>
      </c>
      <c r="BU39" s="1029" t="s">
        <v>35</v>
      </c>
      <c r="BV39" s="1029" t="s">
        <v>35</v>
      </c>
      <c r="BW39" s="1029" t="s">
        <v>35</v>
      </c>
      <c r="BX39" s="1029" t="s">
        <v>35</v>
      </c>
      <c r="BY39" s="1091" t="s">
        <v>35</v>
      </c>
      <c r="BZ39" s="1091" t="s">
        <v>35</v>
      </c>
      <c r="CA39" s="1091" t="s">
        <v>35</v>
      </c>
      <c r="CB39" s="1091" t="s">
        <v>35</v>
      </c>
      <c r="CC39" s="1091" t="s">
        <v>35</v>
      </c>
      <c r="CD39" s="1091" t="s">
        <v>35</v>
      </c>
      <c r="CE39" s="1091" t="s">
        <v>35</v>
      </c>
      <c r="CF39" s="1091" t="s">
        <v>35</v>
      </c>
      <c r="CG39" s="1091" t="s">
        <v>35</v>
      </c>
      <c r="CH39" s="1091" t="s">
        <v>35</v>
      </c>
      <c r="CI39" s="1486"/>
      <c r="CJ39" s="1486"/>
      <c r="CK39" s="1486"/>
      <c r="CL39" s="1486"/>
      <c r="CM39" s="1486"/>
      <c r="CN39" s="1486"/>
      <c r="CO39" s="1486"/>
      <c r="CP39" s="1486"/>
      <c r="CQ39" s="1486"/>
      <c r="CR39" s="1486"/>
      <c r="CS39" s="1486"/>
      <c r="CT39" s="1486"/>
      <c r="CU39" s="1486"/>
      <c r="CV39" s="1486"/>
      <c r="CW39" s="1486"/>
      <c r="CX39" s="1486"/>
      <c r="CY39" s="1486"/>
      <c r="CZ39" s="1486"/>
    </row>
    <row r="40" s="130" customFormat="true" ht="15" customHeight="true" x14ac:dyDescent="0.2">
      <c r="A40" s="1807"/>
      <c r="B40" s="248" t="s">
        <v>48</v>
      </c>
      <c r="C40" s="948" t="s">
        <v>35</v>
      </c>
      <c r="D40" s="958" t="s">
        <v>35</v>
      </c>
      <c r="E40" s="958" t="s">
        <v>35</v>
      </c>
      <c r="F40" s="958" t="s">
        <v>35</v>
      </c>
      <c r="G40" s="968" t="s">
        <v>35</v>
      </c>
      <c r="H40" s="978" t="s">
        <v>35</v>
      </c>
      <c r="I40" s="958" t="s">
        <v>35</v>
      </c>
      <c r="J40" s="958" t="s">
        <v>35</v>
      </c>
      <c r="K40" s="958" t="s">
        <v>35</v>
      </c>
      <c r="L40" s="988" t="s">
        <v>35</v>
      </c>
      <c r="M40" s="996" t="s">
        <v>35</v>
      </c>
      <c r="N40" s="958" t="s">
        <v>35</v>
      </c>
      <c r="O40" s="958" t="s">
        <v>35</v>
      </c>
      <c r="P40" s="958" t="s">
        <v>35</v>
      </c>
      <c r="Q40" s="968" t="s">
        <v>35</v>
      </c>
      <c r="R40" s="978" t="s">
        <v>35</v>
      </c>
      <c r="S40" s="958" t="s">
        <v>35</v>
      </c>
      <c r="T40" s="958" t="s">
        <v>35</v>
      </c>
      <c r="U40" s="958" t="s">
        <v>35</v>
      </c>
      <c r="V40" s="958" t="s">
        <v>35</v>
      </c>
      <c r="W40" s="958" t="s">
        <v>35</v>
      </c>
      <c r="X40" s="958" t="s">
        <v>35</v>
      </c>
      <c r="Y40" s="1003" t="s">
        <v>35</v>
      </c>
      <c r="Z40" s="1003" t="s">
        <v>35</v>
      </c>
      <c r="AA40" s="1003" t="s">
        <v>35</v>
      </c>
      <c r="AB40" s="1003" t="s">
        <v>35</v>
      </c>
      <c r="AC40" s="1003" t="s">
        <v>35</v>
      </c>
      <c r="AD40" s="1003" t="s">
        <v>35</v>
      </c>
      <c r="AE40" s="1003" t="s">
        <v>35</v>
      </c>
      <c r="AF40" s="1003" t="s">
        <v>35</v>
      </c>
      <c r="AG40" s="1003" t="s">
        <v>35</v>
      </c>
      <c r="AH40" s="1450" t="s">
        <v>35</v>
      </c>
      <c r="AI40" s="1475"/>
      <c r="AJ40" s="1475"/>
      <c r="AK40" s="1475"/>
      <c r="AL40" s="1475"/>
      <c r="AM40" s="1475"/>
      <c r="AN40" s="1475"/>
      <c r="AO40" s="1475"/>
      <c r="AP40" s="1475"/>
      <c r="AQ40" s="1475"/>
      <c r="AR40" s="1475"/>
      <c r="AS40" s="1475"/>
      <c r="AT40" s="1475"/>
      <c r="AU40" s="1475"/>
      <c r="AV40" s="1475"/>
      <c r="AW40" s="1475"/>
      <c r="AX40" s="1475"/>
      <c r="AY40" s="1475"/>
      <c r="AZ40" s="215"/>
      <c r="BA40" s="1851"/>
      <c r="BB40" s="151" t="s">
        <v>48</v>
      </c>
      <c r="BC40" s="1009" t="s">
        <v>35</v>
      </c>
      <c r="BD40" s="1029" t="s">
        <v>35</v>
      </c>
      <c r="BE40" s="1029" t="s">
        <v>35</v>
      </c>
      <c r="BF40" s="1029" t="s">
        <v>35</v>
      </c>
      <c r="BG40" s="1050" t="s">
        <v>35</v>
      </c>
      <c r="BH40" s="1071" t="s">
        <v>35</v>
      </c>
      <c r="BI40" s="1029" t="s">
        <v>35</v>
      </c>
      <c r="BJ40" s="1029" t="s">
        <v>35</v>
      </c>
      <c r="BK40" s="1029" t="s">
        <v>35</v>
      </c>
      <c r="BL40" s="1050" t="s">
        <v>35</v>
      </c>
      <c r="BM40" s="1071" t="s">
        <v>35</v>
      </c>
      <c r="BN40" s="1029" t="s">
        <v>35</v>
      </c>
      <c r="BO40" s="1029" t="s">
        <v>35</v>
      </c>
      <c r="BP40" s="1029" t="s">
        <v>35</v>
      </c>
      <c r="BQ40" s="1050" t="s">
        <v>35</v>
      </c>
      <c r="BR40" s="1071" t="s">
        <v>35</v>
      </c>
      <c r="BS40" s="1029" t="s">
        <v>35</v>
      </c>
      <c r="BT40" s="1029" t="s">
        <v>35</v>
      </c>
      <c r="BU40" s="1029" t="s">
        <v>35</v>
      </c>
      <c r="BV40" s="1029" t="s">
        <v>35</v>
      </c>
      <c r="BW40" s="1029" t="s">
        <v>35</v>
      </c>
      <c r="BX40" s="1029" t="s">
        <v>35</v>
      </c>
      <c r="BY40" s="1091" t="s">
        <v>35</v>
      </c>
      <c r="BZ40" s="1091" t="s">
        <v>35</v>
      </c>
      <c r="CA40" s="1091" t="s">
        <v>35</v>
      </c>
      <c r="CB40" s="1091" t="s">
        <v>35</v>
      </c>
      <c r="CC40" s="1091" t="s">
        <v>35</v>
      </c>
      <c r="CD40" s="1091" t="s">
        <v>35</v>
      </c>
      <c r="CE40" s="1091" t="s">
        <v>35</v>
      </c>
      <c r="CF40" s="1091" t="s">
        <v>35</v>
      </c>
      <c r="CG40" s="1091" t="s">
        <v>35</v>
      </c>
      <c r="CH40" s="1091" t="s">
        <v>35</v>
      </c>
      <c r="CI40" s="1486"/>
      <c r="CJ40" s="1486"/>
      <c r="CK40" s="1486"/>
      <c r="CL40" s="1486"/>
      <c r="CM40" s="1486"/>
      <c r="CN40" s="1486"/>
      <c r="CO40" s="1486"/>
      <c r="CP40" s="1486"/>
      <c r="CQ40" s="1486"/>
      <c r="CR40" s="1486"/>
      <c r="CS40" s="1486"/>
      <c r="CT40" s="1486"/>
      <c r="CU40" s="1486"/>
      <c r="CV40" s="1486"/>
      <c r="CW40" s="1486"/>
      <c r="CX40" s="1486"/>
      <c r="CY40" s="1486"/>
      <c r="CZ40" s="1486"/>
    </row>
    <row r="41" s="546" customFormat="true" ht="15" customHeight="true" x14ac:dyDescent="0.2">
      <c r="A41" s="1816" t="s">
        <v>56</v>
      </c>
      <c r="B41" s="915" t="s">
        <v>49</v>
      </c>
      <c r="C41" s="746">
        <v>5.3943360146796788</v>
      </c>
      <c r="D41" s="747">
        <v>3.3998716772099544</v>
      </c>
      <c r="E41" s="747">
        <v>1.0783567253213062</v>
      </c>
      <c r="F41" s="747">
        <v>0.3449106976495831</v>
      </c>
      <c r="G41" s="748">
        <v>7.8762460081090419E-2</v>
      </c>
      <c r="H41" s="749">
        <v>1.5451878908746854</v>
      </c>
      <c r="I41" s="747">
        <v>0.20147033979768672</v>
      </c>
      <c r="J41" s="747">
        <v>0.19919142487694902</v>
      </c>
      <c r="K41" s="747">
        <v>0.11676277035871219</v>
      </c>
      <c r="L41" s="750">
        <v>7.9674814090793161E-2</v>
      </c>
      <c r="M41" s="751">
        <v>4.7064220846930978</v>
      </c>
      <c r="N41" s="747">
        <v>6.1375837682043297</v>
      </c>
      <c r="O41" s="747">
        <v>5.6168695265577808</v>
      </c>
      <c r="P41" s="747">
        <v>2.926588309324734</v>
      </c>
      <c r="Q41" s="748">
        <v>1.5810392718652588</v>
      </c>
      <c r="R41" s="749">
        <v>2.2797131147541108</v>
      </c>
      <c r="S41" s="747">
        <v>1.7708333333333497</v>
      </c>
      <c r="T41" s="747">
        <v>3.6897152818129051</v>
      </c>
      <c r="U41" s="747">
        <v>0.47619047619047616</v>
      </c>
      <c r="V41" s="747">
        <v>2.6288391462779561</v>
      </c>
      <c r="W41" s="747">
        <v>1.8815331010452927</v>
      </c>
      <c r="X41" s="747">
        <v>1.9999999999999982</v>
      </c>
      <c r="Y41" s="747">
        <v>1.5183615819209015</v>
      </c>
      <c r="Z41" s="747">
        <v>3.9593908629441552</v>
      </c>
      <c r="AA41" s="747">
        <v>0.86276624427069204</v>
      </c>
      <c r="AB41" s="747">
        <v>5.9909570459683765</v>
      </c>
      <c r="AC41" s="747">
        <v>0.22070995034026267</v>
      </c>
      <c r="AD41" s="747">
        <v>0.88786583360736837</v>
      </c>
      <c r="AE41" s="747">
        <v>3.8363821138211325</v>
      </c>
      <c r="AF41" s="747">
        <v>7.640949554896129</v>
      </c>
      <c r="AG41" s="747">
        <v>1.8244406196213352</v>
      </c>
      <c r="AH41" s="1448">
        <v>1.7129928894634816</v>
      </c>
      <c r="AI41" s="1474"/>
      <c r="AJ41" s="1474"/>
      <c r="AK41" s="1474"/>
      <c r="AL41" s="1474"/>
      <c r="AM41" s="1474"/>
      <c r="AN41" s="1474"/>
      <c r="AO41" s="1474"/>
      <c r="AP41" s="1474"/>
      <c r="AQ41" s="1474"/>
      <c r="AR41" s="1474"/>
      <c r="AS41" s="1474"/>
      <c r="AT41" s="1474"/>
      <c r="AU41" s="1474"/>
      <c r="AV41" s="1474"/>
      <c r="AW41" s="1474"/>
      <c r="AX41" s="1474"/>
      <c r="AY41" s="1474"/>
      <c r="AZ41" s="547"/>
      <c r="BA41" s="1851" t="s">
        <v>56</v>
      </c>
      <c r="BB41" s="151" t="s">
        <v>49</v>
      </c>
      <c r="BC41" s="1009" t="s">
        <v>35</v>
      </c>
      <c r="BD41" s="1029" t="s">
        <v>35</v>
      </c>
      <c r="BE41" s="1029" t="s">
        <v>35</v>
      </c>
      <c r="BF41" s="1029" t="s">
        <v>35</v>
      </c>
      <c r="BG41" s="1050" t="s">
        <v>35</v>
      </c>
      <c r="BH41" s="1071" t="s">
        <v>35</v>
      </c>
      <c r="BI41" s="1029" t="s">
        <v>35</v>
      </c>
      <c r="BJ41" s="1029" t="s">
        <v>35</v>
      </c>
      <c r="BK41" s="1029" t="s">
        <v>35</v>
      </c>
      <c r="BL41" s="1050" t="s">
        <v>35</v>
      </c>
      <c r="BM41" s="1071" t="s">
        <v>35</v>
      </c>
      <c r="BN41" s="1029" t="s">
        <v>35</v>
      </c>
      <c r="BO41" s="1029" t="s">
        <v>35</v>
      </c>
      <c r="BP41" s="1029" t="s">
        <v>35</v>
      </c>
      <c r="BQ41" s="1050" t="s">
        <v>35</v>
      </c>
      <c r="BR41" s="1071" t="s">
        <v>35</v>
      </c>
      <c r="BS41" s="1029" t="s">
        <v>35</v>
      </c>
      <c r="BT41" s="1029" t="s">
        <v>35</v>
      </c>
      <c r="BU41" s="1029" t="s">
        <v>35</v>
      </c>
      <c r="BV41" s="1029" t="s">
        <v>35</v>
      </c>
      <c r="BW41" s="1029" t="s">
        <v>35</v>
      </c>
      <c r="BX41" s="1029" t="s">
        <v>35</v>
      </c>
      <c r="BY41" s="1091" t="s">
        <v>35</v>
      </c>
      <c r="BZ41" s="1091" t="s">
        <v>35</v>
      </c>
      <c r="CA41" s="1091" t="s">
        <v>35</v>
      </c>
      <c r="CB41" s="1091" t="s">
        <v>35</v>
      </c>
      <c r="CC41" s="1091" t="s">
        <v>35</v>
      </c>
      <c r="CD41" s="1091" t="s">
        <v>35</v>
      </c>
      <c r="CE41" s="1091" t="s">
        <v>35</v>
      </c>
      <c r="CF41" s="1091" t="s">
        <v>35</v>
      </c>
      <c r="CG41" s="1091" t="s">
        <v>35</v>
      </c>
      <c r="CH41" s="1091" t="s">
        <v>35</v>
      </c>
      <c r="CI41" s="1486"/>
      <c r="CJ41" s="1486"/>
      <c r="CK41" s="1486"/>
      <c r="CL41" s="1486"/>
      <c r="CM41" s="1486"/>
      <c r="CN41" s="1486"/>
      <c r="CO41" s="1486"/>
      <c r="CP41" s="1486"/>
      <c r="CQ41" s="1486"/>
      <c r="CR41" s="1486"/>
      <c r="CS41" s="1486"/>
      <c r="CT41" s="1486"/>
      <c r="CU41" s="1486"/>
      <c r="CV41" s="1486"/>
      <c r="CW41" s="1486"/>
      <c r="CX41" s="1486"/>
      <c r="CY41" s="1486"/>
      <c r="CZ41" s="1486"/>
    </row>
    <row r="42" s="546" customFormat="true" ht="15" customHeight="true" x14ac:dyDescent="0.2">
      <c r="A42" s="1816"/>
      <c r="B42" s="915" t="s">
        <v>48</v>
      </c>
      <c r="C42" s="746">
        <v>94.605663985320348</v>
      </c>
      <c r="D42" s="747">
        <v>96.600128322790056</v>
      </c>
      <c r="E42" s="747">
        <v>98.921643274678644</v>
      </c>
      <c r="F42" s="747">
        <v>99.655089302350419</v>
      </c>
      <c r="G42" s="748">
        <v>99.921237539918906</v>
      </c>
      <c r="H42" s="749">
        <v>98.454812109125271</v>
      </c>
      <c r="I42" s="747">
        <v>99.798529660202306</v>
      </c>
      <c r="J42" s="747">
        <v>99.800808575123057</v>
      </c>
      <c r="K42" s="747">
        <v>99.883237229641296</v>
      </c>
      <c r="L42" s="750">
        <v>99.920325185909206</v>
      </c>
      <c r="M42" s="751">
        <v>95.293577915306685</v>
      </c>
      <c r="N42" s="747">
        <v>93.862416231795422</v>
      </c>
      <c r="O42" s="747">
        <v>94.383130473441966</v>
      </c>
      <c r="P42" s="747">
        <v>97.073411690675314</v>
      </c>
      <c r="Q42" s="748">
        <v>98.41896072813465</v>
      </c>
      <c r="R42" s="749">
        <v>97.720286885245983</v>
      </c>
      <c r="S42" s="747">
        <v>98.229166666666686</v>
      </c>
      <c r="T42" s="747">
        <v>96.310284718187106</v>
      </c>
      <c r="U42" s="747">
        <v>99.523809523809518</v>
      </c>
      <c r="V42" s="747">
        <v>97.371160853722003</v>
      </c>
      <c r="W42" s="747">
        <v>98.118466898954665</v>
      </c>
      <c r="X42" s="747">
        <v>98.000000000000014</v>
      </c>
      <c r="Y42" s="747">
        <v>98.481638418079058</v>
      </c>
      <c r="Z42" s="747">
        <v>96.040609137055824</v>
      </c>
      <c r="AA42" s="747">
        <v>99.137233755729312</v>
      </c>
      <c r="AB42" s="747">
        <v>94.009042954031656</v>
      </c>
      <c r="AC42" s="747">
        <v>99.779290049659735</v>
      </c>
      <c r="AD42" s="747">
        <v>99.112134166392636</v>
      </c>
      <c r="AE42" s="747">
        <v>96.163617886178855</v>
      </c>
      <c r="AF42" s="747">
        <v>92.359050445103861</v>
      </c>
      <c r="AG42" s="747">
        <v>98.175559380378658</v>
      </c>
      <c r="AH42" s="1448">
        <v>98.287007110536521</v>
      </c>
      <c r="AI42" s="1474"/>
      <c r="AJ42" s="1474"/>
      <c r="AK42" s="1474"/>
      <c r="AL42" s="1474"/>
      <c r="AM42" s="1474"/>
      <c r="AN42" s="1474"/>
      <c r="AO42" s="1474"/>
      <c r="AP42" s="1474"/>
      <c r="AQ42" s="1474"/>
      <c r="AR42" s="1474"/>
      <c r="AS42" s="1474"/>
      <c r="AT42" s="1474"/>
      <c r="AU42" s="1474"/>
      <c r="AV42" s="1474"/>
      <c r="AW42" s="1474"/>
      <c r="AX42" s="1474"/>
      <c r="AY42" s="1474"/>
      <c r="AZ42" s="547"/>
      <c r="BA42" s="1851"/>
      <c r="BB42" s="151" t="s">
        <v>48</v>
      </c>
      <c r="BC42" s="1009" t="s">
        <v>35</v>
      </c>
      <c r="BD42" s="1029" t="s">
        <v>35</v>
      </c>
      <c r="BE42" s="1029" t="s">
        <v>35</v>
      </c>
      <c r="BF42" s="1029" t="s">
        <v>35</v>
      </c>
      <c r="BG42" s="1050" t="s">
        <v>35</v>
      </c>
      <c r="BH42" s="1071" t="s">
        <v>35</v>
      </c>
      <c r="BI42" s="1029" t="s">
        <v>35</v>
      </c>
      <c r="BJ42" s="1029" t="s">
        <v>35</v>
      </c>
      <c r="BK42" s="1029" t="s">
        <v>35</v>
      </c>
      <c r="BL42" s="1050" t="s">
        <v>35</v>
      </c>
      <c r="BM42" s="1071" t="s">
        <v>35</v>
      </c>
      <c r="BN42" s="1029" t="s">
        <v>35</v>
      </c>
      <c r="BO42" s="1029" t="s">
        <v>35</v>
      </c>
      <c r="BP42" s="1029" t="s">
        <v>35</v>
      </c>
      <c r="BQ42" s="1050" t="s">
        <v>35</v>
      </c>
      <c r="BR42" s="1071" t="s">
        <v>35</v>
      </c>
      <c r="BS42" s="1029" t="s">
        <v>35</v>
      </c>
      <c r="BT42" s="1029" t="s">
        <v>35</v>
      </c>
      <c r="BU42" s="1029" t="s">
        <v>35</v>
      </c>
      <c r="BV42" s="1029" t="s">
        <v>35</v>
      </c>
      <c r="BW42" s="1029" t="s">
        <v>35</v>
      </c>
      <c r="BX42" s="1029" t="s">
        <v>35</v>
      </c>
      <c r="BY42" s="1091" t="s">
        <v>35</v>
      </c>
      <c r="BZ42" s="1091" t="s">
        <v>35</v>
      </c>
      <c r="CA42" s="1091" t="s">
        <v>35</v>
      </c>
      <c r="CB42" s="1091" t="s">
        <v>35</v>
      </c>
      <c r="CC42" s="1091" t="s">
        <v>35</v>
      </c>
      <c r="CD42" s="1091" t="s">
        <v>35</v>
      </c>
      <c r="CE42" s="1091" t="s">
        <v>35</v>
      </c>
      <c r="CF42" s="1091" t="s">
        <v>35</v>
      </c>
      <c r="CG42" s="1091" t="s">
        <v>35</v>
      </c>
      <c r="CH42" s="1091" t="s">
        <v>35</v>
      </c>
      <c r="CI42" s="1486"/>
      <c r="CJ42" s="1486"/>
      <c r="CK42" s="1486"/>
      <c r="CL42" s="1486"/>
      <c r="CM42" s="1486"/>
      <c r="CN42" s="1486"/>
      <c r="CO42" s="1486"/>
      <c r="CP42" s="1486"/>
      <c r="CQ42" s="1486"/>
      <c r="CR42" s="1486"/>
      <c r="CS42" s="1486"/>
      <c r="CT42" s="1486"/>
      <c r="CU42" s="1486"/>
      <c r="CV42" s="1486"/>
      <c r="CW42" s="1486"/>
      <c r="CX42" s="1486"/>
      <c r="CY42" s="1486"/>
      <c r="CZ42" s="1486"/>
    </row>
    <row r="43" s="546" customFormat="true" ht="15" customHeight="true" x14ac:dyDescent="0.2">
      <c r="A43" s="1816" t="s">
        <v>53</v>
      </c>
      <c r="B43" s="915" t="s">
        <v>49</v>
      </c>
      <c r="C43" s="949" t="s">
        <v>35</v>
      </c>
      <c r="D43" s="959" t="s">
        <v>35</v>
      </c>
      <c r="E43" s="959" t="s">
        <v>35</v>
      </c>
      <c r="F43" s="959" t="s">
        <v>35</v>
      </c>
      <c r="G43" s="969" t="s">
        <v>35</v>
      </c>
      <c r="H43" s="979" t="s">
        <v>35</v>
      </c>
      <c r="I43" s="959" t="s">
        <v>35</v>
      </c>
      <c r="J43" s="959" t="s">
        <v>35</v>
      </c>
      <c r="K43" s="959" t="s">
        <v>35</v>
      </c>
      <c r="L43" s="989" t="s">
        <v>35</v>
      </c>
      <c r="M43" s="997" t="s">
        <v>35</v>
      </c>
      <c r="N43" s="959" t="s">
        <v>35</v>
      </c>
      <c r="O43" s="959" t="s">
        <v>35</v>
      </c>
      <c r="P43" s="959" t="s">
        <v>35</v>
      </c>
      <c r="Q43" s="969" t="s">
        <v>35</v>
      </c>
      <c r="R43" s="979" t="s">
        <v>35</v>
      </c>
      <c r="S43" s="959" t="s">
        <v>35</v>
      </c>
      <c r="T43" s="959" t="s">
        <v>35</v>
      </c>
      <c r="U43" s="959" t="s">
        <v>35</v>
      </c>
      <c r="V43" s="959" t="s">
        <v>35</v>
      </c>
      <c r="W43" s="959" t="s">
        <v>35</v>
      </c>
      <c r="X43" s="959" t="s">
        <v>35</v>
      </c>
      <c r="Y43" s="959" t="s">
        <v>35</v>
      </c>
      <c r="Z43" s="959" t="s">
        <v>35</v>
      </c>
      <c r="AA43" s="959" t="s">
        <v>35</v>
      </c>
      <c r="AB43" s="959" t="s">
        <v>35</v>
      </c>
      <c r="AC43" s="959" t="s">
        <v>35</v>
      </c>
      <c r="AD43" s="959" t="s">
        <v>35</v>
      </c>
      <c r="AE43" s="959" t="s">
        <v>35</v>
      </c>
      <c r="AF43" s="959" t="s">
        <v>35</v>
      </c>
      <c r="AG43" s="959" t="s">
        <v>35</v>
      </c>
      <c r="AH43" s="1451" t="s">
        <v>35</v>
      </c>
      <c r="AI43" s="1474"/>
      <c r="AJ43" s="1474"/>
      <c r="AK43" s="1474"/>
      <c r="AL43" s="1474"/>
      <c r="AM43" s="1474"/>
      <c r="AN43" s="1474"/>
      <c r="AO43" s="1474"/>
      <c r="AP43" s="1474"/>
      <c r="AQ43" s="1474"/>
      <c r="AR43" s="1474"/>
      <c r="AS43" s="1474"/>
      <c r="AT43" s="1474"/>
      <c r="AU43" s="1474"/>
      <c r="AV43" s="1474"/>
      <c r="AW43" s="1474"/>
      <c r="AX43" s="1474"/>
      <c r="AY43" s="1474"/>
      <c r="AZ43" s="547"/>
      <c r="BA43" s="1851" t="s">
        <v>53</v>
      </c>
      <c r="BB43" s="151" t="s">
        <v>49</v>
      </c>
      <c r="BC43" s="1009" t="s">
        <v>35</v>
      </c>
      <c r="BD43" s="1029" t="s">
        <v>35</v>
      </c>
      <c r="BE43" s="1029" t="s">
        <v>35</v>
      </c>
      <c r="BF43" s="1029" t="s">
        <v>35</v>
      </c>
      <c r="BG43" s="1050" t="s">
        <v>35</v>
      </c>
      <c r="BH43" s="1071" t="s">
        <v>35</v>
      </c>
      <c r="BI43" s="1029" t="s">
        <v>35</v>
      </c>
      <c r="BJ43" s="1029" t="s">
        <v>35</v>
      </c>
      <c r="BK43" s="1029" t="s">
        <v>35</v>
      </c>
      <c r="BL43" s="1050" t="s">
        <v>35</v>
      </c>
      <c r="BM43" s="1071" t="s">
        <v>35</v>
      </c>
      <c r="BN43" s="1029" t="s">
        <v>35</v>
      </c>
      <c r="BO43" s="1029" t="s">
        <v>35</v>
      </c>
      <c r="BP43" s="1029" t="s">
        <v>35</v>
      </c>
      <c r="BQ43" s="1050" t="s">
        <v>35</v>
      </c>
      <c r="BR43" s="1071" t="s">
        <v>35</v>
      </c>
      <c r="BS43" s="1029" t="s">
        <v>35</v>
      </c>
      <c r="BT43" s="1029" t="s">
        <v>35</v>
      </c>
      <c r="BU43" s="1029" t="s">
        <v>35</v>
      </c>
      <c r="BV43" s="1029" t="s">
        <v>35</v>
      </c>
      <c r="BW43" s="1029" t="s">
        <v>35</v>
      </c>
      <c r="BX43" s="1029" t="s">
        <v>35</v>
      </c>
      <c r="BY43" s="1091" t="s">
        <v>35</v>
      </c>
      <c r="BZ43" s="1091" t="s">
        <v>35</v>
      </c>
      <c r="CA43" s="1091" t="s">
        <v>35</v>
      </c>
      <c r="CB43" s="1091" t="s">
        <v>35</v>
      </c>
      <c r="CC43" s="1091" t="s">
        <v>35</v>
      </c>
      <c r="CD43" s="1091" t="s">
        <v>35</v>
      </c>
      <c r="CE43" s="1091" t="s">
        <v>35</v>
      </c>
      <c r="CF43" s="1091" t="s">
        <v>35</v>
      </c>
      <c r="CG43" s="1091" t="s">
        <v>35</v>
      </c>
      <c r="CH43" s="1091" t="s">
        <v>35</v>
      </c>
      <c r="CI43" s="1486"/>
      <c r="CJ43" s="1486"/>
      <c r="CK43" s="1486"/>
      <c r="CL43" s="1486"/>
      <c r="CM43" s="1486"/>
      <c r="CN43" s="1486"/>
      <c r="CO43" s="1486"/>
      <c r="CP43" s="1486"/>
      <c r="CQ43" s="1486"/>
      <c r="CR43" s="1486"/>
      <c r="CS43" s="1486"/>
      <c r="CT43" s="1486"/>
      <c r="CU43" s="1486"/>
      <c r="CV43" s="1486"/>
      <c r="CW43" s="1486"/>
      <c r="CX43" s="1486"/>
      <c r="CY43" s="1486"/>
      <c r="CZ43" s="1486"/>
    </row>
    <row r="44" s="546" customFormat="true" ht="15" customHeight="true" x14ac:dyDescent="0.2">
      <c r="A44" s="1816"/>
      <c r="B44" s="915" t="s">
        <v>48</v>
      </c>
      <c r="C44" s="949" t="s">
        <v>35</v>
      </c>
      <c r="D44" s="959" t="s">
        <v>35</v>
      </c>
      <c r="E44" s="959" t="s">
        <v>35</v>
      </c>
      <c r="F44" s="959" t="s">
        <v>35</v>
      </c>
      <c r="G44" s="969" t="s">
        <v>35</v>
      </c>
      <c r="H44" s="979" t="s">
        <v>35</v>
      </c>
      <c r="I44" s="959" t="s">
        <v>35</v>
      </c>
      <c r="J44" s="959" t="s">
        <v>35</v>
      </c>
      <c r="K44" s="959" t="s">
        <v>35</v>
      </c>
      <c r="L44" s="989" t="s">
        <v>35</v>
      </c>
      <c r="M44" s="997" t="s">
        <v>35</v>
      </c>
      <c r="N44" s="959" t="s">
        <v>35</v>
      </c>
      <c r="O44" s="959" t="s">
        <v>35</v>
      </c>
      <c r="P44" s="959" t="s">
        <v>35</v>
      </c>
      <c r="Q44" s="969" t="s">
        <v>35</v>
      </c>
      <c r="R44" s="979" t="s">
        <v>35</v>
      </c>
      <c r="S44" s="959" t="s">
        <v>35</v>
      </c>
      <c r="T44" s="959" t="s">
        <v>35</v>
      </c>
      <c r="U44" s="959" t="s">
        <v>35</v>
      </c>
      <c r="V44" s="959" t="s">
        <v>35</v>
      </c>
      <c r="W44" s="959" t="s">
        <v>35</v>
      </c>
      <c r="X44" s="959" t="s">
        <v>35</v>
      </c>
      <c r="Y44" s="959" t="s">
        <v>35</v>
      </c>
      <c r="Z44" s="959" t="s">
        <v>35</v>
      </c>
      <c r="AA44" s="959" t="s">
        <v>35</v>
      </c>
      <c r="AB44" s="959" t="s">
        <v>35</v>
      </c>
      <c r="AC44" s="959" t="s">
        <v>35</v>
      </c>
      <c r="AD44" s="959" t="s">
        <v>35</v>
      </c>
      <c r="AE44" s="959" t="s">
        <v>35</v>
      </c>
      <c r="AF44" s="959" t="s">
        <v>35</v>
      </c>
      <c r="AG44" s="959" t="s">
        <v>35</v>
      </c>
      <c r="AH44" s="1451" t="s">
        <v>35</v>
      </c>
      <c r="AI44" s="1474"/>
      <c r="AJ44" s="1474"/>
      <c r="AK44" s="1474"/>
      <c r="AL44" s="1474"/>
      <c r="AM44" s="1474"/>
      <c r="AN44" s="1474"/>
      <c r="AO44" s="1474"/>
      <c r="AP44" s="1474"/>
      <c r="AQ44" s="1474"/>
      <c r="AR44" s="1474"/>
      <c r="AS44" s="1474"/>
      <c r="AT44" s="1474"/>
      <c r="AU44" s="1474"/>
      <c r="AV44" s="1474"/>
      <c r="AW44" s="1474"/>
      <c r="AX44" s="1474"/>
      <c r="AY44" s="1474"/>
      <c r="AZ44" s="547"/>
      <c r="BA44" s="1851"/>
      <c r="BB44" s="151" t="s">
        <v>48</v>
      </c>
      <c r="BC44" s="1009" t="s">
        <v>35</v>
      </c>
      <c r="BD44" s="1029" t="s">
        <v>35</v>
      </c>
      <c r="BE44" s="1029" t="s">
        <v>35</v>
      </c>
      <c r="BF44" s="1029" t="s">
        <v>35</v>
      </c>
      <c r="BG44" s="1050" t="s">
        <v>35</v>
      </c>
      <c r="BH44" s="1071" t="s">
        <v>35</v>
      </c>
      <c r="BI44" s="1029" t="s">
        <v>35</v>
      </c>
      <c r="BJ44" s="1029" t="s">
        <v>35</v>
      </c>
      <c r="BK44" s="1029" t="s">
        <v>35</v>
      </c>
      <c r="BL44" s="1050" t="s">
        <v>35</v>
      </c>
      <c r="BM44" s="1071" t="s">
        <v>35</v>
      </c>
      <c r="BN44" s="1029" t="s">
        <v>35</v>
      </c>
      <c r="BO44" s="1029" t="s">
        <v>35</v>
      </c>
      <c r="BP44" s="1029" t="s">
        <v>35</v>
      </c>
      <c r="BQ44" s="1050" t="s">
        <v>35</v>
      </c>
      <c r="BR44" s="1071" t="s">
        <v>35</v>
      </c>
      <c r="BS44" s="1029" t="s">
        <v>35</v>
      </c>
      <c r="BT44" s="1029" t="s">
        <v>35</v>
      </c>
      <c r="BU44" s="1029" t="s">
        <v>35</v>
      </c>
      <c r="BV44" s="1029" t="s">
        <v>35</v>
      </c>
      <c r="BW44" s="1029" t="s">
        <v>35</v>
      </c>
      <c r="BX44" s="1029" t="s">
        <v>35</v>
      </c>
      <c r="BY44" s="1091" t="s">
        <v>35</v>
      </c>
      <c r="BZ44" s="1091" t="s">
        <v>35</v>
      </c>
      <c r="CA44" s="1091" t="s">
        <v>35</v>
      </c>
      <c r="CB44" s="1091" t="s">
        <v>35</v>
      </c>
      <c r="CC44" s="1091" t="s">
        <v>35</v>
      </c>
      <c r="CD44" s="1091" t="s">
        <v>35</v>
      </c>
      <c r="CE44" s="1091" t="s">
        <v>35</v>
      </c>
      <c r="CF44" s="1091" t="s">
        <v>35</v>
      </c>
      <c r="CG44" s="1091" t="s">
        <v>35</v>
      </c>
      <c r="CH44" s="1091" t="s">
        <v>35</v>
      </c>
      <c r="CI44" s="1486"/>
      <c r="CJ44" s="1486"/>
      <c r="CK44" s="1486"/>
      <c r="CL44" s="1486"/>
      <c r="CM44" s="1486"/>
      <c r="CN44" s="1486"/>
      <c r="CO44" s="1486"/>
      <c r="CP44" s="1486"/>
      <c r="CQ44" s="1486"/>
      <c r="CR44" s="1486"/>
      <c r="CS44" s="1486"/>
      <c r="CT44" s="1486"/>
      <c r="CU44" s="1486"/>
      <c r="CV44" s="1486"/>
      <c r="CW44" s="1486"/>
      <c r="CX44" s="1486"/>
      <c r="CY44" s="1486"/>
      <c r="CZ44" s="1486"/>
    </row>
    <row r="45" s="546" customFormat="true" ht="15" customHeight="true" x14ac:dyDescent="0.2">
      <c r="A45" s="1816" t="s">
        <v>52</v>
      </c>
      <c r="B45" s="915" t="s">
        <v>49</v>
      </c>
      <c r="C45" s="949" t="s">
        <v>35</v>
      </c>
      <c r="D45" s="959" t="s">
        <v>35</v>
      </c>
      <c r="E45" s="959" t="s">
        <v>35</v>
      </c>
      <c r="F45" s="959" t="s">
        <v>35</v>
      </c>
      <c r="G45" s="969" t="s">
        <v>35</v>
      </c>
      <c r="H45" s="979" t="s">
        <v>35</v>
      </c>
      <c r="I45" s="959" t="s">
        <v>35</v>
      </c>
      <c r="J45" s="959" t="s">
        <v>35</v>
      </c>
      <c r="K45" s="959" t="s">
        <v>35</v>
      </c>
      <c r="L45" s="989" t="s">
        <v>35</v>
      </c>
      <c r="M45" s="997" t="s">
        <v>35</v>
      </c>
      <c r="N45" s="959" t="s">
        <v>35</v>
      </c>
      <c r="O45" s="959" t="s">
        <v>35</v>
      </c>
      <c r="P45" s="959" t="s">
        <v>35</v>
      </c>
      <c r="Q45" s="969" t="s">
        <v>35</v>
      </c>
      <c r="R45" s="979" t="s">
        <v>35</v>
      </c>
      <c r="S45" s="959" t="s">
        <v>35</v>
      </c>
      <c r="T45" s="959" t="s">
        <v>35</v>
      </c>
      <c r="U45" s="959" t="s">
        <v>35</v>
      </c>
      <c r="V45" s="959" t="s">
        <v>35</v>
      </c>
      <c r="W45" s="959" t="s">
        <v>35</v>
      </c>
      <c r="X45" s="959" t="s">
        <v>35</v>
      </c>
      <c r="Y45" s="959" t="s">
        <v>35</v>
      </c>
      <c r="Z45" s="959" t="s">
        <v>35</v>
      </c>
      <c r="AA45" s="959" t="s">
        <v>35</v>
      </c>
      <c r="AB45" s="959" t="s">
        <v>35</v>
      </c>
      <c r="AC45" s="959" t="s">
        <v>35</v>
      </c>
      <c r="AD45" s="959" t="s">
        <v>35</v>
      </c>
      <c r="AE45" s="959" t="s">
        <v>35</v>
      </c>
      <c r="AF45" s="959" t="s">
        <v>35</v>
      </c>
      <c r="AG45" s="959" t="s">
        <v>35</v>
      </c>
      <c r="AH45" s="1451" t="s">
        <v>35</v>
      </c>
      <c r="AI45" s="1474"/>
      <c r="AJ45" s="1474"/>
      <c r="AK45" s="1474"/>
      <c r="AL45" s="1474"/>
      <c r="AM45" s="1474"/>
      <c r="AN45" s="1474"/>
      <c r="AO45" s="1474"/>
      <c r="AP45" s="1474"/>
      <c r="AQ45" s="1474"/>
      <c r="AR45" s="1474"/>
      <c r="AS45" s="1474"/>
      <c r="AT45" s="1474"/>
      <c r="AU45" s="1474"/>
      <c r="AV45" s="1474"/>
      <c r="AW45" s="1474"/>
      <c r="AX45" s="1474"/>
      <c r="AY45" s="1474"/>
      <c r="AZ45" s="547"/>
      <c r="BA45" s="1851" t="s">
        <v>52</v>
      </c>
      <c r="BB45" s="151" t="s">
        <v>49</v>
      </c>
      <c r="BC45" s="1009" t="s">
        <v>35</v>
      </c>
      <c r="BD45" s="1029" t="s">
        <v>35</v>
      </c>
      <c r="BE45" s="1029" t="s">
        <v>35</v>
      </c>
      <c r="BF45" s="1029" t="s">
        <v>35</v>
      </c>
      <c r="BG45" s="1050" t="s">
        <v>35</v>
      </c>
      <c r="BH45" s="1071" t="s">
        <v>35</v>
      </c>
      <c r="BI45" s="1029" t="s">
        <v>35</v>
      </c>
      <c r="BJ45" s="1029" t="s">
        <v>35</v>
      </c>
      <c r="BK45" s="1029" t="s">
        <v>35</v>
      </c>
      <c r="BL45" s="1050" t="s">
        <v>35</v>
      </c>
      <c r="BM45" s="1071" t="s">
        <v>35</v>
      </c>
      <c r="BN45" s="1029" t="s">
        <v>35</v>
      </c>
      <c r="BO45" s="1029" t="s">
        <v>35</v>
      </c>
      <c r="BP45" s="1029" t="s">
        <v>35</v>
      </c>
      <c r="BQ45" s="1050" t="s">
        <v>35</v>
      </c>
      <c r="BR45" s="1071" t="s">
        <v>35</v>
      </c>
      <c r="BS45" s="1029" t="s">
        <v>35</v>
      </c>
      <c r="BT45" s="1029" t="s">
        <v>35</v>
      </c>
      <c r="BU45" s="1029" t="s">
        <v>35</v>
      </c>
      <c r="BV45" s="1029" t="s">
        <v>35</v>
      </c>
      <c r="BW45" s="1029" t="s">
        <v>35</v>
      </c>
      <c r="BX45" s="1029" t="s">
        <v>35</v>
      </c>
      <c r="BY45" s="1091" t="s">
        <v>35</v>
      </c>
      <c r="BZ45" s="1091" t="s">
        <v>35</v>
      </c>
      <c r="CA45" s="1091" t="s">
        <v>35</v>
      </c>
      <c r="CB45" s="1091" t="s">
        <v>35</v>
      </c>
      <c r="CC45" s="1091" t="s">
        <v>35</v>
      </c>
      <c r="CD45" s="1091" t="s">
        <v>35</v>
      </c>
      <c r="CE45" s="1091" t="s">
        <v>35</v>
      </c>
      <c r="CF45" s="1091" t="s">
        <v>35</v>
      </c>
      <c r="CG45" s="1091" t="s">
        <v>35</v>
      </c>
      <c r="CH45" s="1091" t="s">
        <v>35</v>
      </c>
      <c r="CI45" s="1486"/>
      <c r="CJ45" s="1486"/>
      <c r="CK45" s="1486"/>
      <c r="CL45" s="1486"/>
      <c r="CM45" s="1486"/>
      <c r="CN45" s="1486"/>
      <c r="CO45" s="1486"/>
      <c r="CP45" s="1486"/>
      <c r="CQ45" s="1486"/>
      <c r="CR45" s="1486"/>
      <c r="CS45" s="1486"/>
      <c r="CT45" s="1486"/>
      <c r="CU45" s="1486"/>
      <c r="CV45" s="1486"/>
      <c r="CW45" s="1486"/>
      <c r="CX45" s="1486"/>
      <c r="CY45" s="1486"/>
      <c r="CZ45" s="1486"/>
    </row>
    <row r="46" s="546" customFormat="true" ht="15" customHeight="true" x14ac:dyDescent="0.2">
      <c r="A46" s="1816"/>
      <c r="B46" s="915" t="s">
        <v>48</v>
      </c>
      <c r="C46" s="949" t="s">
        <v>35</v>
      </c>
      <c r="D46" s="959" t="s">
        <v>35</v>
      </c>
      <c r="E46" s="959" t="s">
        <v>35</v>
      </c>
      <c r="F46" s="959" t="s">
        <v>35</v>
      </c>
      <c r="G46" s="969" t="s">
        <v>35</v>
      </c>
      <c r="H46" s="979" t="s">
        <v>35</v>
      </c>
      <c r="I46" s="959" t="s">
        <v>35</v>
      </c>
      <c r="J46" s="959" t="s">
        <v>35</v>
      </c>
      <c r="K46" s="959" t="s">
        <v>35</v>
      </c>
      <c r="L46" s="989" t="s">
        <v>35</v>
      </c>
      <c r="M46" s="997" t="s">
        <v>35</v>
      </c>
      <c r="N46" s="959" t="s">
        <v>35</v>
      </c>
      <c r="O46" s="959" t="s">
        <v>35</v>
      </c>
      <c r="P46" s="959" t="s">
        <v>35</v>
      </c>
      <c r="Q46" s="969" t="s">
        <v>35</v>
      </c>
      <c r="R46" s="979" t="s">
        <v>35</v>
      </c>
      <c r="S46" s="959" t="s">
        <v>35</v>
      </c>
      <c r="T46" s="959" t="s">
        <v>35</v>
      </c>
      <c r="U46" s="959" t="s">
        <v>35</v>
      </c>
      <c r="V46" s="959" t="s">
        <v>35</v>
      </c>
      <c r="W46" s="959" t="s">
        <v>35</v>
      </c>
      <c r="X46" s="959" t="s">
        <v>35</v>
      </c>
      <c r="Y46" s="959" t="s">
        <v>35</v>
      </c>
      <c r="Z46" s="959" t="s">
        <v>35</v>
      </c>
      <c r="AA46" s="959" t="s">
        <v>35</v>
      </c>
      <c r="AB46" s="959" t="s">
        <v>35</v>
      </c>
      <c r="AC46" s="959" t="s">
        <v>35</v>
      </c>
      <c r="AD46" s="959" t="s">
        <v>35</v>
      </c>
      <c r="AE46" s="959" t="s">
        <v>35</v>
      </c>
      <c r="AF46" s="959" t="s">
        <v>35</v>
      </c>
      <c r="AG46" s="959" t="s">
        <v>35</v>
      </c>
      <c r="AH46" s="1451" t="s">
        <v>35</v>
      </c>
      <c r="AI46" s="1474"/>
      <c r="AJ46" s="1474"/>
      <c r="AK46" s="1474"/>
      <c r="AL46" s="1474"/>
      <c r="AM46" s="1474"/>
      <c r="AN46" s="1474"/>
      <c r="AO46" s="1474"/>
      <c r="AP46" s="1474"/>
      <c r="AQ46" s="1474"/>
      <c r="AR46" s="1474"/>
      <c r="AS46" s="1474"/>
      <c r="AT46" s="1474"/>
      <c r="AU46" s="1474"/>
      <c r="AV46" s="1474"/>
      <c r="AW46" s="1474"/>
      <c r="AX46" s="1474"/>
      <c r="AY46" s="1474"/>
      <c r="AZ46" s="547"/>
      <c r="BA46" s="1851"/>
      <c r="BB46" s="151" t="s">
        <v>48</v>
      </c>
      <c r="BC46" s="1009" t="s">
        <v>35</v>
      </c>
      <c r="BD46" s="1029" t="s">
        <v>35</v>
      </c>
      <c r="BE46" s="1029" t="s">
        <v>35</v>
      </c>
      <c r="BF46" s="1029" t="s">
        <v>35</v>
      </c>
      <c r="BG46" s="1050" t="s">
        <v>35</v>
      </c>
      <c r="BH46" s="1071" t="s">
        <v>35</v>
      </c>
      <c r="BI46" s="1029" t="s">
        <v>35</v>
      </c>
      <c r="BJ46" s="1029" t="s">
        <v>35</v>
      </c>
      <c r="BK46" s="1029" t="s">
        <v>35</v>
      </c>
      <c r="BL46" s="1050" t="s">
        <v>35</v>
      </c>
      <c r="BM46" s="1071" t="s">
        <v>35</v>
      </c>
      <c r="BN46" s="1029" t="s">
        <v>35</v>
      </c>
      <c r="BO46" s="1029" t="s">
        <v>35</v>
      </c>
      <c r="BP46" s="1029" t="s">
        <v>35</v>
      </c>
      <c r="BQ46" s="1050" t="s">
        <v>35</v>
      </c>
      <c r="BR46" s="1071" t="s">
        <v>35</v>
      </c>
      <c r="BS46" s="1029" t="s">
        <v>35</v>
      </c>
      <c r="BT46" s="1029" t="s">
        <v>35</v>
      </c>
      <c r="BU46" s="1029" t="s">
        <v>35</v>
      </c>
      <c r="BV46" s="1029" t="s">
        <v>35</v>
      </c>
      <c r="BW46" s="1029" t="s">
        <v>35</v>
      </c>
      <c r="BX46" s="1029" t="s">
        <v>35</v>
      </c>
      <c r="BY46" s="1091" t="s">
        <v>35</v>
      </c>
      <c r="BZ46" s="1091" t="s">
        <v>35</v>
      </c>
      <c r="CA46" s="1091" t="s">
        <v>35</v>
      </c>
      <c r="CB46" s="1091" t="s">
        <v>35</v>
      </c>
      <c r="CC46" s="1091" t="s">
        <v>35</v>
      </c>
      <c r="CD46" s="1091" t="s">
        <v>35</v>
      </c>
      <c r="CE46" s="1091" t="s">
        <v>35</v>
      </c>
      <c r="CF46" s="1091" t="s">
        <v>35</v>
      </c>
      <c r="CG46" s="1091" t="s">
        <v>35</v>
      </c>
      <c r="CH46" s="1091" t="s">
        <v>35</v>
      </c>
      <c r="CI46" s="1486"/>
      <c r="CJ46" s="1486"/>
      <c r="CK46" s="1486"/>
      <c r="CL46" s="1486"/>
      <c r="CM46" s="1486"/>
      <c r="CN46" s="1486"/>
      <c r="CO46" s="1486"/>
      <c r="CP46" s="1486"/>
      <c r="CQ46" s="1486"/>
      <c r="CR46" s="1486"/>
      <c r="CS46" s="1486"/>
      <c r="CT46" s="1486"/>
      <c r="CU46" s="1486"/>
      <c r="CV46" s="1486"/>
      <c r="CW46" s="1486"/>
      <c r="CX46" s="1486"/>
      <c r="CY46" s="1486"/>
      <c r="CZ46" s="1486"/>
    </row>
    <row r="47" s="130" customFormat="true" ht="15" customHeight="true" x14ac:dyDescent="0.2">
      <c r="A47" s="1807" t="s">
        <v>101</v>
      </c>
      <c r="B47" s="249" t="s">
        <v>100</v>
      </c>
      <c r="C47" s="948" t="s">
        <v>35</v>
      </c>
      <c r="D47" s="958" t="s">
        <v>35</v>
      </c>
      <c r="E47" s="958" t="s">
        <v>35</v>
      </c>
      <c r="F47" s="958" t="s">
        <v>35</v>
      </c>
      <c r="G47" s="968" t="s">
        <v>35</v>
      </c>
      <c r="H47" s="978" t="s">
        <v>35</v>
      </c>
      <c r="I47" s="958" t="s">
        <v>35</v>
      </c>
      <c r="J47" s="958" t="s">
        <v>35</v>
      </c>
      <c r="K47" s="958" t="s">
        <v>35</v>
      </c>
      <c r="L47" s="988" t="s">
        <v>35</v>
      </c>
      <c r="M47" s="996" t="s">
        <v>35</v>
      </c>
      <c r="N47" s="958" t="s">
        <v>35</v>
      </c>
      <c r="O47" s="958" t="s">
        <v>35</v>
      </c>
      <c r="P47" s="958" t="s">
        <v>35</v>
      </c>
      <c r="Q47" s="968" t="s">
        <v>35</v>
      </c>
      <c r="R47" s="978" t="s">
        <v>35</v>
      </c>
      <c r="S47" s="958" t="s">
        <v>35</v>
      </c>
      <c r="T47" s="958" t="s">
        <v>35</v>
      </c>
      <c r="U47" s="958" t="s">
        <v>35</v>
      </c>
      <c r="V47" s="958" t="s">
        <v>35</v>
      </c>
      <c r="W47" s="958" t="s">
        <v>35</v>
      </c>
      <c r="X47" s="958" t="s">
        <v>35</v>
      </c>
      <c r="Y47" s="1003" t="s">
        <v>35</v>
      </c>
      <c r="Z47" s="1003" t="s">
        <v>35</v>
      </c>
      <c r="AA47" s="1003" t="s">
        <v>35</v>
      </c>
      <c r="AB47" s="1003" t="s">
        <v>35</v>
      </c>
      <c r="AC47" s="1003" t="s">
        <v>35</v>
      </c>
      <c r="AD47" s="1003" t="s">
        <v>35</v>
      </c>
      <c r="AE47" s="1003" t="s">
        <v>35</v>
      </c>
      <c r="AF47" s="1003" t="s">
        <v>35</v>
      </c>
      <c r="AG47" s="1003" t="s">
        <v>35</v>
      </c>
      <c r="AH47" s="1450" t="s">
        <v>35</v>
      </c>
      <c r="AI47" s="1475"/>
      <c r="AJ47" s="1475"/>
      <c r="AK47" s="1475"/>
      <c r="AL47" s="1475"/>
      <c r="AM47" s="1475"/>
      <c r="AN47" s="1475"/>
      <c r="AO47" s="1475"/>
      <c r="AP47" s="1475"/>
      <c r="AQ47" s="1475"/>
      <c r="AR47" s="1475"/>
      <c r="AS47" s="1475"/>
      <c r="AT47" s="1475"/>
      <c r="AU47" s="1475"/>
      <c r="AV47" s="1475"/>
      <c r="AW47" s="1475"/>
      <c r="AX47" s="1475"/>
      <c r="AY47" s="1475"/>
      <c r="AZ47" s="215"/>
      <c r="BA47" s="1851" t="s">
        <v>101</v>
      </c>
      <c r="BB47" s="151" t="s">
        <v>100</v>
      </c>
      <c r="BC47" s="1009" t="s">
        <v>35</v>
      </c>
      <c r="BD47" s="1029" t="s">
        <v>35</v>
      </c>
      <c r="BE47" s="1029" t="s">
        <v>35</v>
      </c>
      <c r="BF47" s="1029" t="s">
        <v>35</v>
      </c>
      <c r="BG47" s="1050" t="s">
        <v>35</v>
      </c>
      <c r="BH47" s="1071" t="s">
        <v>35</v>
      </c>
      <c r="BI47" s="1029" t="s">
        <v>35</v>
      </c>
      <c r="BJ47" s="1029" t="s">
        <v>35</v>
      </c>
      <c r="BK47" s="1029" t="s">
        <v>35</v>
      </c>
      <c r="BL47" s="1050" t="s">
        <v>35</v>
      </c>
      <c r="BM47" s="1071" t="s">
        <v>35</v>
      </c>
      <c r="BN47" s="1029" t="s">
        <v>35</v>
      </c>
      <c r="BO47" s="1029" t="s">
        <v>35</v>
      </c>
      <c r="BP47" s="1029" t="s">
        <v>35</v>
      </c>
      <c r="BQ47" s="1050" t="s">
        <v>35</v>
      </c>
      <c r="BR47" s="1071" t="s">
        <v>35</v>
      </c>
      <c r="BS47" s="1029" t="s">
        <v>35</v>
      </c>
      <c r="BT47" s="1029" t="s">
        <v>35</v>
      </c>
      <c r="BU47" s="1029" t="s">
        <v>35</v>
      </c>
      <c r="BV47" s="1029" t="s">
        <v>35</v>
      </c>
      <c r="BW47" s="1029" t="s">
        <v>35</v>
      </c>
      <c r="BX47" s="1029" t="s">
        <v>35</v>
      </c>
      <c r="BY47" s="1091" t="s">
        <v>35</v>
      </c>
      <c r="BZ47" s="1091" t="s">
        <v>35</v>
      </c>
      <c r="CA47" s="1091" t="s">
        <v>35</v>
      </c>
      <c r="CB47" s="1091" t="s">
        <v>35</v>
      </c>
      <c r="CC47" s="1091" t="s">
        <v>35</v>
      </c>
      <c r="CD47" s="1091" t="s">
        <v>35</v>
      </c>
      <c r="CE47" s="1091" t="s">
        <v>35</v>
      </c>
      <c r="CF47" s="1091" t="s">
        <v>35</v>
      </c>
      <c r="CG47" s="1091" t="s">
        <v>35</v>
      </c>
      <c r="CH47" s="1091" t="s">
        <v>35</v>
      </c>
      <c r="CI47" s="1486"/>
      <c r="CJ47" s="1486"/>
      <c r="CK47" s="1486"/>
      <c r="CL47" s="1486"/>
      <c r="CM47" s="1486"/>
      <c r="CN47" s="1486"/>
      <c r="CO47" s="1486"/>
      <c r="CP47" s="1486"/>
      <c r="CQ47" s="1486"/>
      <c r="CR47" s="1486"/>
      <c r="CS47" s="1486"/>
      <c r="CT47" s="1486"/>
      <c r="CU47" s="1486"/>
      <c r="CV47" s="1486"/>
      <c r="CW47" s="1486"/>
      <c r="CX47" s="1486"/>
      <c r="CY47" s="1486"/>
      <c r="CZ47" s="1486"/>
    </row>
    <row r="48" s="130" customFormat="true" ht="15" customHeight="true" x14ac:dyDescent="0.2">
      <c r="A48" s="1807"/>
      <c r="B48" s="249" t="s">
        <v>99</v>
      </c>
      <c r="C48" s="948" t="s">
        <v>35</v>
      </c>
      <c r="D48" s="958" t="s">
        <v>35</v>
      </c>
      <c r="E48" s="958" t="s">
        <v>35</v>
      </c>
      <c r="F48" s="958" t="s">
        <v>35</v>
      </c>
      <c r="G48" s="968" t="s">
        <v>35</v>
      </c>
      <c r="H48" s="978" t="s">
        <v>35</v>
      </c>
      <c r="I48" s="958" t="s">
        <v>35</v>
      </c>
      <c r="J48" s="958" t="s">
        <v>35</v>
      </c>
      <c r="K48" s="958" t="s">
        <v>35</v>
      </c>
      <c r="L48" s="988" t="s">
        <v>35</v>
      </c>
      <c r="M48" s="996" t="s">
        <v>35</v>
      </c>
      <c r="N48" s="958" t="s">
        <v>35</v>
      </c>
      <c r="O48" s="958" t="s">
        <v>35</v>
      </c>
      <c r="P48" s="958" t="s">
        <v>35</v>
      </c>
      <c r="Q48" s="968" t="s">
        <v>35</v>
      </c>
      <c r="R48" s="978" t="s">
        <v>35</v>
      </c>
      <c r="S48" s="958" t="s">
        <v>35</v>
      </c>
      <c r="T48" s="958" t="s">
        <v>35</v>
      </c>
      <c r="U48" s="958" t="s">
        <v>35</v>
      </c>
      <c r="V48" s="958" t="s">
        <v>35</v>
      </c>
      <c r="W48" s="958" t="s">
        <v>35</v>
      </c>
      <c r="X48" s="958" t="s">
        <v>35</v>
      </c>
      <c r="Y48" s="1003" t="s">
        <v>35</v>
      </c>
      <c r="Z48" s="1003" t="s">
        <v>35</v>
      </c>
      <c r="AA48" s="1003" t="s">
        <v>35</v>
      </c>
      <c r="AB48" s="1003" t="s">
        <v>35</v>
      </c>
      <c r="AC48" s="1003" t="s">
        <v>35</v>
      </c>
      <c r="AD48" s="1003" t="s">
        <v>35</v>
      </c>
      <c r="AE48" s="1003" t="s">
        <v>35</v>
      </c>
      <c r="AF48" s="1003" t="s">
        <v>35</v>
      </c>
      <c r="AG48" s="1003" t="s">
        <v>35</v>
      </c>
      <c r="AH48" s="1450" t="s">
        <v>35</v>
      </c>
      <c r="AI48" s="1475"/>
      <c r="AJ48" s="1475"/>
      <c r="AK48" s="1475"/>
      <c r="AL48" s="1475"/>
      <c r="AM48" s="1475"/>
      <c r="AN48" s="1475"/>
      <c r="AO48" s="1475"/>
      <c r="AP48" s="1475"/>
      <c r="AQ48" s="1475"/>
      <c r="AR48" s="1475"/>
      <c r="AS48" s="1475"/>
      <c r="AT48" s="1475"/>
      <c r="AU48" s="1475"/>
      <c r="AV48" s="1475"/>
      <c r="AW48" s="1475"/>
      <c r="AX48" s="1475"/>
      <c r="AY48" s="1475"/>
      <c r="AZ48" s="215"/>
      <c r="BA48" s="1851"/>
      <c r="BB48" s="151" t="s">
        <v>99</v>
      </c>
      <c r="BC48" s="1009" t="s">
        <v>35</v>
      </c>
      <c r="BD48" s="1029" t="s">
        <v>35</v>
      </c>
      <c r="BE48" s="1029" t="s">
        <v>35</v>
      </c>
      <c r="BF48" s="1029" t="s">
        <v>35</v>
      </c>
      <c r="BG48" s="1050" t="s">
        <v>35</v>
      </c>
      <c r="BH48" s="1071" t="s">
        <v>35</v>
      </c>
      <c r="BI48" s="1029" t="s">
        <v>35</v>
      </c>
      <c r="BJ48" s="1029" t="s">
        <v>35</v>
      </c>
      <c r="BK48" s="1029" t="s">
        <v>35</v>
      </c>
      <c r="BL48" s="1050" t="s">
        <v>35</v>
      </c>
      <c r="BM48" s="1071" t="s">
        <v>35</v>
      </c>
      <c r="BN48" s="1029" t="s">
        <v>35</v>
      </c>
      <c r="BO48" s="1029" t="s">
        <v>35</v>
      </c>
      <c r="BP48" s="1029" t="s">
        <v>35</v>
      </c>
      <c r="BQ48" s="1050" t="s">
        <v>35</v>
      </c>
      <c r="BR48" s="1071" t="s">
        <v>35</v>
      </c>
      <c r="BS48" s="1029" t="s">
        <v>35</v>
      </c>
      <c r="BT48" s="1029" t="s">
        <v>35</v>
      </c>
      <c r="BU48" s="1029" t="s">
        <v>35</v>
      </c>
      <c r="BV48" s="1029" t="s">
        <v>35</v>
      </c>
      <c r="BW48" s="1029" t="s">
        <v>35</v>
      </c>
      <c r="BX48" s="1029" t="s">
        <v>35</v>
      </c>
      <c r="BY48" s="1091" t="s">
        <v>35</v>
      </c>
      <c r="BZ48" s="1091" t="s">
        <v>35</v>
      </c>
      <c r="CA48" s="1091" t="s">
        <v>35</v>
      </c>
      <c r="CB48" s="1091" t="s">
        <v>35</v>
      </c>
      <c r="CC48" s="1091" t="s">
        <v>35</v>
      </c>
      <c r="CD48" s="1091" t="s">
        <v>35</v>
      </c>
      <c r="CE48" s="1091" t="s">
        <v>35</v>
      </c>
      <c r="CF48" s="1091" t="s">
        <v>35</v>
      </c>
      <c r="CG48" s="1091" t="s">
        <v>35</v>
      </c>
      <c r="CH48" s="1091" t="s">
        <v>35</v>
      </c>
      <c r="CI48" s="1486"/>
      <c r="CJ48" s="1486"/>
      <c r="CK48" s="1486"/>
      <c r="CL48" s="1486"/>
      <c r="CM48" s="1486"/>
      <c r="CN48" s="1486"/>
      <c r="CO48" s="1486"/>
      <c r="CP48" s="1486"/>
      <c r="CQ48" s="1486"/>
      <c r="CR48" s="1486"/>
      <c r="CS48" s="1486"/>
      <c r="CT48" s="1486"/>
      <c r="CU48" s="1486"/>
      <c r="CV48" s="1486"/>
      <c r="CW48" s="1486"/>
      <c r="CX48" s="1486"/>
      <c r="CY48" s="1486"/>
      <c r="CZ48" s="1486"/>
    </row>
    <row r="49" s="130" customFormat="true" ht="15" customHeight="true" x14ac:dyDescent="0.2">
      <c r="A49" s="1807"/>
      <c r="B49" s="249" t="s">
        <v>68</v>
      </c>
      <c r="C49" s="948" t="s">
        <v>35</v>
      </c>
      <c r="D49" s="958" t="s">
        <v>35</v>
      </c>
      <c r="E49" s="958" t="s">
        <v>35</v>
      </c>
      <c r="F49" s="958" t="s">
        <v>35</v>
      </c>
      <c r="G49" s="968" t="s">
        <v>35</v>
      </c>
      <c r="H49" s="978" t="s">
        <v>35</v>
      </c>
      <c r="I49" s="958" t="s">
        <v>35</v>
      </c>
      <c r="J49" s="958" t="s">
        <v>35</v>
      </c>
      <c r="K49" s="958" t="s">
        <v>35</v>
      </c>
      <c r="L49" s="988" t="s">
        <v>35</v>
      </c>
      <c r="M49" s="996" t="s">
        <v>35</v>
      </c>
      <c r="N49" s="958" t="s">
        <v>35</v>
      </c>
      <c r="O49" s="958" t="s">
        <v>35</v>
      </c>
      <c r="P49" s="958" t="s">
        <v>35</v>
      </c>
      <c r="Q49" s="968" t="s">
        <v>35</v>
      </c>
      <c r="R49" s="978" t="s">
        <v>35</v>
      </c>
      <c r="S49" s="958" t="s">
        <v>35</v>
      </c>
      <c r="T49" s="958" t="s">
        <v>35</v>
      </c>
      <c r="U49" s="958" t="s">
        <v>35</v>
      </c>
      <c r="V49" s="958" t="s">
        <v>35</v>
      </c>
      <c r="W49" s="958" t="s">
        <v>35</v>
      </c>
      <c r="X49" s="958" t="s">
        <v>35</v>
      </c>
      <c r="Y49" s="1003" t="s">
        <v>35</v>
      </c>
      <c r="Z49" s="1003" t="s">
        <v>35</v>
      </c>
      <c r="AA49" s="1003" t="s">
        <v>35</v>
      </c>
      <c r="AB49" s="1003" t="s">
        <v>35</v>
      </c>
      <c r="AC49" s="1003" t="s">
        <v>35</v>
      </c>
      <c r="AD49" s="1003" t="s">
        <v>35</v>
      </c>
      <c r="AE49" s="1003" t="s">
        <v>35</v>
      </c>
      <c r="AF49" s="1003" t="s">
        <v>35</v>
      </c>
      <c r="AG49" s="1003" t="s">
        <v>35</v>
      </c>
      <c r="AH49" s="1450" t="s">
        <v>35</v>
      </c>
      <c r="AI49" s="1475"/>
      <c r="AJ49" s="1475"/>
      <c r="AK49" s="1475"/>
      <c r="AL49" s="1475"/>
      <c r="AM49" s="1475"/>
      <c r="AN49" s="1475"/>
      <c r="AO49" s="1475"/>
      <c r="AP49" s="1475"/>
      <c r="AQ49" s="1475"/>
      <c r="AR49" s="1475"/>
      <c r="AS49" s="1475"/>
      <c r="AT49" s="1475"/>
      <c r="AU49" s="1475"/>
      <c r="AV49" s="1475"/>
      <c r="AW49" s="1475"/>
      <c r="AX49" s="1475"/>
      <c r="AY49" s="1475"/>
      <c r="AZ49" s="215"/>
      <c r="BA49" s="1851"/>
      <c r="BB49" s="151" t="s">
        <v>68</v>
      </c>
      <c r="BC49" s="1009" t="s">
        <v>35</v>
      </c>
      <c r="BD49" s="1029" t="s">
        <v>35</v>
      </c>
      <c r="BE49" s="1029" t="s">
        <v>35</v>
      </c>
      <c r="BF49" s="1029" t="s">
        <v>35</v>
      </c>
      <c r="BG49" s="1050" t="s">
        <v>35</v>
      </c>
      <c r="BH49" s="1071" t="s">
        <v>35</v>
      </c>
      <c r="BI49" s="1029" t="s">
        <v>35</v>
      </c>
      <c r="BJ49" s="1029" t="s">
        <v>35</v>
      </c>
      <c r="BK49" s="1029" t="s">
        <v>35</v>
      </c>
      <c r="BL49" s="1050" t="s">
        <v>35</v>
      </c>
      <c r="BM49" s="1071" t="s">
        <v>35</v>
      </c>
      <c r="BN49" s="1029" t="s">
        <v>35</v>
      </c>
      <c r="BO49" s="1029" t="s">
        <v>35</v>
      </c>
      <c r="BP49" s="1029" t="s">
        <v>35</v>
      </c>
      <c r="BQ49" s="1050" t="s">
        <v>35</v>
      </c>
      <c r="BR49" s="1071" t="s">
        <v>35</v>
      </c>
      <c r="BS49" s="1029" t="s">
        <v>35</v>
      </c>
      <c r="BT49" s="1029" t="s">
        <v>35</v>
      </c>
      <c r="BU49" s="1029" t="s">
        <v>35</v>
      </c>
      <c r="BV49" s="1029" t="s">
        <v>35</v>
      </c>
      <c r="BW49" s="1029" t="s">
        <v>35</v>
      </c>
      <c r="BX49" s="1029" t="s">
        <v>35</v>
      </c>
      <c r="BY49" s="1091" t="s">
        <v>35</v>
      </c>
      <c r="BZ49" s="1091" t="s">
        <v>35</v>
      </c>
      <c r="CA49" s="1091" t="s">
        <v>35</v>
      </c>
      <c r="CB49" s="1091" t="s">
        <v>35</v>
      </c>
      <c r="CC49" s="1091" t="s">
        <v>35</v>
      </c>
      <c r="CD49" s="1091" t="s">
        <v>35</v>
      </c>
      <c r="CE49" s="1091" t="s">
        <v>35</v>
      </c>
      <c r="CF49" s="1091" t="s">
        <v>35</v>
      </c>
      <c r="CG49" s="1091" t="s">
        <v>35</v>
      </c>
      <c r="CH49" s="1091" t="s">
        <v>35</v>
      </c>
      <c r="CI49" s="1486"/>
      <c r="CJ49" s="1486"/>
      <c r="CK49" s="1486"/>
      <c r="CL49" s="1486"/>
      <c r="CM49" s="1486"/>
      <c r="CN49" s="1486"/>
      <c r="CO49" s="1486"/>
      <c r="CP49" s="1486"/>
      <c r="CQ49" s="1486"/>
      <c r="CR49" s="1486"/>
      <c r="CS49" s="1486"/>
      <c r="CT49" s="1486"/>
      <c r="CU49" s="1486"/>
      <c r="CV49" s="1486"/>
      <c r="CW49" s="1486"/>
      <c r="CX49" s="1486"/>
      <c r="CY49" s="1486"/>
      <c r="CZ49" s="1486"/>
    </row>
    <row r="50" s="130" customFormat="true" ht="15" customHeight="true" x14ac:dyDescent="0.2">
      <c r="A50" s="1807" t="s">
        <v>102</v>
      </c>
      <c r="B50" s="249" t="s">
        <v>100</v>
      </c>
      <c r="C50" s="948" t="s">
        <v>35</v>
      </c>
      <c r="D50" s="958" t="s">
        <v>35</v>
      </c>
      <c r="E50" s="958" t="s">
        <v>35</v>
      </c>
      <c r="F50" s="958" t="s">
        <v>35</v>
      </c>
      <c r="G50" s="968" t="s">
        <v>35</v>
      </c>
      <c r="H50" s="978" t="s">
        <v>35</v>
      </c>
      <c r="I50" s="958" t="s">
        <v>35</v>
      </c>
      <c r="J50" s="958" t="s">
        <v>35</v>
      </c>
      <c r="K50" s="958" t="s">
        <v>35</v>
      </c>
      <c r="L50" s="988" t="s">
        <v>35</v>
      </c>
      <c r="M50" s="996" t="s">
        <v>35</v>
      </c>
      <c r="N50" s="958" t="s">
        <v>35</v>
      </c>
      <c r="O50" s="958" t="s">
        <v>35</v>
      </c>
      <c r="P50" s="958" t="s">
        <v>35</v>
      </c>
      <c r="Q50" s="968" t="s">
        <v>35</v>
      </c>
      <c r="R50" s="978" t="s">
        <v>35</v>
      </c>
      <c r="S50" s="958" t="s">
        <v>35</v>
      </c>
      <c r="T50" s="958" t="s">
        <v>35</v>
      </c>
      <c r="U50" s="958" t="s">
        <v>35</v>
      </c>
      <c r="V50" s="958" t="s">
        <v>35</v>
      </c>
      <c r="W50" s="958" t="s">
        <v>35</v>
      </c>
      <c r="X50" s="958" t="s">
        <v>35</v>
      </c>
      <c r="Y50" s="1003" t="s">
        <v>35</v>
      </c>
      <c r="Z50" s="1003" t="s">
        <v>35</v>
      </c>
      <c r="AA50" s="1003" t="s">
        <v>35</v>
      </c>
      <c r="AB50" s="1003" t="s">
        <v>35</v>
      </c>
      <c r="AC50" s="1003" t="s">
        <v>35</v>
      </c>
      <c r="AD50" s="1003" t="s">
        <v>35</v>
      </c>
      <c r="AE50" s="1003" t="s">
        <v>35</v>
      </c>
      <c r="AF50" s="1003" t="s">
        <v>35</v>
      </c>
      <c r="AG50" s="1003" t="s">
        <v>35</v>
      </c>
      <c r="AH50" s="1450" t="s">
        <v>35</v>
      </c>
      <c r="AI50" s="1475"/>
      <c r="AJ50" s="1475"/>
      <c r="AK50" s="1475"/>
      <c r="AL50" s="1475"/>
      <c r="AM50" s="1475"/>
      <c r="AN50" s="1475"/>
      <c r="AO50" s="1475"/>
      <c r="AP50" s="1475"/>
      <c r="AQ50" s="1475"/>
      <c r="AR50" s="1475"/>
      <c r="AS50" s="1475"/>
      <c r="AT50" s="1475"/>
      <c r="AU50" s="1475"/>
      <c r="AV50" s="1475"/>
      <c r="AW50" s="1475"/>
      <c r="AX50" s="1475"/>
      <c r="AY50" s="1475"/>
      <c r="AZ50" s="215"/>
      <c r="BA50" s="1851" t="s">
        <v>102</v>
      </c>
      <c r="BB50" s="151" t="s">
        <v>100</v>
      </c>
      <c r="BC50" s="1009" t="s">
        <v>35</v>
      </c>
      <c r="BD50" s="1029" t="s">
        <v>35</v>
      </c>
      <c r="BE50" s="1029" t="s">
        <v>35</v>
      </c>
      <c r="BF50" s="1029" t="s">
        <v>35</v>
      </c>
      <c r="BG50" s="1050" t="s">
        <v>35</v>
      </c>
      <c r="BH50" s="1071" t="s">
        <v>35</v>
      </c>
      <c r="BI50" s="1029" t="s">
        <v>35</v>
      </c>
      <c r="BJ50" s="1029" t="s">
        <v>35</v>
      </c>
      <c r="BK50" s="1029" t="s">
        <v>35</v>
      </c>
      <c r="BL50" s="1050" t="s">
        <v>35</v>
      </c>
      <c r="BM50" s="1071" t="s">
        <v>35</v>
      </c>
      <c r="BN50" s="1029" t="s">
        <v>35</v>
      </c>
      <c r="BO50" s="1029" t="s">
        <v>35</v>
      </c>
      <c r="BP50" s="1029" t="s">
        <v>35</v>
      </c>
      <c r="BQ50" s="1050" t="s">
        <v>35</v>
      </c>
      <c r="BR50" s="1071" t="s">
        <v>35</v>
      </c>
      <c r="BS50" s="1029" t="s">
        <v>35</v>
      </c>
      <c r="BT50" s="1029" t="s">
        <v>35</v>
      </c>
      <c r="BU50" s="1029" t="s">
        <v>35</v>
      </c>
      <c r="BV50" s="1029" t="s">
        <v>35</v>
      </c>
      <c r="BW50" s="1029" t="s">
        <v>35</v>
      </c>
      <c r="BX50" s="1029" t="s">
        <v>35</v>
      </c>
      <c r="BY50" s="1091" t="s">
        <v>35</v>
      </c>
      <c r="BZ50" s="1091" t="s">
        <v>35</v>
      </c>
      <c r="CA50" s="1091" t="s">
        <v>35</v>
      </c>
      <c r="CB50" s="1091" t="s">
        <v>35</v>
      </c>
      <c r="CC50" s="1091" t="s">
        <v>35</v>
      </c>
      <c r="CD50" s="1091" t="s">
        <v>35</v>
      </c>
      <c r="CE50" s="1091" t="s">
        <v>35</v>
      </c>
      <c r="CF50" s="1091" t="s">
        <v>35</v>
      </c>
      <c r="CG50" s="1091" t="s">
        <v>35</v>
      </c>
      <c r="CH50" s="1091" t="s">
        <v>35</v>
      </c>
      <c r="CI50" s="1486"/>
      <c r="CJ50" s="1486"/>
      <c r="CK50" s="1486"/>
      <c r="CL50" s="1486"/>
      <c r="CM50" s="1486"/>
      <c r="CN50" s="1486"/>
      <c r="CO50" s="1486"/>
      <c r="CP50" s="1486"/>
      <c r="CQ50" s="1486"/>
      <c r="CR50" s="1486"/>
      <c r="CS50" s="1486"/>
      <c r="CT50" s="1486"/>
      <c r="CU50" s="1486"/>
      <c r="CV50" s="1486"/>
      <c r="CW50" s="1486"/>
      <c r="CX50" s="1486"/>
      <c r="CY50" s="1486"/>
      <c r="CZ50" s="1486"/>
    </row>
    <row r="51" s="130" customFormat="true" ht="15" customHeight="true" x14ac:dyDescent="0.2">
      <c r="A51" s="1807"/>
      <c r="B51" s="249" t="s">
        <v>99</v>
      </c>
      <c r="C51" s="948" t="s">
        <v>35</v>
      </c>
      <c r="D51" s="958" t="s">
        <v>35</v>
      </c>
      <c r="E51" s="958" t="s">
        <v>35</v>
      </c>
      <c r="F51" s="958" t="s">
        <v>35</v>
      </c>
      <c r="G51" s="968" t="s">
        <v>35</v>
      </c>
      <c r="H51" s="978" t="s">
        <v>35</v>
      </c>
      <c r="I51" s="958" t="s">
        <v>35</v>
      </c>
      <c r="J51" s="958" t="s">
        <v>35</v>
      </c>
      <c r="K51" s="958" t="s">
        <v>35</v>
      </c>
      <c r="L51" s="988" t="s">
        <v>35</v>
      </c>
      <c r="M51" s="996" t="s">
        <v>35</v>
      </c>
      <c r="N51" s="958" t="s">
        <v>35</v>
      </c>
      <c r="O51" s="958" t="s">
        <v>35</v>
      </c>
      <c r="P51" s="958" t="s">
        <v>35</v>
      </c>
      <c r="Q51" s="968" t="s">
        <v>35</v>
      </c>
      <c r="R51" s="978" t="s">
        <v>35</v>
      </c>
      <c r="S51" s="958" t="s">
        <v>35</v>
      </c>
      <c r="T51" s="958" t="s">
        <v>35</v>
      </c>
      <c r="U51" s="958" t="s">
        <v>35</v>
      </c>
      <c r="V51" s="958" t="s">
        <v>35</v>
      </c>
      <c r="W51" s="958" t="s">
        <v>35</v>
      </c>
      <c r="X51" s="958" t="s">
        <v>35</v>
      </c>
      <c r="Y51" s="1003" t="s">
        <v>35</v>
      </c>
      <c r="Z51" s="1003" t="s">
        <v>35</v>
      </c>
      <c r="AA51" s="1003" t="s">
        <v>35</v>
      </c>
      <c r="AB51" s="1003" t="s">
        <v>35</v>
      </c>
      <c r="AC51" s="1003" t="s">
        <v>35</v>
      </c>
      <c r="AD51" s="1003" t="s">
        <v>35</v>
      </c>
      <c r="AE51" s="1003" t="s">
        <v>35</v>
      </c>
      <c r="AF51" s="1003" t="s">
        <v>35</v>
      </c>
      <c r="AG51" s="1003" t="s">
        <v>35</v>
      </c>
      <c r="AH51" s="1450" t="s">
        <v>35</v>
      </c>
      <c r="AI51" s="1475"/>
      <c r="AJ51" s="1475"/>
      <c r="AK51" s="1475"/>
      <c r="AL51" s="1475"/>
      <c r="AM51" s="1475"/>
      <c r="AN51" s="1475"/>
      <c r="AO51" s="1475"/>
      <c r="AP51" s="1475"/>
      <c r="AQ51" s="1475"/>
      <c r="AR51" s="1475"/>
      <c r="AS51" s="1475"/>
      <c r="AT51" s="1475"/>
      <c r="AU51" s="1475"/>
      <c r="AV51" s="1475"/>
      <c r="AW51" s="1475"/>
      <c r="AX51" s="1475"/>
      <c r="AY51" s="1475"/>
      <c r="AZ51" s="215"/>
      <c r="BA51" s="1851"/>
      <c r="BB51" s="151" t="s">
        <v>99</v>
      </c>
      <c r="BC51" s="1009" t="s">
        <v>35</v>
      </c>
      <c r="BD51" s="1029" t="s">
        <v>35</v>
      </c>
      <c r="BE51" s="1029" t="s">
        <v>35</v>
      </c>
      <c r="BF51" s="1029" t="s">
        <v>35</v>
      </c>
      <c r="BG51" s="1050" t="s">
        <v>35</v>
      </c>
      <c r="BH51" s="1071" t="s">
        <v>35</v>
      </c>
      <c r="BI51" s="1029" t="s">
        <v>35</v>
      </c>
      <c r="BJ51" s="1029" t="s">
        <v>35</v>
      </c>
      <c r="BK51" s="1029" t="s">
        <v>35</v>
      </c>
      <c r="BL51" s="1050" t="s">
        <v>35</v>
      </c>
      <c r="BM51" s="1071" t="s">
        <v>35</v>
      </c>
      <c r="BN51" s="1029" t="s">
        <v>35</v>
      </c>
      <c r="BO51" s="1029" t="s">
        <v>35</v>
      </c>
      <c r="BP51" s="1029" t="s">
        <v>35</v>
      </c>
      <c r="BQ51" s="1050" t="s">
        <v>35</v>
      </c>
      <c r="BR51" s="1071" t="s">
        <v>35</v>
      </c>
      <c r="BS51" s="1029" t="s">
        <v>35</v>
      </c>
      <c r="BT51" s="1029" t="s">
        <v>35</v>
      </c>
      <c r="BU51" s="1029" t="s">
        <v>35</v>
      </c>
      <c r="BV51" s="1029" t="s">
        <v>35</v>
      </c>
      <c r="BW51" s="1029" t="s">
        <v>35</v>
      </c>
      <c r="BX51" s="1029" t="s">
        <v>35</v>
      </c>
      <c r="BY51" s="1091" t="s">
        <v>35</v>
      </c>
      <c r="BZ51" s="1091" t="s">
        <v>35</v>
      </c>
      <c r="CA51" s="1091" t="s">
        <v>35</v>
      </c>
      <c r="CB51" s="1091" t="s">
        <v>35</v>
      </c>
      <c r="CC51" s="1091" t="s">
        <v>35</v>
      </c>
      <c r="CD51" s="1091" t="s">
        <v>35</v>
      </c>
      <c r="CE51" s="1091" t="s">
        <v>35</v>
      </c>
      <c r="CF51" s="1091" t="s">
        <v>35</v>
      </c>
      <c r="CG51" s="1091" t="s">
        <v>35</v>
      </c>
      <c r="CH51" s="1091" t="s">
        <v>35</v>
      </c>
      <c r="CI51" s="1486"/>
      <c r="CJ51" s="1486"/>
      <c r="CK51" s="1486"/>
      <c r="CL51" s="1486"/>
      <c r="CM51" s="1486"/>
      <c r="CN51" s="1486"/>
      <c r="CO51" s="1486"/>
      <c r="CP51" s="1486"/>
      <c r="CQ51" s="1486"/>
      <c r="CR51" s="1486"/>
      <c r="CS51" s="1486"/>
      <c r="CT51" s="1486"/>
      <c r="CU51" s="1486"/>
      <c r="CV51" s="1486"/>
      <c r="CW51" s="1486"/>
      <c r="CX51" s="1486"/>
      <c r="CY51" s="1486"/>
      <c r="CZ51" s="1486"/>
    </row>
    <row r="52" s="130" customFormat="true" ht="15" customHeight="true" x14ac:dyDescent="0.2">
      <c r="A52" s="1807"/>
      <c r="B52" s="249" t="s">
        <v>68</v>
      </c>
      <c r="C52" s="948" t="s">
        <v>35</v>
      </c>
      <c r="D52" s="958" t="s">
        <v>35</v>
      </c>
      <c r="E52" s="958" t="s">
        <v>35</v>
      </c>
      <c r="F52" s="958" t="s">
        <v>35</v>
      </c>
      <c r="G52" s="968" t="s">
        <v>35</v>
      </c>
      <c r="H52" s="978" t="s">
        <v>35</v>
      </c>
      <c r="I52" s="958" t="s">
        <v>35</v>
      </c>
      <c r="J52" s="958" t="s">
        <v>35</v>
      </c>
      <c r="K52" s="958" t="s">
        <v>35</v>
      </c>
      <c r="L52" s="988" t="s">
        <v>35</v>
      </c>
      <c r="M52" s="996" t="s">
        <v>35</v>
      </c>
      <c r="N52" s="958" t="s">
        <v>35</v>
      </c>
      <c r="O52" s="958" t="s">
        <v>35</v>
      </c>
      <c r="P52" s="958" t="s">
        <v>35</v>
      </c>
      <c r="Q52" s="968" t="s">
        <v>35</v>
      </c>
      <c r="R52" s="978" t="s">
        <v>35</v>
      </c>
      <c r="S52" s="958" t="s">
        <v>35</v>
      </c>
      <c r="T52" s="958" t="s">
        <v>35</v>
      </c>
      <c r="U52" s="958" t="s">
        <v>35</v>
      </c>
      <c r="V52" s="958" t="s">
        <v>35</v>
      </c>
      <c r="W52" s="958" t="s">
        <v>35</v>
      </c>
      <c r="X52" s="958" t="s">
        <v>35</v>
      </c>
      <c r="Y52" s="1003" t="s">
        <v>35</v>
      </c>
      <c r="Z52" s="1003" t="s">
        <v>35</v>
      </c>
      <c r="AA52" s="1003" t="s">
        <v>35</v>
      </c>
      <c r="AB52" s="1003" t="s">
        <v>35</v>
      </c>
      <c r="AC52" s="1003" t="s">
        <v>35</v>
      </c>
      <c r="AD52" s="1003" t="s">
        <v>35</v>
      </c>
      <c r="AE52" s="1003" t="s">
        <v>35</v>
      </c>
      <c r="AF52" s="1003" t="s">
        <v>35</v>
      </c>
      <c r="AG52" s="1003" t="s">
        <v>35</v>
      </c>
      <c r="AH52" s="1450" t="s">
        <v>35</v>
      </c>
      <c r="AI52" s="1475"/>
      <c r="AJ52" s="1475"/>
      <c r="AK52" s="1475"/>
      <c r="AL52" s="1475"/>
      <c r="AM52" s="1475"/>
      <c r="AN52" s="1475"/>
      <c r="AO52" s="1475"/>
      <c r="AP52" s="1475"/>
      <c r="AQ52" s="1475"/>
      <c r="AR52" s="1475"/>
      <c r="AS52" s="1475"/>
      <c r="AT52" s="1475"/>
      <c r="AU52" s="1475"/>
      <c r="AV52" s="1475"/>
      <c r="AW52" s="1475"/>
      <c r="AX52" s="1475"/>
      <c r="AY52" s="1475"/>
      <c r="AZ52" s="215"/>
      <c r="BA52" s="1851"/>
      <c r="BB52" s="151" t="s">
        <v>68</v>
      </c>
      <c r="BC52" s="1009" t="s">
        <v>35</v>
      </c>
      <c r="BD52" s="1029" t="s">
        <v>35</v>
      </c>
      <c r="BE52" s="1029" t="s">
        <v>35</v>
      </c>
      <c r="BF52" s="1029" t="s">
        <v>35</v>
      </c>
      <c r="BG52" s="1050" t="s">
        <v>35</v>
      </c>
      <c r="BH52" s="1071" t="s">
        <v>35</v>
      </c>
      <c r="BI52" s="1029" t="s">
        <v>35</v>
      </c>
      <c r="BJ52" s="1029" t="s">
        <v>35</v>
      </c>
      <c r="BK52" s="1029" t="s">
        <v>35</v>
      </c>
      <c r="BL52" s="1050" t="s">
        <v>35</v>
      </c>
      <c r="BM52" s="1071" t="s">
        <v>35</v>
      </c>
      <c r="BN52" s="1029" t="s">
        <v>35</v>
      </c>
      <c r="BO52" s="1029" t="s">
        <v>35</v>
      </c>
      <c r="BP52" s="1029" t="s">
        <v>35</v>
      </c>
      <c r="BQ52" s="1050" t="s">
        <v>35</v>
      </c>
      <c r="BR52" s="1071" t="s">
        <v>35</v>
      </c>
      <c r="BS52" s="1029" t="s">
        <v>35</v>
      </c>
      <c r="BT52" s="1029" t="s">
        <v>35</v>
      </c>
      <c r="BU52" s="1029" t="s">
        <v>35</v>
      </c>
      <c r="BV52" s="1029" t="s">
        <v>35</v>
      </c>
      <c r="BW52" s="1029" t="s">
        <v>35</v>
      </c>
      <c r="BX52" s="1029" t="s">
        <v>35</v>
      </c>
      <c r="BY52" s="1091" t="s">
        <v>35</v>
      </c>
      <c r="BZ52" s="1091" t="s">
        <v>35</v>
      </c>
      <c r="CA52" s="1091" t="s">
        <v>35</v>
      </c>
      <c r="CB52" s="1091" t="s">
        <v>35</v>
      </c>
      <c r="CC52" s="1091" t="s">
        <v>35</v>
      </c>
      <c r="CD52" s="1091" t="s">
        <v>35</v>
      </c>
      <c r="CE52" s="1091" t="s">
        <v>35</v>
      </c>
      <c r="CF52" s="1091" t="s">
        <v>35</v>
      </c>
      <c r="CG52" s="1091" t="s">
        <v>35</v>
      </c>
      <c r="CH52" s="1091" t="s">
        <v>35</v>
      </c>
      <c r="CI52" s="1486"/>
      <c r="CJ52" s="1486"/>
      <c r="CK52" s="1486"/>
      <c r="CL52" s="1486"/>
      <c r="CM52" s="1486"/>
      <c r="CN52" s="1486"/>
      <c r="CO52" s="1486"/>
      <c r="CP52" s="1486"/>
      <c r="CQ52" s="1486"/>
      <c r="CR52" s="1486"/>
      <c r="CS52" s="1486"/>
      <c r="CT52" s="1486"/>
      <c r="CU52" s="1486"/>
      <c r="CV52" s="1486"/>
      <c r="CW52" s="1486"/>
      <c r="CX52" s="1486"/>
      <c r="CY52" s="1486"/>
      <c r="CZ52" s="1486"/>
    </row>
    <row r="53" s="130" customFormat="true" ht="15" customHeight="true" x14ac:dyDescent="0.2">
      <c r="A53" s="1807" t="s">
        <v>105</v>
      </c>
      <c r="B53" s="249" t="s">
        <v>100</v>
      </c>
      <c r="C53" s="948" t="s">
        <v>35</v>
      </c>
      <c r="D53" s="958" t="s">
        <v>35</v>
      </c>
      <c r="E53" s="958" t="s">
        <v>35</v>
      </c>
      <c r="F53" s="958" t="s">
        <v>35</v>
      </c>
      <c r="G53" s="968" t="s">
        <v>35</v>
      </c>
      <c r="H53" s="978" t="s">
        <v>35</v>
      </c>
      <c r="I53" s="958" t="s">
        <v>35</v>
      </c>
      <c r="J53" s="958" t="s">
        <v>35</v>
      </c>
      <c r="K53" s="958" t="s">
        <v>35</v>
      </c>
      <c r="L53" s="988" t="s">
        <v>35</v>
      </c>
      <c r="M53" s="996" t="s">
        <v>35</v>
      </c>
      <c r="N53" s="958" t="s">
        <v>35</v>
      </c>
      <c r="O53" s="958" t="s">
        <v>35</v>
      </c>
      <c r="P53" s="958" t="s">
        <v>35</v>
      </c>
      <c r="Q53" s="968" t="s">
        <v>35</v>
      </c>
      <c r="R53" s="978" t="s">
        <v>35</v>
      </c>
      <c r="S53" s="958" t="s">
        <v>35</v>
      </c>
      <c r="T53" s="958" t="s">
        <v>35</v>
      </c>
      <c r="U53" s="958" t="s">
        <v>35</v>
      </c>
      <c r="V53" s="958" t="s">
        <v>35</v>
      </c>
      <c r="W53" s="958" t="s">
        <v>35</v>
      </c>
      <c r="X53" s="958" t="s">
        <v>35</v>
      </c>
      <c r="Y53" s="1003" t="s">
        <v>35</v>
      </c>
      <c r="Z53" s="1003" t="s">
        <v>35</v>
      </c>
      <c r="AA53" s="1003" t="s">
        <v>35</v>
      </c>
      <c r="AB53" s="1003" t="s">
        <v>35</v>
      </c>
      <c r="AC53" s="1003" t="s">
        <v>35</v>
      </c>
      <c r="AD53" s="1003" t="s">
        <v>35</v>
      </c>
      <c r="AE53" s="1003" t="s">
        <v>35</v>
      </c>
      <c r="AF53" s="1003" t="s">
        <v>35</v>
      </c>
      <c r="AG53" s="1003" t="s">
        <v>35</v>
      </c>
      <c r="AH53" s="1450" t="s">
        <v>35</v>
      </c>
      <c r="AI53" s="1475"/>
      <c r="AJ53" s="1475"/>
      <c r="AK53" s="1475"/>
      <c r="AL53" s="1475"/>
      <c r="AM53" s="1475"/>
      <c r="AN53" s="1475"/>
      <c r="AO53" s="1475"/>
      <c r="AP53" s="1475"/>
      <c r="AQ53" s="1475"/>
      <c r="AR53" s="1475"/>
      <c r="AS53" s="1475"/>
      <c r="AT53" s="1475"/>
      <c r="AU53" s="1475"/>
      <c r="AV53" s="1475"/>
      <c r="AW53" s="1475"/>
      <c r="AX53" s="1475"/>
      <c r="AY53" s="1475"/>
      <c r="AZ53" s="215"/>
      <c r="BA53" s="1851" t="s">
        <v>105</v>
      </c>
      <c r="BB53" s="151" t="s">
        <v>100</v>
      </c>
      <c r="BC53" s="1009" t="s">
        <v>35</v>
      </c>
      <c r="BD53" s="1029" t="s">
        <v>35</v>
      </c>
      <c r="BE53" s="1029" t="s">
        <v>35</v>
      </c>
      <c r="BF53" s="1029" t="s">
        <v>35</v>
      </c>
      <c r="BG53" s="1050" t="s">
        <v>35</v>
      </c>
      <c r="BH53" s="1071" t="s">
        <v>35</v>
      </c>
      <c r="BI53" s="1029" t="s">
        <v>35</v>
      </c>
      <c r="BJ53" s="1029" t="s">
        <v>35</v>
      </c>
      <c r="BK53" s="1029" t="s">
        <v>35</v>
      </c>
      <c r="BL53" s="1050" t="s">
        <v>35</v>
      </c>
      <c r="BM53" s="1071" t="s">
        <v>35</v>
      </c>
      <c r="BN53" s="1029" t="s">
        <v>35</v>
      </c>
      <c r="BO53" s="1029" t="s">
        <v>35</v>
      </c>
      <c r="BP53" s="1029" t="s">
        <v>35</v>
      </c>
      <c r="BQ53" s="1050" t="s">
        <v>35</v>
      </c>
      <c r="BR53" s="1071" t="s">
        <v>35</v>
      </c>
      <c r="BS53" s="1029" t="s">
        <v>35</v>
      </c>
      <c r="BT53" s="1029" t="s">
        <v>35</v>
      </c>
      <c r="BU53" s="1029" t="s">
        <v>35</v>
      </c>
      <c r="BV53" s="1029" t="s">
        <v>35</v>
      </c>
      <c r="BW53" s="1029" t="s">
        <v>35</v>
      </c>
      <c r="BX53" s="1029" t="s">
        <v>35</v>
      </c>
      <c r="BY53" s="1091" t="s">
        <v>35</v>
      </c>
      <c r="BZ53" s="1091" t="s">
        <v>35</v>
      </c>
      <c r="CA53" s="1091" t="s">
        <v>35</v>
      </c>
      <c r="CB53" s="1091" t="s">
        <v>35</v>
      </c>
      <c r="CC53" s="1091" t="s">
        <v>35</v>
      </c>
      <c r="CD53" s="1091" t="s">
        <v>35</v>
      </c>
      <c r="CE53" s="1091" t="s">
        <v>35</v>
      </c>
      <c r="CF53" s="1091" t="s">
        <v>35</v>
      </c>
      <c r="CG53" s="1091" t="s">
        <v>35</v>
      </c>
      <c r="CH53" s="1091" t="s">
        <v>35</v>
      </c>
      <c r="CI53" s="1486"/>
      <c r="CJ53" s="1486"/>
      <c r="CK53" s="1486"/>
      <c r="CL53" s="1486"/>
      <c r="CM53" s="1486"/>
      <c r="CN53" s="1486"/>
      <c r="CO53" s="1486"/>
      <c r="CP53" s="1486"/>
      <c r="CQ53" s="1486"/>
      <c r="CR53" s="1486"/>
      <c r="CS53" s="1486"/>
      <c r="CT53" s="1486"/>
      <c r="CU53" s="1486"/>
      <c r="CV53" s="1486"/>
      <c r="CW53" s="1486"/>
      <c r="CX53" s="1486"/>
      <c r="CY53" s="1486"/>
      <c r="CZ53" s="1486"/>
    </row>
    <row r="54" s="130" customFormat="true" ht="15" customHeight="true" x14ac:dyDescent="0.2">
      <c r="A54" s="1807"/>
      <c r="B54" s="249" t="s">
        <v>99</v>
      </c>
      <c r="C54" s="948" t="s">
        <v>35</v>
      </c>
      <c r="D54" s="958" t="s">
        <v>35</v>
      </c>
      <c r="E54" s="958" t="s">
        <v>35</v>
      </c>
      <c r="F54" s="958" t="s">
        <v>35</v>
      </c>
      <c r="G54" s="968" t="s">
        <v>35</v>
      </c>
      <c r="H54" s="978" t="s">
        <v>35</v>
      </c>
      <c r="I54" s="958" t="s">
        <v>35</v>
      </c>
      <c r="J54" s="958" t="s">
        <v>35</v>
      </c>
      <c r="K54" s="958" t="s">
        <v>35</v>
      </c>
      <c r="L54" s="988" t="s">
        <v>35</v>
      </c>
      <c r="M54" s="996" t="s">
        <v>35</v>
      </c>
      <c r="N54" s="958" t="s">
        <v>35</v>
      </c>
      <c r="O54" s="958" t="s">
        <v>35</v>
      </c>
      <c r="P54" s="958" t="s">
        <v>35</v>
      </c>
      <c r="Q54" s="968" t="s">
        <v>35</v>
      </c>
      <c r="R54" s="978" t="s">
        <v>35</v>
      </c>
      <c r="S54" s="958" t="s">
        <v>35</v>
      </c>
      <c r="T54" s="958" t="s">
        <v>35</v>
      </c>
      <c r="U54" s="958" t="s">
        <v>35</v>
      </c>
      <c r="V54" s="958" t="s">
        <v>35</v>
      </c>
      <c r="W54" s="958" t="s">
        <v>35</v>
      </c>
      <c r="X54" s="958" t="s">
        <v>35</v>
      </c>
      <c r="Y54" s="1003" t="s">
        <v>35</v>
      </c>
      <c r="Z54" s="1003" t="s">
        <v>35</v>
      </c>
      <c r="AA54" s="1003" t="s">
        <v>35</v>
      </c>
      <c r="AB54" s="1003" t="s">
        <v>35</v>
      </c>
      <c r="AC54" s="1003" t="s">
        <v>35</v>
      </c>
      <c r="AD54" s="1003" t="s">
        <v>35</v>
      </c>
      <c r="AE54" s="1003" t="s">
        <v>35</v>
      </c>
      <c r="AF54" s="1003" t="s">
        <v>35</v>
      </c>
      <c r="AG54" s="1003" t="s">
        <v>35</v>
      </c>
      <c r="AH54" s="1450" t="s">
        <v>35</v>
      </c>
      <c r="AI54" s="1475"/>
      <c r="AJ54" s="1475"/>
      <c r="AK54" s="1475"/>
      <c r="AL54" s="1475"/>
      <c r="AM54" s="1475"/>
      <c r="AN54" s="1475"/>
      <c r="AO54" s="1475"/>
      <c r="AP54" s="1475"/>
      <c r="AQ54" s="1475"/>
      <c r="AR54" s="1475"/>
      <c r="AS54" s="1475"/>
      <c r="AT54" s="1475"/>
      <c r="AU54" s="1475"/>
      <c r="AV54" s="1475"/>
      <c r="AW54" s="1475"/>
      <c r="AX54" s="1475"/>
      <c r="AY54" s="1475"/>
      <c r="AZ54" s="215"/>
      <c r="BA54" s="1851"/>
      <c r="BB54" s="151" t="s">
        <v>99</v>
      </c>
      <c r="BC54" s="1009" t="s">
        <v>35</v>
      </c>
      <c r="BD54" s="1029" t="s">
        <v>35</v>
      </c>
      <c r="BE54" s="1029" t="s">
        <v>35</v>
      </c>
      <c r="BF54" s="1029" t="s">
        <v>35</v>
      </c>
      <c r="BG54" s="1050" t="s">
        <v>35</v>
      </c>
      <c r="BH54" s="1071" t="s">
        <v>35</v>
      </c>
      <c r="BI54" s="1029" t="s">
        <v>35</v>
      </c>
      <c r="BJ54" s="1029" t="s">
        <v>35</v>
      </c>
      <c r="BK54" s="1029" t="s">
        <v>35</v>
      </c>
      <c r="BL54" s="1050" t="s">
        <v>35</v>
      </c>
      <c r="BM54" s="1071" t="s">
        <v>35</v>
      </c>
      <c r="BN54" s="1029" t="s">
        <v>35</v>
      </c>
      <c r="BO54" s="1029" t="s">
        <v>35</v>
      </c>
      <c r="BP54" s="1029" t="s">
        <v>35</v>
      </c>
      <c r="BQ54" s="1050" t="s">
        <v>35</v>
      </c>
      <c r="BR54" s="1071" t="s">
        <v>35</v>
      </c>
      <c r="BS54" s="1029" t="s">
        <v>35</v>
      </c>
      <c r="BT54" s="1029" t="s">
        <v>35</v>
      </c>
      <c r="BU54" s="1029" t="s">
        <v>35</v>
      </c>
      <c r="BV54" s="1029" t="s">
        <v>35</v>
      </c>
      <c r="BW54" s="1029" t="s">
        <v>35</v>
      </c>
      <c r="BX54" s="1029" t="s">
        <v>35</v>
      </c>
      <c r="BY54" s="1091" t="s">
        <v>35</v>
      </c>
      <c r="BZ54" s="1091" t="s">
        <v>35</v>
      </c>
      <c r="CA54" s="1091" t="s">
        <v>35</v>
      </c>
      <c r="CB54" s="1091" t="s">
        <v>35</v>
      </c>
      <c r="CC54" s="1091" t="s">
        <v>35</v>
      </c>
      <c r="CD54" s="1091" t="s">
        <v>35</v>
      </c>
      <c r="CE54" s="1091" t="s">
        <v>35</v>
      </c>
      <c r="CF54" s="1091" t="s">
        <v>35</v>
      </c>
      <c r="CG54" s="1091" t="s">
        <v>35</v>
      </c>
      <c r="CH54" s="1091" t="s">
        <v>35</v>
      </c>
      <c r="CI54" s="1486"/>
      <c r="CJ54" s="1486"/>
      <c r="CK54" s="1486"/>
      <c r="CL54" s="1486"/>
      <c r="CM54" s="1486"/>
      <c r="CN54" s="1486"/>
      <c r="CO54" s="1486"/>
      <c r="CP54" s="1486"/>
      <c r="CQ54" s="1486"/>
      <c r="CR54" s="1486"/>
      <c r="CS54" s="1486"/>
      <c r="CT54" s="1486"/>
      <c r="CU54" s="1486"/>
      <c r="CV54" s="1486"/>
      <c r="CW54" s="1486"/>
      <c r="CX54" s="1486"/>
      <c r="CY54" s="1486"/>
      <c r="CZ54" s="1486"/>
    </row>
    <row r="55" s="130" customFormat="true" ht="15" customHeight="true" x14ac:dyDescent="0.2">
      <c r="A55" s="1852"/>
      <c r="B55" s="250" t="s">
        <v>68</v>
      </c>
      <c r="C55" s="950" t="s">
        <v>35</v>
      </c>
      <c r="D55" s="960" t="s">
        <v>35</v>
      </c>
      <c r="E55" s="960" t="s">
        <v>35</v>
      </c>
      <c r="F55" s="960" t="s">
        <v>35</v>
      </c>
      <c r="G55" s="970" t="s">
        <v>35</v>
      </c>
      <c r="H55" s="980" t="s">
        <v>35</v>
      </c>
      <c r="I55" s="960" t="s">
        <v>35</v>
      </c>
      <c r="J55" s="960" t="s">
        <v>35</v>
      </c>
      <c r="K55" s="960" t="s">
        <v>35</v>
      </c>
      <c r="L55" s="990" t="s">
        <v>35</v>
      </c>
      <c r="M55" s="998" t="s">
        <v>35</v>
      </c>
      <c r="N55" s="960" t="s">
        <v>35</v>
      </c>
      <c r="O55" s="960" t="s">
        <v>35</v>
      </c>
      <c r="P55" s="960" t="s">
        <v>35</v>
      </c>
      <c r="Q55" s="970" t="s">
        <v>35</v>
      </c>
      <c r="R55" s="1410" t="s">
        <v>35</v>
      </c>
      <c r="S55" s="1411" t="s">
        <v>35</v>
      </c>
      <c r="T55" s="1411" t="s">
        <v>35</v>
      </c>
      <c r="U55" s="1411" t="s">
        <v>35</v>
      </c>
      <c r="V55" s="1411" t="s">
        <v>35</v>
      </c>
      <c r="W55" s="1411" t="s">
        <v>35</v>
      </c>
      <c r="X55" s="1411" t="s">
        <v>35</v>
      </c>
      <c r="Y55" s="1411" t="s">
        <v>35</v>
      </c>
      <c r="Z55" s="1411" t="s">
        <v>35</v>
      </c>
      <c r="AA55" s="1411" t="s">
        <v>35</v>
      </c>
      <c r="AB55" s="1411" t="s">
        <v>35</v>
      </c>
      <c r="AC55" s="1411" t="s">
        <v>35</v>
      </c>
      <c r="AD55" s="1411" t="s">
        <v>35</v>
      </c>
      <c r="AE55" s="1411" t="s">
        <v>35</v>
      </c>
      <c r="AF55" s="1411" t="s">
        <v>35</v>
      </c>
      <c r="AG55" s="1411" t="s">
        <v>35</v>
      </c>
      <c r="AH55" s="1452" t="s">
        <v>35</v>
      </c>
      <c r="AI55" s="1476"/>
      <c r="AJ55" s="1476"/>
      <c r="AK55" s="1476"/>
      <c r="AL55" s="1476"/>
      <c r="AM55" s="1476"/>
      <c r="AN55" s="1476"/>
      <c r="AO55" s="1476"/>
      <c r="AP55" s="1476"/>
      <c r="AQ55" s="1476"/>
      <c r="AR55" s="1476"/>
      <c r="AS55" s="1476"/>
      <c r="AT55" s="1476"/>
      <c r="AU55" s="1476"/>
      <c r="AV55" s="1476"/>
      <c r="AW55" s="1476"/>
      <c r="AX55" s="1476"/>
      <c r="AY55" s="1476"/>
      <c r="AZ55" s="215"/>
      <c r="BA55" s="1853"/>
      <c r="BB55" s="152" t="s">
        <v>68</v>
      </c>
      <c r="BC55" s="1010" t="s">
        <v>35</v>
      </c>
      <c r="BD55" s="1030" t="s">
        <v>35</v>
      </c>
      <c r="BE55" s="1030" t="s">
        <v>35</v>
      </c>
      <c r="BF55" s="1030" t="s">
        <v>35</v>
      </c>
      <c r="BG55" s="1051" t="s">
        <v>35</v>
      </c>
      <c r="BH55" s="1072" t="s">
        <v>35</v>
      </c>
      <c r="BI55" s="1030" t="s">
        <v>35</v>
      </c>
      <c r="BJ55" s="1030" t="s">
        <v>35</v>
      </c>
      <c r="BK55" s="1030" t="s">
        <v>35</v>
      </c>
      <c r="BL55" s="1051" t="s">
        <v>35</v>
      </c>
      <c r="BM55" s="1072" t="s">
        <v>35</v>
      </c>
      <c r="BN55" s="1030" t="s">
        <v>35</v>
      </c>
      <c r="BO55" s="1030" t="s">
        <v>35</v>
      </c>
      <c r="BP55" s="1030" t="s">
        <v>35</v>
      </c>
      <c r="BQ55" s="1051" t="s">
        <v>35</v>
      </c>
      <c r="BR55" s="1412" t="s">
        <v>35</v>
      </c>
      <c r="BS55" s="1413" t="s">
        <v>35</v>
      </c>
      <c r="BT55" s="1413" t="s">
        <v>35</v>
      </c>
      <c r="BU55" s="1413" t="s">
        <v>35</v>
      </c>
      <c r="BV55" s="1413" t="s">
        <v>35</v>
      </c>
      <c r="BW55" s="1413" t="s">
        <v>35</v>
      </c>
      <c r="BX55" s="1413" t="s">
        <v>35</v>
      </c>
      <c r="BY55" s="1413" t="s">
        <v>35</v>
      </c>
      <c r="BZ55" s="1107" t="s">
        <v>35</v>
      </c>
      <c r="CA55" s="1107" t="s">
        <v>35</v>
      </c>
      <c r="CB55" s="1107" t="s">
        <v>35</v>
      </c>
      <c r="CC55" s="1107" t="s">
        <v>35</v>
      </c>
      <c r="CD55" s="1107" t="s">
        <v>35</v>
      </c>
      <c r="CE55" s="1107" t="s">
        <v>35</v>
      </c>
      <c r="CF55" s="1107" t="s">
        <v>35</v>
      </c>
      <c r="CG55" s="1107" t="s">
        <v>35</v>
      </c>
      <c r="CH55" s="1107" t="s">
        <v>35</v>
      </c>
      <c r="CI55" s="1487"/>
      <c r="CJ55" s="1487"/>
      <c r="CK55" s="1487"/>
      <c r="CL55" s="1487"/>
      <c r="CM55" s="1487"/>
      <c r="CN55" s="1487"/>
      <c r="CO55" s="1487"/>
      <c r="CP55" s="1487"/>
      <c r="CQ55" s="1487"/>
      <c r="CR55" s="1487"/>
      <c r="CS55" s="1487"/>
      <c r="CT55" s="1487"/>
      <c r="CU55" s="1487"/>
      <c r="CV55" s="1487"/>
      <c r="CW55" s="1487"/>
      <c r="CX55" s="1487"/>
      <c r="CY55" s="1487"/>
      <c r="CZ55" s="1487"/>
    </row>
    <row r="56" s="546" customFormat="true" ht="15" customHeight="true" x14ac:dyDescent="0.2">
      <c r="A56" s="132"/>
      <c r="B56" s="185"/>
      <c r="C56" s="1808" t="s">
        <v>114</v>
      </c>
      <c r="D56" s="1809"/>
      <c r="E56" s="1809"/>
      <c r="F56" s="1809"/>
      <c r="G56" s="1810"/>
      <c r="H56" s="1811" t="s">
        <v>38</v>
      </c>
      <c r="I56" s="1812"/>
      <c r="J56" s="1812"/>
      <c r="K56" s="1812"/>
      <c r="L56" s="1813"/>
      <c r="M56" s="1814" t="s">
        <v>37</v>
      </c>
      <c r="N56" s="1812"/>
      <c r="O56" s="1812"/>
      <c r="P56" s="1812"/>
      <c r="Q56" s="1813"/>
      <c r="R56" s="1402" t="s">
        <v>137</v>
      </c>
      <c r="S56" s="1439"/>
      <c r="T56" s="1439"/>
      <c r="U56" s="1439"/>
      <c r="V56" s="1439"/>
      <c r="W56" s="1439"/>
      <c r="X56" s="1439"/>
      <c r="Y56" s="1439"/>
      <c r="Z56" s="1439"/>
      <c r="AA56" s="1439"/>
      <c r="AB56" s="1439"/>
      <c r="AC56" s="1439"/>
      <c r="AD56" s="1439"/>
      <c r="AE56" s="1439"/>
      <c r="AF56" s="1439"/>
      <c r="AG56" s="1439"/>
      <c r="AH56" s="1440"/>
      <c r="AI56" s="1474"/>
      <c r="AJ56" s="1474"/>
      <c r="AK56" s="1474"/>
      <c r="AL56" s="1474"/>
      <c r="AM56" s="1474"/>
      <c r="AN56" s="1474"/>
      <c r="AO56" s="1474"/>
      <c r="AP56" s="1474"/>
      <c r="AQ56" s="1474"/>
      <c r="AR56" s="1474"/>
      <c r="AS56" s="1474"/>
      <c r="AT56" s="1474"/>
      <c r="AU56" s="1474"/>
      <c r="AV56" s="1474"/>
      <c r="AW56" s="1474"/>
      <c r="AX56" s="1474"/>
      <c r="AY56" s="1474"/>
      <c r="AZ56" s="547"/>
      <c r="BA56" s="217" t="s">
        <v>128</v>
      </c>
      <c r="BB56" s="115" t="s">
        <v>95</v>
      </c>
      <c r="BC56" s="1895" t="s">
        <v>114</v>
      </c>
      <c r="BD56" s="1896"/>
      <c r="BE56" s="1896"/>
      <c r="BF56" s="1896"/>
      <c r="BG56" s="1897"/>
      <c r="BH56" s="1898" t="s">
        <v>38</v>
      </c>
      <c r="BI56" s="1896"/>
      <c r="BJ56" s="1896"/>
      <c r="BK56" s="1896"/>
      <c r="BL56" s="1897"/>
      <c r="BM56" s="1898" t="s">
        <v>37</v>
      </c>
      <c r="BN56" s="1896"/>
      <c r="BO56" s="1896"/>
      <c r="BP56" s="1896"/>
      <c r="BQ56" s="1899"/>
      <c r="BR56" s="1406"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46" customFormat="true" ht="24" x14ac:dyDescent="0.2">
      <c r="A57" s="186" t="s">
        <v>69</v>
      </c>
      <c r="B57" s="243"/>
      <c r="C57" s="274" t="s">
        <v>0</v>
      </c>
      <c r="D57" s="275" t="s">
        <v>1</v>
      </c>
      <c r="E57" s="275" t="s">
        <v>2</v>
      </c>
      <c r="F57" s="275" t="s">
        <v>3</v>
      </c>
      <c r="G57" s="276" t="s">
        <v>4</v>
      </c>
      <c r="H57" s="665" t="s">
        <v>0</v>
      </c>
      <c r="I57" s="610" t="s">
        <v>1</v>
      </c>
      <c r="J57" s="610" t="s">
        <v>2</v>
      </c>
      <c r="K57" s="610" t="s">
        <v>3</v>
      </c>
      <c r="L57" s="611" t="s">
        <v>4</v>
      </c>
      <c r="M57" s="653" t="s">
        <v>0</v>
      </c>
      <c r="N57" s="610" t="s">
        <v>1</v>
      </c>
      <c r="O57" s="610" t="s">
        <v>2</v>
      </c>
      <c r="P57" s="610" t="s">
        <v>3</v>
      </c>
      <c r="Q57" s="680" t="s">
        <v>4</v>
      </c>
      <c r="R57" s="665" t="s">
        <v>146</v>
      </c>
      <c r="S57" s="610" t="s">
        <v>147</v>
      </c>
      <c r="T57" s="610" t="s">
        <v>148</v>
      </c>
      <c r="U57" s="610" t="s">
        <v>149</v>
      </c>
      <c r="V57" s="610" t="s">
        <v>150</v>
      </c>
      <c r="W57" s="610" t="s">
        <v>151</v>
      </c>
      <c r="X57" s="610" t="s">
        <v>152</v>
      </c>
      <c r="Y57" s="610" t="s">
        <v>153</v>
      </c>
      <c r="Z57" s="610" t="s">
        <v>154</v>
      </c>
      <c r="AA57" s="610" t="s">
        <v>155</v>
      </c>
      <c r="AB57" s="610" t="s">
        <v>156</v>
      </c>
      <c r="AC57" s="610" t="s">
        <v>157</v>
      </c>
      <c r="AD57" s="610" t="s">
        <v>158</v>
      </c>
      <c r="AE57" s="610" t="s">
        <v>159</v>
      </c>
      <c r="AF57" s="610" t="s">
        <v>160</v>
      </c>
      <c r="AG57" s="610" t="s">
        <v>161</v>
      </c>
      <c r="AH57" s="612" t="s">
        <v>162</v>
      </c>
      <c r="AI57" s="1474"/>
      <c r="AJ57" s="1474"/>
      <c r="AK57" s="1474"/>
      <c r="AL57" s="1474"/>
      <c r="AM57" s="1474"/>
      <c r="AN57" s="1474"/>
      <c r="AO57" s="1474"/>
      <c r="AP57" s="1474"/>
      <c r="AQ57" s="1474"/>
      <c r="AR57" s="1474"/>
      <c r="AS57" s="1474"/>
      <c r="AT57" s="1474"/>
      <c r="AU57" s="1474"/>
      <c r="AV57" s="1474"/>
      <c r="AW57" s="1474"/>
      <c r="AX57" s="1474"/>
      <c r="AY57" s="1474"/>
      <c r="AZ57" s="547"/>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146</v>
      </c>
      <c r="BS57" s="170" t="s">
        <v>147</v>
      </c>
      <c r="BT57" s="170" t="s">
        <v>148</v>
      </c>
      <c r="BU57" s="170" t="s">
        <v>149</v>
      </c>
      <c r="BV57" s="170" t="s">
        <v>150</v>
      </c>
      <c r="BW57" s="170" t="s">
        <v>151</v>
      </c>
      <c r="BX57" s="170" t="s">
        <v>152</v>
      </c>
      <c r="BY57" s="171" t="s">
        <v>153</v>
      </c>
      <c r="BZ57" s="171" t="s">
        <v>154</v>
      </c>
      <c r="CA57" s="171" t="s">
        <v>155</v>
      </c>
      <c r="CB57" s="171" t="s">
        <v>156</v>
      </c>
      <c r="CC57" s="171" t="s">
        <v>157</v>
      </c>
      <c r="CD57" s="171" t="s">
        <v>158</v>
      </c>
      <c r="CE57" s="171" t="s">
        <v>159</v>
      </c>
      <c r="CF57" s="171" t="s">
        <v>160</v>
      </c>
      <c r="CG57" s="171" t="s">
        <v>161</v>
      </c>
      <c r="CH57" s="171" t="s">
        <v>162</v>
      </c>
      <c r="CI57" s="1488"/>
      <c r="CJ57" s="1488"/>
      <c r="CK57" s="1488"/>
      <c r="CL57" s="1488"/>
      <c r="CM57" s="1488"/>
      <c r="CN57" s="1488"/>
      <c r="CO57" s="1488"/>
      <c r="CP57" s="1488"/>
      <c r="CQ57" s="1488"/>
      <c r="CR57" s="1488"/>
      <c r="CS57" s="1488"/>
      <c r="CT57" s="1488"/>
      <c r="CU57" s="1488"/>
      <c r="CV57" s="1488"/>
      <c r="CW57" s="1488"/>
      <c r="CX57" s="1488"/>
      <c r="CY57" s="1488"/>
      <c r="CZ57" s="1488"/>
    </row>
    <row r="58" s="546" customFormat="true" ht="15" customHeight="true" x14ac:dyDescent="0.2">
      <c r="A58" s="1824" t="s">
        <v>164</v>
      </c>
      <c r="B58" s="916" t="s">
        <v>165</v>
      </c>
      <c r="C58" s="758">
        <v>2.0867779163084252</v>
      </c>
      <c r="D58" s="759">
        <v>6.3605996271993579</v>
      </c>
      <c r="E58" s="759">
        <v>21.08759506699268</v>
      </c>
      <c r="F58" s="759">
        <v>43.453211872173512</v>
      </c>
      <c r="G58" s="760">
        <v>70.900417243020314</v>
      </c>
      <c r="H58" s="761">
        <v>14.901568256743229</v>
      </c>
      <c r="I58" s="759">
        <v>31.35007595764047</v>
      </c>
      <c r="J58" s="759">
        <v>41.019389940654122</v>
      </c>
      <c r="K58" s="759">
        <v>63.582888169854492</v>
      </c>
      <c r="L58" s="762">
        <v>76.489406005466265</v>
      </c>
      <c r="M58" s="763">
        <v>0.48575450666886916</v>
      </c>
      <c r="N58" s="759">
        <v>1.84644708343692</v>
      </c>
      <c r="O58" s="759">
        <v>2.1690457782352293</v>
      </c>
      <c r="P58" s="759">
        <v>5.7384809580588811</v>
      </c>
      <c r="Q58" s="760">
        <v>24.158625700139762</v>
      </c>
      <c r="R58" s="761">
        <v>5.9619952494062138</v>
      </c>
      <c r="S58" s="759">
        <v>10.620117187500103</v>
      </c>
      <c r="T58" s="759">
        <v>23.109354413702277</v>
      </c>
      <c r="U58" s="759">
        <v>37.179924889040684</v>
      </c>
      <c r="V58" s="759">
        <v>22.194821208384543</v>
      </c>
      <c r="W58" s="759">
        <v>40.031746031745932</v>
      </c>
      <c r="X58" s="759">
        <v>21.950379048931769</v>
      </c>
      <c r="Y58" s="759">
        <v>37.041842361336322</v>
      </c>
      <c r="Z58" s="759">
        <v>7.0012019230769091</v>
      </c>
      <c r="AA58" s="759">
        <v>29.896373056994776</v>
      </c>
      <c r="AB58" s="759">
        <v>16.147488874761677</v>
      </c>
      <c r="AC58" s="759">
        <v>50.917681264764767</v>
      </c>
      <c r="AD58" s="759">
        <v>25.255023183925896</v>
      </c>
      <c r="AE58" s="759">
        <v>21.353113059114367</v>
      </c>
      <c r="AF58" s="759">
        <v>19.91991991991986</v>
      </c>
      <c r="AG58" s="759">
        <v>18.995098039215623</v>
      </c>
      <c r="AH58" s="1453">
        <v>29.49985025456726</v>
      </c>
      <c r="AI58" s="1474"/>
      <c r="AJ58" s="1474"/>
      <c r="AK58" s="1474"/>
      <c r="AL58" s="1474"/>
      <c r="AM58" s="1474"/>
      <c r="AN58" s="1474"/>
      <c r="AO58" s="1474"/>
      <c r="AP58" s="1474"/>
      <c r="AQ58" s="1474"/>
      <c r="AR58" s="1474"/>
      <c r="AS58" s="1474"/>
      <c r="AT58" s="1474"/>
      <c r="AU58" s="1474"/>
      <c r="AV58" s="1474"/>
      <c r="AW58" s="1474"/>
      <c r="AX58" s="1474"/>
      <c r="AY58" s="1474"/>
      <c r="AZ58" s="547"/>
      <c r="BA58" s="235"/>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301"/>
      <c r="CH58" s="301"/>
      <c r="CI58" s="1489"/>
      <c r="CJ58" s="1489"/>
      <c r="CK58" s="1489"/>
      <c r="CL58" s="1489"/>
      <c r="CM58" s="1489"/>
      <c r="CN58" s="1489"/>
      <c r="CO58" s="1489"/>
      <c r="CP58" s="1489"/>
      <c r="CQ58" s="1489"/>
      <c r="CR58" s="1489"/>
      <c r="CS58" s="1489"/>
      <c r="CT58" s="1489"/>
      <c r="CU58" s="1489"/>
      <c r="CV58" s="1489"/>
      <c r="CW58" s="1489"/>
      <c r="CX58" s="1489"/>
      <c r="CY58" s="1489"/>
      <c r="CZ58" s="1489"/>
    </row>
    <row r="59" s="546" customFormat="true" ht="15" customHeight="true" x14ac:dyDescent="0.2">
      <c r="A59" s="1825"/>
      <c r="B59" s="917" t="s">
        <v>166</v>
      </c>
      <c r="C59" s="764">
        <v>7.9995129502162508</v>
      </c>
      <c r="D59" s="765">
        <v>29.468402096072303</v>
      </c>
      <c r="E59" s="765">
        <v>54.585007179696007</v>
      </c>
      <c r="F59" s="765">
        <v>45.500190046263924</v>
      </c>
      <c r="G59" s="766">
        <v>20.696363855296902</v>
      </c>
      <c r="H59" s="767">
        <v>54.053498580227021</v>
      </c>
      <c r="I59" s="765">
        <v>57.47251935333616</v>
      </c>
      <c r="J59" s="765">
        <v>49.973019882544442</v>
      </c>
      <c r="K59" s="765">
        <v>30.365931742988678</v>
      </c>
      <c r="L59" s="768">
        <v>15.281572752556164</v>
      </c>
      <c r="M59" s="769">
        <v>5.3259830260354546</v>
      </c>
      <c r="N59" s="765">
        <v>6.0008684711843037</v>
      </c>
      <c r="O59" s="765">
        <v>13.977229584766384</v>
      </c>
      <c r="P59" s="765">
        <v>31.288295783236748</v>
      </c>
      <c r="Q59" s="766">
        <v>37.462567093088403</v>
      </c>
      <c r="R59" s="767">
        <v>16.033254156769697</v>
      </c>
      <c r="S59" s="765">
        <v>5.8105468750000542</v>
      </c>
      <c r="T59" s="765">
        <v>9.6706192358366447</v>
      </c>
      <c r="U59" s="765">
        <v>49.948787982246515</v>
      </c>
      <c r="V59" s="765">
        <v>32.749691738594095</v>
      </c>
      <c r="W59" s="765">
        <v>18.793650793650755</v>
      </c>
      <c r="X59" s="765">
        <v>36.250861474844932</v>
      </c>
      <c r="Y59" s="765">
        <v>39.506973726889342</v>
      </c>
      <c r="Z59" s="765">
        <v>15.955528846153804</v>
      </c>
      <c r="AA59" s="765">
        <v>33.419689119170918</v>
      </c>
      <c r="AB59" s="765">
        <v>18.944691671964478</v>
      </c>
      <c r="AC59" s="765">
        <v>44.248591677267093</v>
      </c>
      <c r="AD59" s="765">
        <v>65.533230293663152</v>
      </c>
      <c r="AE59" s="765">
        <v>22.432007192627506</v>
      </c>
      <c r="AF59" s="765">
        <v>29.929929929929845</v>
      </c>
      <c r="AG59" s="765">
        <v>14.552696078431312</v>
      </c>
      <c r="AH59" s="1454">
        <v>25.816112608565462</v>
      </c>
      <c r="AI59" s="1474"/>
      <c r="AJ59" s="1474"/>
      <c r="AK59" s="1474"/>
      <c r="AL59" s="1474"/>
      <c r="AM59" s="1474"/>
      <c r="AN59" s="1474"/>
      <c r="AO59" s="1474"/>
      <c r="AP59" s="1474"/>
      <c r="AQ59" s="1474"/>
      <c r="AR59" s="1474"/>
      <c r="AS59" s="1474"/>
      <c r="AT59" s="1474"/>
      <c r="AU59" s="1474"/>
      <c r="AV59" s="1474"/>
      <c r="AW59" s="1474"/>
      <c r="AX59" s="1474"/>
      <c r="AY59" s="1474"/>
      <c r="AZ59" s="547"/>
      <c r="BA59" s="236"/>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303"/>
      <c r="CH59" s="303"/>
      <c r="CI59" s="1490"/>
      <c r="CJ59" s="1490"/>
      <c r="CK59" s="1490"/>
      <c r="CL59" s="1490"/>
      <c r="CM59" s="1490"/>
      <c r="CN59" s="1490"/>
      <c r="CO59" s="1490"/>
      <c r="CP59" s="1490"/>
      <c r="CQ59" s="1490"/>
      <c r="CR59" s="1490"/>
      <c r="CS59" s="1490"/>
      <c r="CT59" s="1490"/>
      <c r="CU59" s="1490"/>
      <c r="CV59" s="1490"/>
      <c r="CW59" s="1490"/>
      <c r="CX59" s="1490"/>
      <c r="CY59" s="1490"/>
      <c r="CZ59" s="1490"/>
    </row>
    <row r="60" s="546" customFormat="true" ht="15" customHeight="true" x14ac:dyDescent="0.2">
      <c r="A60" s="1825"/>
      <c r="B60" s="917" t="s">
        <v>167</v>
      </c>
      <c r="C60" s="764">
        <v>6.4146422902363023</v>
      </c>
      <c r="D60" s="765">
        <v>6.7577532226943866</v>
      </c>
      <c r="E60" s="765">
        <v>2.3404710604661196</v>
      </c>
      <c r="F60" s="765">
        <v>1.2224627563534309</v>
      </c>
      <c r="G60" s="766">
        <v>0.19072328603225724</v>
      </c>
      <c r="H60" s="767">
        <v>3.9129461212855903</v>
      </c>
      <c r="I60" s="765">
        <v>0.69579382891630714</v>
      </c>
      <c r="J60" s="765">
        <v>1.1727912907014844</v>
      </c>
      <c r="K60" s="765">
        <v>2.0583700252711036E-2</v>
      </c>
      <c r="L60" s="768">
        <v>0</v>
      </c>
      <c r="M60" s="769">
        <v>5.5235844535417744</v>
      </c>
      <c r="N60" s="765">
        <v>5.8760414455735734</v>
      </c>
      <c r="O60" s="765">
        <v>8.5023919147076601</v>
      </c>
      <c r="P60" s="765">
        <v>6.3822013961071278</v>
      </c>
      <c r="Q60" s="766">
        <v>5.2366442651149567</v>
      </c>
      <c r="R60" s="767">
        <v>2.1140142517814855</v>
      </c>
      <c r="S60" s="765">
        <v>3.8330078125000373</v>
      </c>
      <c r="T60" s="765">
        <v>4.9275362318840665</v>
      </c>
      <c r="U60" s="765">
        <v>3.1751451007169669</v>
      </c>
      <c r="V60" s="765">
        <v>0.83847102342785895</v>
      </c>
      <c r="W60" s="765">
        <v>3.7777777777777728</v>
      </c>
      <c r="X60" s="765">
        <v>10.268780151619566</v>
      </c>
      <c r="Y60" s="765">
        <v>1.8812844631852055</v>
      </c>
      <c r="Z60" s="765">
        <v>5.258413461538451</v>
      </c>
      <c r="AA60" s="765">
        <v>0.72538860103626912</v>
      </c>
      <c r="AB60" s="765">
        <v>12.460267005721613</v>
      </c>
      <c r="AC60" s="765">
        <v>0.49064146829002681</v>
      </c>
      <c r="AD60" s="765">
        <v>2.1638330757341637</v>
      </c>
      <c r="AE60" s="765">
        <v>9.1256462126320326</v>
      </c>
      <c r="AF60" s="765">
        <v>4.9049049049048925</v>
      </c>
      <c r="AG60" s="765">
        <v>6.9546568627450682</v>
      </c>
      <c r="AH60" s="1454">
        <v>0.3893381251871823</v>
      </c>
      <c r="AI60" s="1474"/>
      <c r="AJ60" s="1474"/>
      <c r="AK60" s="1474"/>
      <c r="AL60" s="1474"/>
      <c r="AM60" s="1474"/>
      <c r="AN60" s="1474"/>
      <c r="AO60" s="1474"/>
      <c r="AP60" s="1474"/>
      <c r="AQ60" s="1474"/>
      <c r="AR60" s="1474"/>
      <c r="AS60" s="1474"/>
      <c r="AT60" s="1474"/>
      <c r="AU60" s="1474"/>
      <c r="AV60" s="1474"/>
      <c r="AW60" s="1474"/>
      <c r="AX60" s="1474"/>
      <c r="AY60" s="1474"/>
      <c r="AZ60" s="547"/>
      <c r="BA60" s="236"/>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303"/>
      <c r="CH60" s="303"/>
      <c r="CI60" s="1490"/>
      <c r="CJ60" s="1490"/>
      <c r="CK60" s="1490"/>
      <c r="CL60" s="1490"/>
      <c r="CM60" s="1490"/>
      <c r="CN60" s="1490"/>
      <c r="CO60" s="1490"/>
      <c r="CP60" s="1490"/>
      <c r="CQ60" s="1490"/>
      <c r="CR60" s="1490"/>
      <c r="CS60" s="1490"/>
      <c r="CT60" s="1490"/>
      <c r="CU60" s="1490"/>
      <c r="CV60" s="1490"/>
      <c r="CW60" s="1490"/>
      <c r="CX60" s="1490"/>
      <c r="CY60" s="1490"/>
      <c r="CZ60" s="1490"/>
    </row>
    <row r="61" s="546" customFormat="true" ht="15" customHeight="true" x14ac:dyDescent="0.2">
      <c r="A61" s="1825"/>
      <c r="B61" s="917" t="s">
        <v>168</v>
      </c>
      <c r="C61" s="764">
        <v>4.3215800845221457</v>
      </c>
      <c r="D61" s="765">
        <v>4.1267620109054892</v>
      </c>
      <c r="E61" s="765">
        <v>3.4125796611531105</v>
      </c>
      <c r="F61" s="765">
        <v>1.5227464340394006</v>
      </c>
      <c r="G61" s="766">
        <v>0.32225896952733585</v>
      </c>
      <c r="H61" s="767">
        <v>7.2469569638474951</v>
      </c>
      <c r="I61" s="765">
        <v>1.9775479410198127</v>
      </c>
      <c r="J61" s="765">
        <v>1.5266532290832993</v>
      </c>
      <c r="K61" s="765">
        <v>0.44636697438762651</v>
      </c>
      <c r="L61" s="768">
        <v>0.23805474860831119</v>
      </c>
      <c r="M61" s="769">
        <v>2.4007256474431786</v>
      </c>
      <c r="N61" s="765">
        <v>4.3701658783814281</v>
      </c>
      <c r="O61" s="765">
        <v>2.5634835480707197</v>
      </c>
      <c r="P61" s="765">
        <v>3.9954654495910673</v>
      </c>
      <c r="Q61" s="766">
        <v>3.3488420221785837</v>
      </c>
      <c r="R61" s="767">
        <v>4.2517814726841117</v>
      </c>
      <c r="S61" s="765">
        <v>2.2216796875000213</v>
      </c>
      <c r="T61" s="765">
        <v>4.1370223978919718</v>
      </c>
      <c r="U61" s="765">
        <v>3.3458518265619657</v>
      </c>
      <c r="V61" s="765">
        <v>3.8964241676941667</v>
      </c>
      <c r="W61" s="765">
        <v>4.9841269841269762</v>
      </c>
      <c r="X61" s="765">
        <v>2.8600964851826309</v>
      </c>
      <c r="Y61" s="765">
        <v>5.0600064871877954</v>
      </c>
      <c r="Z61" s="765">
        <v>4.7175480769230687</v>
      </c>
      <c r="AA61" s="765">
        <v>3.1865284974093235</v>
      </c>
      <c r="AB61" s="765">
        <v>2.2250476795931449</v>
      </c>
      <c r="AC61" s="765">
        <v>0.49064146829002686</v>
      </c>
      <c r="AD61" s="765">
        <v>3.4312210200927451</v>
      </c>
      <c r="AE61" s="765">
        <v>2.1802652281411516</v>
      </c>
      <c r="AF61" s="765">
        <v>3.4701368034701279</v>
      </c>
      <c r="AG61" s="765">
        <v>3.1249999999999862</v>
      </c>
      <c r="AH61" s="1454">
        <v>4.9116501946690674</v>
      </c>
      <c r="AI61" s="1474"/>
      <c r="AJ61" s="1474"/>
      <c r="AK61" s="1474"/>
      <c r="AL61" s="1474"/>
      <c r="AM61" s="1474"/>
      <c r="AN61" s="1474"/>
      <c r="AO61" s="1474"/>
      <c r="AP61" s="1474"/>
      <c r="AQ61" s="1474"/>
      <c r="AR61" s="1474"/>
      <c r="AS61" s="1474"/>
      <c r="AT61" s="1474"/>
      <c r="AU61" s="1474"/>
      <c r="AV61" s="1474"/>
      <c r="AW61" s="1474"/>
      <c r="AX61" s="1474"/>
      <c r="AY61" s="1474"/>
      <c r="AZ61" s="547"/>
      <c r="BA61" s="236"/>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303"/>
      <c r="CH61" s="303"/>
      <c r="CI61" s="1490"/>
      <c r="CJ61" s="1490"/>
      <c r="CK61" s="1490"/>
      <c r="CL61" s="1490"/>
      <c r="CM61" s="1490"/>
      <c r="CN61" s="1490"/>
      <c r="CO61" s="1490"/>
      <c r="CP61" s="1490"/>
      <c r="CQ61" s="1490"/>
      <c r="CR61" s="1490"/>
      <c r="CS61" s="1490"/>
      <c r="CT61" s="1490"/>
      <c r="CU61" s="1490"/>
      <c r="CV61" s="1490"/>
      <c r="CW61" s="1490"/>
      <c r="CX61" s="1490"/>
      <c r="CY61" s="1490"/>
      <c r="CZ61" s="1490"/>
    </row>
    <row r="62" s="546" customFormat="true" ht="15" customHeight="true" x14ac:dyDescent="0.2">
      <c r="A62" s="1825"/>
      <c r="B62" s="917" t="s">
        <v>169</v>
      </c>
      <c r="C62" s="764">
        <v>14.483272756593694</v>
      </c>
      <c r="D62" s="765">
        <v>14.497925388743024</v>
      </c>
      <c r="E62" s="765">
        <v>4.6758226840899786</v>
      </c>
      <c r="F62" s="765">
        <v>1.4355725318091794</v>
      </c>
      <c r="G62" s="766">
        <v>0.43641095090307641</v>
      </c>
      <c r="H62" s="767">
        <v>6.1466847409476921</v>
      </c>
      <c r="I62" s="765">
        <v>1.3811304006903198</v>
      </c>
      <c r="J62" s="765">
        <v>0.65252799803008465</v>
      </c>
      <c r="K62" s="765">
        <v>0.55999864699636526</v>
      </c>
      <c r="L62" s="768">
        <v>0.19555743548562327</v>
      </c>
      <c r="M62" s="769">
        <v>14.616358585274458</v>
      </c>
      <c r="N62" s="765">
        <v>15.75862895781904</v>
      </c>
      <c r="O62" s="765">
        <v>15.477047326228693</v>
      </c>
      <c r="P62" s="765">
        <v>17.553102845197785</v>
      </c>
      <c r="Q62" s="766">
        <v>7.0216012032468536</v>
      </c>
      <c r="R62" s="767">
        <v>18.622327790973991</v>
      </c>
      <c r="S62" s="765">
        <v>10.424804687500096</v>
      </c>
      <c r="T62" s="765">
        <v>18.234519104084352</v>
      </c>
      <c r="U62" s="765">
        <v>1.5363605326049841</v>
      </c>
      <c r="V62" s="765">
        <v>8.236744759556025</v>
      </c>
      <c r="W62" s="765">
        <v>8.98412698412697</v>
      </c>
      <c r="X62" s="765">
        <v>10.0275671950379</v>
      </c>
      <c r="Y62" s="765">
        <v>3.8923126824521495</v>
      </c>
      <c r="Z62" s="765">
        <v>5.258413461538451</v>
      </c>
      <c r="AA62" s="765">
        <v>6.0621761658031081</v>
      </c>
      <c r="AB62" s="765">
        <v>23.140495867768685</v>
      </c>
      <c r="AC62" s="765">
        <v>0.72687624931855832</v>
      </c>
      <c r="AD62" s="765">
        <v>0.83462132921174881</v>
      </c>
      <c r="AE62" s="765">
        <v>11.418296246347474</v>
      </c>
      <c r="AF62" s="765">
        <v>10.110110110110085</v>
      </c>
      <c r="AG62" s="765">
        <v>8.4865196078430998</v>
      </c>
      <c r="AH62" s="1454">
        <v>3.653788559448941</v>
      </c>
      <c r="AI62" s="1474"/>
      <c r="AJ62" s="1474"/>
      <c r="AK62" s="1474"/>
      <c r="AL62" s="1474"/>
      <c r="AM62" s="1474"/>
      <c r="AN62" s="1474"/>
      <c r="AO62" s="1474"/>
      <c r="AP62" s="1474"/>
      <c r="AQ62" s="1474"/>
      <c r="AR62" s="1474"/>
      <c r="AS62" s="1474"/>
      <c r="AT62" s="1474"/>
      <c r="AU62" s="1474"/>
      <c r="AV62" s="1474"/>
      <c r="AW62" s="1474"/>
      <c r="AX62" s="1474"/>
      <c r="AY62" s="1474"/>
      <c r="AZ62" s="547"/>
      <c r="BA62" s="236"/>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303"/>
      <c r="CH62" s="303"/>
      <c r="CI62" s="1490"/>
      <c r="CJ62" s="1490"/>
      <c r="CK62" s="1490"/>
      <c r="CL62" s="1490"/>
      <c r="CM62" s="1490"/>
      <c r="CN62" s="1490"/>
      <c r="CO62" s="1490"/>
      <c r="CP62" s="1490"/>
      <c r="CQ62" s="1490"/>
      <c r="CR62" s="1490"/>
      <c r="CS62" s="1490"/>
      <c r="CT62" s="1490"/>
      <c r="CU62" s="1490"/>
      <c r="CV62" s="1490"/>
      <c r="CW62" s="1490"/>
      <c r="CX62" s="1490"/>
      <c r="CY62" s="1490"/>
      <c r="CZ62" s="1490"/>
    </row>
    <row r="63" s="546" customFormat="true" ht="15" customHeight="true" x14ac:dyDescent="0.2">
      <c r="A63" s="1825"/>
      <c r="B63" s="917" t="s">
        <v>170</v>
      </c>
      <c r="C63" s="764">
        <v>20.439818859053659</v>
      </c>
      <c r="D63" s="765">
        <v>20.958693617653122</v>
      </c>
      <c r="E63" s="765">
        <v>11.599890725966057</v>
      </c>
      <c r="F63" s="765">
        <v>5.5314723276381708</v>
      </c>
      <c r="G63" s="766">
        <v>3.0566433405875584</v>
      </c>
      <c r="H63" s="767">
        <v>11.005701372701878</v>
      </c>
      <c r="I63" s="765">
        <v>6.5958723367965781</v>
      </c>
      <c r="J63" s="765">
        <v>4.5613539980958171</v>
      </c>
      <c r="K63" s="765">
        <v>3.0759168602480504</v>
      </c>
      <c r="L63" s="768">
        <v>1.8571459209742724</v>
      </c>
      <c r="M63" s="769">
        <v>20.478061072355789</v>
      </c>
      <c r="N63" s="765">
        <v>20.381166893755363</v>
      </c>
      <c r="O63" s="765">
        <v>24.298882278139278</v>
      </c>
      <c r="P63" s="765">
        <v>23.632894154106044</v>
      </c>
      <c r="Q63" s="766">
        <v>18.055510129535815</v>
      </c>
      <c r="R63" s="767">
        <v>26.152019002375464</v>
      </c>
      <c r="S63" s="765">
        <v>32.885742187500284</v>
      </c>
      <c r="T63" s="765">
        <v>14.255599472990795</v>
      </c>
      <c r="U63" s="765">
        <v>1.058381700238989</v>
      </c>
      <c r="V63" s="765">
        <v>27.003699136867855</v>
      </c>
      <c r="W63" s="765">
        <v>7.3650793650793549</v>
      </c>
      <c r="X63" s="765">
        <v>6.4093728463128858</v>
      </c>
      <c r="Y63" s="765">
        <v>9.3415504378851555</v>
      </c>
      <c r="Z63" s="765">
        <v>14.242788461538424</v>
      </c>
      <c r="AA63" s="765">
        <v>22.072538860103645</v>
      </c>
      <c r="AB63" s="765">
        <v>6.2937062937063253</v>
      </c>
      <c r="AC63" s="765">
        <v>1.5264401235689726</v>
      </c>
      <c r="AD63" s="765">
        <v>1.7619783616692479</v>
      </c>
      <c r="AE63" s="765">
        <v>8.6086761069903197</v>
      </c>
      <c r="AF63" s="765">
        <v>11.011011011010979</v>
      </c>
      <c r="AG63" s="765">
        <v>16.452205882352885</v>
      </c>
      <c r="AH63" s="1454">
        <v>29.439952081461534</v>
      </c>
      <c r="AI63" s="1474"/>
      <c r="AJ63" s="1474"/>
      <c r="AK63" s="1474"/>
      <c r="AL63" s="1474"/>
      <c r="AM63" s="1474"/>
      <c r="AN63" s="1474"/>
      <c r="AO63" s="1474"/>
      <c r="AP63" s="1474"/>
      <c r="AQ63" s="1474"/>
      <c r="AR63" s="1474"/>
      <c r="AS63" s="1474"/>
      <c r="AT63" s="1474"/>
      <c r="AU63" s="1474"/>
      <c r="AV63" s="1474"/>
      <c r="AW63" s="1474"/>
      <c r="AX63" s="1474"/>
      <c r="AY63" s="1474"/>
      <c r="AZ63" s="547"/>
      <c r="BA63" s="236"/>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303"/>
      <c r="CH63" s="303"/>
      <c r="CI63" s="1490"/>
      <c r="CJ63" s="1490"/>
      <c r="CK63" s="1490"/>
      <c r="CL63" s="1490"/>
      <c r="CM63" s="1490"/>
      <c r="CN63" s="1490"/>
      <c r="CO63" s="1490"/>
      <c r="CP63" s="1490"/>
      <c r="CQ63" s="1490"/>
      <c r="CR63" s="1490"/>
      <c r="CS63" s="1490"/>
      <c r="CT63" s="1490"/>
      <c r="CU63" s="1490"/>
      <c r="CV63" s="1490"/>
      <c r="CW63" s="1490"/>
      <c r="CX63" s="1490"/>
      <c r="CY63" s="1490"/>
      <c r="CZ63" s="1490"/>
    </row>
    <row r="64" s="546" customFormat="true" ht="15" customHeight="true" x14ac:dyDescent="0.2">
      <c r="A64" s="1825"/>
      <c r="B64" s="917" t="s">
        <v>171</v>
      </c>
      <c r="C64" s="764">
        <v>15.136327240564732</v>
      </c>
      <c r="D64" s="765">
        <v>5.7425359992782647</v>
      </c>
      <c r="E64" s="765">
        <v>0.62635660161830875</v>
      </c>
      <c r="F64" s="765">
        <v>2.8780103195072397E-2</v>
      </c>
      <c r="G64" s="766">
        <v>0</v>
      </c>
      <c r="H64" s="767">
        <v>1.0465227453436563</v>
      </c>
      <c r="I64" s="765">
        <v>8.621069115130528E-2</v>
      </c>
      <c r="J64" s="765">
        <v>0</v>
      </c>
      <c r="K64" s="765">
        <v>0</v>
      </c>
      <c r="L64" s="768">
        <v>0</v>
      </c>
      <c r="M64" s="769">
        <v>17.907915951498481</v>
      </c>
      <c r="N64" s="765">
        <v>14.823577991245621</v>
      </c>
      <c r="O64" s="765">
        <v>11.075384858796403</v>
      </c>
      <c r="P64" s="765">
        <v>3.4781871009304388</v>
      </c>
      <c r="Q64" s="766">
        <v>1.0250872698417604</v>
      </c>
      <c r="R64" s="767">
        <v>10.427553444180591</v>
      </c>
      <c r="S64" s="765">
        <v>9.4970703125000924</v>
      </c>
      <c r="T64" s="765">
        <v>7.3781291172595642</v>
      </c>
      <c r="U64" s="765">
        <v>1.9801980198019795</v>
      </c>
      <c r="V64" s="765">
        <v>2.1701602959309292</v>
      </c>
      <c r="W64" s="765">
        <v>6.2539682539682451</v>
      </c>
      <c r="X64" s="765">
        <v>1.2405237767057198</v>
      </c>
      <c r="Y64" s="765">
        <v>0.29192345118391116</v>
      </c>
      <c r="Z64" s="765">
        <v>14.09254807692305</v>
      </c>
      <c r="AA64" s="765">
        <v>1.424870466321243</v>
      </c>
      <c r="AB64" s="765">
        <v>7.5015893197711767</v>
      </c>
      <c r="AC64" s="765">
        <v>0.19989096856260352</v>
      </c>
      <c r="AD64" s="765">
        <v>0</v>
      </c>
      <c r="AE64" s="765">
        <v>5.6192402787143099</v>
      </c>
      <c r="AF64" s="765">
        <v>11.177844511177813</v>
      </c>
      <c r="AG64" s="765">
        <v>12.714460784313669</v>
      </c>
      <c r="AH64" s="1454">
        <v>2.3060796645702335</v>
      </c>
      <c r="AI64" s="1474"/>
      <c r="AJ64" s="1474"/>
      <c r="AK64" s="1474"/>
      <c r="AL64" s="1474"/>
      <c r="AM64" s="1474"/>
      <c r="AN64" s="1474"/>
      <c r="AO64" s="1474"/>
      <c r="AP64" s="1474"/>
      <c r="AQ64" s="1474"/>
      <c r="AR64" s="1474"/>
      <c r="AS64" s="1474"/>
      <c r="AT64" s="1474"/>
      <c r="AU64" s="1474"/>
      <c r="AV64" s="1474"/>
      <c r="AW64" s="1474"/>
      <c r="AX64" s="1474"/>
      <c r="AY64" s="1474"/>
      <c r="AZ64" s="547"/>
      <c r="BA64" s="236"/>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303"/>
      <c r="CH64" s="303"/>
      <c r="CI64" s="1490"/>
      <c r="CJ64" s="1490"/>
      <c r="CK64" s="1490"/>
      <c r="CL64" s="1490"/>
      <c r="CM64" s="1490"/>
      <c r="CN64" s="1490"/>
      <c r="CO64" s="1490"/>
      <c r="CP64" s="1490"/>
      <c r="CQ64" s="1490"/>
      <c r="CR64" s="1490"/>
      <c r="CS64" s="1490"/>
      <c r="CT64" s="1490"/>
      <c r="CU64" s="1490"/>
      <c r="CV64" s="1490"/>
      <c r="CW64" s="1490"/>
      <c r="CX64" s="1490"/>
      <c r="CY64" s="1490"/>
      <c r="CZ64" s="1490"/>
    </row>
    <row r="65" s="546" customFormat="true" ht="15" customHeight="true" x14ac:dyDescent="0.2">
      <c r="A65" s="1825"/>
      <c r="B65" s="917" t="s">
        <v>172</v>
      </c>
      <c r="C65" s="764">
        <v>28.742793177407965</v>
      </c>
      <c r="D65" s="765">
        <v>11.81044842202998</v>
      </c>
      <c r="E65" s="765">
        <v>1.1823514299497189</v>
      </c>
      <c r="F65" s="765">
        <v>0.56454745999476408</v>
      </c>
      <c r="G65" s="766">
        <v>5.0559519219117138E-2</v>
      </c>
      <c r="H65" s="767">
        <v>1.2562731227789048</v>
      </c>
      <c r="I65" s="765">
        <v>8.8748010031763552E-2</v>
      </c>
      <c r="J65" s="765">
        <v>0.16405623830084387</v>
      </c>
      <c r="K65" s="765">
        <v>0.10919956780219538</v>
      </c>
      <c r="L65" s="768">
        <v>0</v>
      </c>
      <c r="M65" s="769">
        <v>33.143086376816719</v>
      </c>
      <c r="N65" s="765">
        <v>30.298490071260435</v>
      </c>
      <c r="O65" s="765">
        <v>21.4146766371775</v>
      </c>
      <c r="P65" s="765">
        <v>7.7431827982439874</v>
      </c>
      <c r="Q65" s="766">
        <v>3.2097484795353135</v>
      </c>
      <c r="R65" s="767">
        <v>15.581947743468033</v>
      </c>
      <c r="S65" s="765">
        <v>22.924804687500199</v>
      </c>
      <c r="T65" s="765">
        <v>15.942028985507269</v>
      </c>
      <c r="U65" s="765">
        <v>0.81939228405599163</v>
      </c>
      <c r="V65" s="765">
        <v>2.4167694204685346</v>
      </c>
      <c r="W65" s="765">
        <v>9.4603174603174445</v>
      </c>
      <c r="X65" s="765">
        <v>9.9931082012405188</v>
      </c>
      <c r="Y65" s="765">
        <v>1.9785922802465092</v>
      </c>
      <c r="Z65" s="765">
        <v>31.730769230769152</v>
      </c>
      <c r="AA65" s="765">
        <v>2.9274611398963719</v>
      </c>
      <c r="AB65" s="765">
        <v>13.000635727908522</v>
      </c>
      <c r="AC65" s="765">
        <v>0</v>
      </c>
      <c r="AD65" s="765">
        <v>0.43276661514683273</v>
      </c>
      <c r="AE65" s="765">
        <v>16.632951224994351</v>
      </c>
      <c r="AF65" s="765">
        <v>7.9746413079746183</v>
      </c>
      <c r="AG65" s="765">
        <v>18.443627450980333</v>
      </c>
      <c r="AH65" s="1454">
        <v>2.0964360587002124</v>
      </c>
      <c r="AI65" s="1474"/>
      <c r="AJ65" s="1474"/>
      <c r="AK65" s="1474"/>
      <c r="AL65" s="1474"/>
      <c r="AM65" s="1474"/>
      <c r="AN65" s="1474"/>
      <c r="AO65" s="1474"/>
      <c r="AP65" s="1474"/>
      <c r="AQ65" s="1474"/>
      <c r="AR65" s="1474"/>
      <c r="AS65" s="1474"/>
      <c r="AT65" s="1474"/>
      <c r="AU65" s="1474"/>
      <c r="AV65" s="1474"/>
      <c r="AW65" s="1474"/>
      <c r="AX65" s="1474"/>
      <c r="AY65" s="1474"/>
      <c r="AZ65" s="547"/>
      <c r="BA65" s="236"/>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303"/>
      <c r="CH65" s="303"/>
      <c r="CI65" s="1490"/>
      <c r="CJ65" s="1490"/>
      <c r="CK65" s="1490"/>
      <c r="CL65" s="1490"/>
      <c r="CM65" s="1490"/>
      <c r="CN65" s="1490"/>
      <c r="CO65" s="1490"/>
      <c r="CP65" s="1490"/>
      <c r="CQ65" s="1490"/>
      <c r="CR65" s="1490"/>
      <c r="CS65" s="1490"/>
      <c r="CT65" s="1490"/>
      <c r="CU65" s="1490"/>
      <c r="CV65" s="1490"/>
      <c r="CW65" s="1490"/>
      <c r="CX65" s="1490"/>
      <c r="CY65" s="1490"/>
      <c r="CZ65" s="1490"/>
    </row>
    <row r="66" s="546" customFormat="true" ht="15" customHeight="true" x14ac:dyDescent="0.2">
      <c r="A66" s="1825"/>
      <c r="B66" s="917" t="s">
        <v>173</v>
      </c>
      <c r="C66" s="764">
        <v>0.31847022917147599</v>
      </c>
      <c r="D66" s="765">
        <v>0.27119581133412834</v>
      </c>
      <c r="E66" s="765">
        <v>0.17572164116698205</v>
      </c>
      <c r="F66" s="765">
        <v>9.099335381685475E-2</v>
      </c>
      <c r="G66" s="766">
        <v>0.17620246503616796</v>
      </c>
      <c r="H66" s="767">
        <v>9.2599734979291456E-2</v>
      </c>
      <c r="I66" s="765">
        <v>0.12540465554735028</v>
      </c>
      <c r="J66" s="765">
        <v>0.16041361961341497</v>
      </c>
      <c r="K66" s="765">
        <v>7.6048961658563119E-2</v>
      </c>
      <c r="L66" s="768">
        <v>0.23450630398258787</v>
      </c>
      <c r="M66" s="769">
        <v>0.11853038036518945</v>
      </c>
      <c r="N66" s="765">
        <v>0.57931322006055508</v>
      </c>
      <c r="O66" s="765">
        <v>0.5218580738781482</v>
      </c>
      <c r="P66" s="765">
        <v>0.18818951452820881</v>
      </c>
      <c r="Q66" s="766">
        <v>7.5376077615769088E-2</v>
      </c>
      <c r="R66" s="767">
        <v>0.7600950118764892</v>
      </c>
      <c r="S66" s="765">
        <v>0.97656250000000921</v>
      </c>
      <c r="T66" s="765">
        <v>2.635046113306987E-2</v>
      </c>
      <c r="U66" s="765">
        <v>0</v>
      </c>
      <c r="V66" s="765">
        <v>0</v>
      </c>
      <c r="W66" s="765">
        <v>0</v>
      </c>
      <c r="X66" s="765">
        <v>0.51688490696071643</v>
      </c>
      <c r="Y66" s="765">
        <v>0.25948751216347654</v>
      </c>
      <c r="Z66" s="765">
        <v>0.30048076923076861</v>
      </c>
      <c r="AA66" s="765">
        <v>0.15544041450777196</v>
      </c>
      <c r="AB66" s="765">
        <v>0</v>
      </c>
      <c r="AC66" s="765">
        <v>0</v>
      </c>
      <c r="AD66" s="765">
        <v>0.37094281298299947</v>
      </c>
      <c r="AE66" s="765">
        <v>0</v>
      </c>
      <c r="AF66" s="765">
        <v>0</v>
      </c>
      <c r="AG66" s="765">
        <v>0</v>
      </c>
      <c r="AH66" s="1454">
        <v>0.77867625037436461</v>
      </c>
      <c r="AI66" s="1474"/>
      <c r="AJ66" s="1474"/>
      <c r="AK66" s="1474"/>
      <c r="AL66" s="1474"/>
      <c r="AM66" s="1474"/>
      <c r="AN66" s="1474"/>
      <c r="AO66" s="1474"/>
      <c r="AP66" s="1474"/>
      <c r="AQ66" s="1474"/>
      <c r="AR66" s="1474"/>
      <c r="AS66" s="1474"/>
      <c r="AT66" s="1474"/>
      <c r="AU66" s="1474"/>
      <c r="AV66" s="1474"/>
      <c r="AW66" s="1474"/>
      <c r="AX66" s="1474"/>
      <c r="AY66" s="1474"/>
      <c r="AZ66" s="547"/>
      <c r="BA66" s="236"/>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303"/>
      <c r="CH66" s="303"/>
      <c r="CI66" s="1490"/>
      <c r="CJ66" s="1490"/>
      <c r="CK66" s="1490"/>
      <c r="CL66" s="1490"/>
      <c r="CM66" s="1490"/>
      <c r="CN66" s="1490"/>
      <c r="CO66" s="1490"/>
      <c r="CP66" s="1490"/>
      <c r="CQ66" s="1490"/>
      <c r="CR66" s="1490"/>
      <c r="CS66" s="1490"/>
      <c r="CT66" s="1490"/>
      <c r="CU66" s="1490"/>
      <c r="CV66" s="1490"/>
      <c r="CW66" s="1490"/>
      <c r="CX66" s="1490"/>
      <c r="CY66" s="1490"/>
      <c r="CZ66" s="1490"/>
    </row>
    <row r="67" s="546" customFormat="true" ht="15" customHeight="true" x14ac:dyDescent="0.2">
      <c r="A67" s="1825"/>
      <c r="B67" s="917" t="s">
        <v>174</v>
      </c>
      <c r="C67" s="764">
        <v>0</v>
      </c>
      <c r="D67" s="765">
        <v>0</v>
      </c>
      <c r="E67" s="765">
        <v>0.16335206061958335</v>
      </c>
      <c r="F67" s="765">
        <v>0.48278246866634333</v>
      </c>
      <c r="G67" s="766">
        <v>4.0457714538020371</v>
      </c>
      <c r="H67" s="767">
        <v>0.13293263397738075</v>
      </c>
      <c r="I67" s="765">
        <v>0.15481023551784998</v>
      </c>
      <c r="J67" s="765">
        <v>0.52569952662265174</v>
      </c>
      <c r="K67" s="765">
        <v>1.7455082962156661</v>
      </c>
      <c r="L67" s="768">
        <v>5.5015858377972977</v>
      </c>
      <c r="M67" s="769">
        <v>0</v>
      </c>
      <c r="N67" s="765">
        <v>0</v>
      </c>
      <c r="O67" s="765">
        <v>0</v>
      </c>
      <c r="P67" s="765">
        <v>0</v>
      </c>
      <c r="Q67" s="766">
        <v>0.27410507073872181</v>
      </c>
      <c r="R67" s="767">
        <v>0</v>
      </c>
      <c r="S67" s="765">
        <v>0.80566406250000744</v>
      </c>
      <c r="T67" s="765">
        <v>2.3188405797101486</v>
      </c>
      <c r="U67" s="765">
        <v>0.17070672584499821</v>
      </c>
      <c r="V67" s="765">
        <v>0.49321824907521111</v>
      </c>
      <c r="W67" s="765">
        <v>0.34920634920634863</v>
      </c>
      <c r="X67" s="765">
        <v>0.31013094417642989</v>
      </c>
      <c r="Y67" s="765">
        <v>0.64871878040869158</v>
      </c>
      <c r="Z67" s="765">
        <v>1.2620192307692284</v>
      </c>
      <c r="AA67" s="765">
        <v>0.12953367875647664</v>
      </c>
      <c r="AB67" s="765">
        <v>0.28607755880483282</v>
      </c>
      <c r="AC67" s="765">
        <v>1.2356896238415493</v>
      </c>
      <c r="AD67" s="765">
        <v>0.21638330757341637</v>
      </c>
      <c r="AE67" s="765">
        <v>2.629804450438296</v>
      </c>
      <c r="AF67" s="765">
        <v>1.3346680013346646</v>
      </c>
      <c r="AG67" s="765">
        <v>0.27573529411764591</v>
      </c>
      <c r="AH67" s="1454">
        <v>1.1081162024558266</v>
      </c>
      <c r="AI67" s="1474"/>
      <c r="AJ67" s="1474"/>
      <c r="AK67" s="1474"/>
      <c r="AL67" s="1474"/>
      <c r="AM67" s="1474"/>
      <c r="AN67" s="1474"/>
      <c r="AO67" s="1474"/>
      <c r="AP67" s="1474"/>
      <c r="AQ67" s="1474"/>
      <c r="AR67" s="1474"/>
      <c r="AS67" s="1474"/>
      <c r="AT67" s="1474"/>
      <c r="AU67" s="1474"/>
      <c r="AV67" s="1474"/>
      <c r="AW67" s="1474"/>
      <c r="AX67" s="1474"/>
      <c r="AY67" s="1474"/>
      <c r="AZ67" s="547"/>
      <c r="BA67" s="236"/>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303"/>
      <c r="CH67" s="303"/>
      <c r="CI67" s="1490"/>
      <c r="CJ67" s="1490"/>
      <c r="CK67" s="1490"/>
      <c r="CL67" s="1490"/>
      <c r="CM67" s="1490"/>
      <c r="CN67" s="1490"/>
      <c r="CO67" s="1490"/>
      <c r="CP67" s="1490"/>
      <c r="CQ67" s="1490"/>
      <c r="CR67" s="1490"/>
      <c r="CS67" s="1490"/>
      <c r="CT67" s="1490"/>
      <c r="CU67" s="1490"/>
      <c r="CV67" s="1490"/>
      <c r="CW67" s="1490"/>
      <c r="CX67" s="1490"/>
      <c r="CY67" s="1490"/>
      <c r="CZ67" s="1490"/>
    </row>
    <row r="68" s="546" customFormat="true" ht="15" customHeight="true" x14ac:dyDescent="0.2">
      <c r="A68" s="1825"/>
      <c r="B68" s="917" t="s">
        <v>46</v>
      </c>
      <c r="C68" s="764">
        <v>5.6804495924916577E-2</v>
      </c>
      <c r="D68" s="765">
        <v>5.6838040895663532E-3</v>
      </c>
      <c r="E68" s="765">
        <v>0.15085188828104934</v>
      </c>
      <c r="F68" s="765">
        <v>0.16724064604928787</v>
      </c>
      <c r="G68" s="766">
        <v>0.12464891657546617</v>
      </c>
      <c r="H68" s="767">
        <v>0.20431572716709093</v>
      </c>
      <c r="I68" s="765">
        <v>7.1886589351480124E-2</v>
      </c>
      <c r="J68" s="765">
        <v>0.24409427635327924</v>
      </c>
      <c r="K68" s="765">
        <v>1.7557079595195275E-2</v>
      </c>
      <c r="L68" s="768">
        <v>0.20217099512945708</v>
      </c>
      <c r="M68" s="769">
        <v>0</v>
      </c>
      <c r="N68" s="765">
        <v>6.5299987282828278E-2</v>
      </c>
      <c r="O68" s="765">
        <v>0</v>
      </c>
      <c r="P68" s="765">
        <v>0</v>
      </c>
      <c r="Q68" s="766">
        <v>0.13189268896388467</v>
      </c>
      <c r="R68" s="767">
        <v>9.5011876484561164E-2</v>
      </c>
      <c r="S68" s="765">
        <v>0</v>
      </c>
      <c r="T68" s="765">
        <v>0</v>
      </c>
      <c r="U68" s="765">
        <v>0.78525093888699193</v>
      </c>
      <c r="V68" s="765">
        <v>0</v>
      </c>
      <c r="W68" s="765">
        <v>0</v>
      </c>
      <c r="X68" s="765">
        <v>0.17229496898690547</v>
      </c>
      <c r="Y68" s="765">
        <v>9.7307817061303717E-2</v>
      </c>
      <c r="Z68" s="765">
        <v>0.18028846153846115</v>
      </c>
      <c r="AA68" s="765">
        <v>0</v>
      </c>
      <c r="AB68" s="765">
        <v>0</v>
      </c>
      <c r="AC68" s="765">
        <v>0.16354715609667561</v>
      </c>
      <c r="AD68" s="765">
        <v>0</v>
      </c>
      <c r="AE68" s="765">
        <v>0</v>
      </c>
      <c r="AF68" s="765">
        <v>0.16683350016683307</v>
      </c>
      <c r="AG68" s="765">
        <v>0</v>
      </c>
      <c r="AH68" s="1454">
        <v>0</v>
      </c>
      <c r="AI68" s="1474"/>
      <c r="AJ68" s="1474"/>
      <c r="AK68" s="1474"/>
      <c r="AL68" s="1474"/>
      <c r="AM68" s="1474"/>
      <c r="AN68" s="1474"/>
      <c r="AO68" s="1474"/>
      <c r="AP68" s="1474"/>
      <c r="AQ68" s="1474"/>
      <c r="AR68" s="1474"/>
      <c r="AS68" s="1474"/>
      <c r="AT68" s="1474"/>
      <c r="AU68" s="1474"/>
      <c r="AV68" s="1474"/>
      <c r="AW68" s="1474"/>
      <c r="AX68" s="1474"/>
      <c r="AY68" s="1474"/>
      <c r="AZ68" s="547"/>
      <c r="BA68" s="236"/>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303"/>
      <c r="CH68" s="303"/>
      <c r="CI68" s="1490"/>
      <c r="CJ68" s="1490"/>
      <c r="CK68" s="1490"/>
      <c r="CL68" s="1490"/>
      <c r="CM68" s="1490"/>
      <c r="CN68" s="1490"/>
      <c r="CO68" s="1490"/>
      <c r="CP68" s="1490"/>
      <c r="CQ68" s="1490"/>
      <c r="CR68" s="1490"/>
      <c r="CS68" s="1490"/>
      <c r="CT68" s="1490"/>
      <c r="CU68" s="1490"/>
      <c r="CV68" s="1490"/>
      <c r="CW68" s="1490"/>
      <c r="CX68" s="1490"/>
      <c r="CY68" s="1490"/>
      <c r="CZ68" s="1490"/>
    </row>
    <row r="69" s="546" customFormat="true" ht="15" customHeight="true" x14ac:dyDescent="0.2">
      <c r="A69" s="690"/>
      <c r="B69" s="918"/>
      <c r="C69" s="764"/>
      <c r="D69" s="765"/>
      <c r="E69" s="765"/>
      <c r="F69" s="765"/>
      <c r="G69" s="766"/>
      <c r="H69" s="767"/>
      <c r="I69" s="765"/>
      <c r="J69" s="765"/>
      <c r="K69" s="765"/>
      <c r="L69" s="768"/>
      <c r="M69" s="769"/>
      <c r="N69" s="765"/>
      <c r="O69" s="765"/>
      <c r="P69" s="765"/>
      <c r="Q69" s="766"/>
      <c r="R69" s="767"/>
      <c r="S69" s="765"/>
      <c r="T69" s="765"/>
      <c r="U69" s="765"/>
      <c r="V69" s="765"/>
      <c r="W69" s="765"/>
      <c r="X69" s="765"/>
      <c r="Y69" s="765"/>
      <c r="Z69" s="765"/>
      <c r="AA69" s="765"/>
      <c r="AB69" s="765"/>
      <c r="AC69" s="765"/>
      <c r="AD69" s="765"/>
      <c r="AE69" s="765"/>
      <c r="AF69" s="765"/>
      <c r="AG69" s="765"/>
      <c r="AH69" s="1454"/>
      <c r="AI69" s="1474"/>
      <c r="AJ69" s="1474"/>
      <c r="AK69" s="1474"/>
      <c r="AL69" s="1474"/>
      <c r="AM69" s="1474"/>
      <c r="AN69" s="1474"/>
      <c r="AO69" s="1474"/>
      <c r="AP69" s="1474"/>
      <c r="AQ69" s="1474"/>
      <c r="AR69" s="1474"/>
      <c r="AS69" s="1474"/>
      <c r="AT69" s="1474"/>
      <c r="AU69" s="1474"/>
      <c r="AV69" s="1474"/>
      <c r="AW69" s="1474"/>
      <c r="AX69" s="1474"/>
      <c r="AY69" s="1474"/>
      <c r="AZ69" s="547"/>
      <c r="BA69" s="236"/>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303"/>
      <c r="CH69" s="303"/>
      <c r="CI69" s="1490"/>
      <c r="CJ69" s="1490"/>
      <c r="CK69" s="1490"/>
      <c r="CL69" s="1490"/>
      <c r="CM69" s="1490"/>
      <c r="CN69" s="1490"/>
      <c r="CO69" s="1490"/>
      <c r="CP69" s="1490"/>
      <c r="CQ69" s="1490"/>
      <c r="CR69" s="1490"/>
      <c r="CS69" s="1490"/>
      <c r="CT69" s="1490"/>
      <c r="CU69" s="1490"/>
      <c r="CV69" s="1490"/>
      <c r="CW69" s="1490"/>
      <c r="CX69" s="1490"/>
      <c r="CY69" s="1490"/>
      <c r="CZ69" s="1490"/>
    </row>
    <row r="70" s="546" customFormat="true" ht="15" customHeight="true" x14ac:dyDescent="0.2">
      <c r="A70" s="690"/>
      <c r="B70" s="918"/>
      <c r="C70" s="764"/>
      <c r="D70" s="765"/>
      <c r="E70" s="765"/>
      <c r="F70" s="765"/>
      <c r="G70" s="766"/>
      <c r="H70" s="767"/>
      <c r="I70" s="765"/>
      <c r="J70" s="765"/>
      <c r="K70" s="765"/>
      <c r="L70" s="768"/>
      <c r="M70" s="769"/>
      <c r="N70" s="765"/>
      <c r="O70" s="765"/>
      <c r="P70" s="765"/>
      <c r="Q70" s="766"/>
      <c r="R70" s="767"/>
      <c r="S70" s="765"/>
      <c r="T70" s="765"/>
      <c r="U70" s="765"/>
      <c r="V70" s="765"/>
      <c r="W70" s="765"/>
      <c r="X70" s="765"/>
      <c r="Y70" s="765"/>
      <c r="Z70" s="765"/>
      <c r="AA70" s="765"/>
      <c r="AB70" s="765"/>
      <c r="AC70" s="765"/>
      <c r="AD70" s="765"/>
      <c r="AE70" s="765"/>
      <c r="AF70" s="765"/>
      <c r="AG70" s="765"/>
      <c r="AH70" s="1454"/>
      <c r="AI70" s="1474"/>
      <c r="AJ70" s="1474"/>
      <c r="AK70" s="1474"/>
      <c r="AL70" s="1474"/>
      <c r="AM70" s="1474"/>
      <c r="AN70" s="1474"/>
      <c r="AO70" s="1474"/>
      <c r="AP70" s="1474"/>
      <c r="AQ70" s="1474"/>
      <c r="AR70" s="1474"/>
      <c r="AS70" s="1474"/>
      <c r="AT70" s="1474"/>
      <c r="AU70" s="1474"/>
      <c r="AV70" s="1474"/>
      <c r="AW70" s="1474"/>
      <c r="AX70" s="1474"/>
      <c r="AY70" s="1474"/>
      <c r="AZ70" s="547"/>
      <c r="BA70" s="236"/>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303"/>
      <c r="CH70" s="303"/>
      <c r="CI70" s="1490"/>
      <c r="CJ70" s="1490"/>
      <c r="CK70" s="1490"/>
      <c r="CL70" s="1490"/>
      <c r="CM70" s="1490"/>
      <c r="CN70" s="1490"/>
      <c r="CO70" s="1490"/>
      <c r="CP70" s="1490"/>
      <c r="CQ70" s="1490"/>
      <c r="CR70" s="1490"/>
      <c r="CS70" s="1490"/>
      <c r="CT70" s="1490"/>
      <c r="CU70" s="1490"/>
      <c r="CV70" s="1490"/>
      <c r="CW70" s="1490"/>
      <c r="CX70" s="1490"/>
      <c r="CY70" s="1490"/>
      <c r="CZ70" s="1490"/>
    </row>
    <row r="71" s="546" customFormat="true" ht="15" customHeight="true" x14ac:dyDescent="0.2">
      <c r="A71" s="690"/>
      <c r="B71" s="918"/>
      <c r="C71" s="764"/>
      <c r="D71" s="765"/>
      <c r="E71" s="765"/>
      <c r="F71" s="765"/>
      <c r="G71" s="766"/>
      <c r="H71" s="767"/>
      <c r="I71" s="765"/>
      <c r="J71" s="765"/>
      <c r="K71" s="765"/>
      <c r="L71" s="768"/>
      <c r="M71" s="769"/>
      <c r="N71" s="765"/>
      <c r="O71" s="765"/>
      <c r="P71" s="765"/>
      <c r="Q71" s="766"/>
      <c r="R71" s="767"/>
      <c r="S71" s="765"/>
      <c r="T71" s="765"/>
      <c r="U71" s="765"/>
      <c r="V71" s="765"/>
      <c r="W71" s="765"/>
      <c r="X71" s="765"/>
      <c r="Y71" s="765"/>
      <c r="Z71" s="765"/>
      <c r="AA71" s="765"/>
      <c r="AB71" s="765"/>
      <c r="AC71" s="765"/>
      <c r="AD71" s="765"/>
      <c r="AE71" s="765"/>
      <c r="AF71" s="765"/>
      <c r="AG71" s="765"/>
      <c r="AH71" s="1454"/>
      <c r="AI71" s="1474"/>
      <c r="AJ71" s="1474"/>
      <c r="AK71" s="1474"/>
      <c r="AL71" s="1474"/>
      <c r="AM71" s="1474"/>
      <c r="AN71" s="1474"/>
      <c r="AO71" s="1474"/>
      <c r="AP71" s="1474"/>
      <c r="AQ71" s="1474"/>
      <c r="AR71" s="1474"/>
      <c r="AS71" s="1474"/>
      <c r="AT71" s="1474"/>
      <c r="AU71" s="1474"/>
      <c r="AV71" s="1474"/>
      <c r="AW71" s="1474"/>
      <c r="AX71" s="1474"/>
      <c r="AY71" s="1474"/>
      <c r="AZ71" s="547"/>
      <c r="BA71" s="236"/>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303"/>
      <c r="CH71" s="303"/>
      <c r="CI71" s="1490"/>
      <c r="CJ71" s="1490"/>
      <c r="CK71" s="1490"/>
      <c r="CL71" s="1490"/>
      <c r="CM71" s="1490"/>
      <c r="CN71" s="1490"/>
      <c r="CO71" s="1490"/>
      <c r="CP71" s="1490"/>
      <c r="CQ71" s="1490"/>
      <c r="CR71" s="1490"/>
      <c r="CS71" s="1490"/>
      <c r="CT71" s="1490"/>
      <c r="CU71" s="1490"/>
      <c r="CV71" s="1490"/>
      <c r="CW71" s="1490"/>
      <c r="CX71" s="1490"/>
      <c r="CY71" s="1490"/>
      <c r="CZ71" s="1490"/>
    </row>
    <row r="72" s="546" customFormat="true" ht="15" customHeight="true" x14ac:dyDescent="0.2">
      <c r="A72" s="690"/>
      <c r="B72" s="918"/>
      <c r="C72" s="764"/>
      <c r="D72" s="765"/>
      <c r="E72" s="765"/>
      <c r="F72" s="765"/>
      <c r="G72" s="766"/>
      <c r="H72" s="767"/>
      <c r="I72" s="765"/>
      <c r="J72" s="765"/>
      <c r="K72" s="765"/>
      <c r="L72" s="768"/>
      <c r="M72" s="769"/>
      <c r="N72" s="765"/>
      <c r="O72" s="765"/>
      <c r="P72" s="765"/>
      <c r="Q72" s="766"/>
      <c r="R72" s="767"/>
      <c r="S72" s="765"/>
      <c r="T72" s="765"/>
      <c r="U72" s="765"/>
      <c r="V72" s="765"/>
      <c r="W72" s="765"/>
      <c r="X72" s="765"/>
      <c r="Y72" s="765"/>
      <c r="Z72" s="765"/>
      <c r="AA72" s="765"/>
      <c r="AB72" s="765"/>
      <c r="AC72" s="765"/>
      <c r="AD72" s="765"/>
      <c r="AE72" s="765"/>
      <c r="AF72" s="765"/>
      <c r="AG72" s="765"/>
      <c r="AH72" s="1454"/>
      <c r="AI72" s="1474"/>
      <c r="AJ72" s="1474"/>
      <c r="AK72" s="1474"/>
      <c r="AL72" s="1474"/>
      <c r="AM72" s="1474"/>
      <c r="AN72" s="1474"/>
      <c r="AO72" s="1474"/>
      <c r="AP72" s="1474"/>
      <c r="AQ72" s="1474"/>
      <c r="AR72" s="1474"/>
      <c r="AS72" s="1474"/>
      <c r="AT72" s="1474"/>
      <c r="AU72" s="1474"/>
      <c r="AV72" s="1474"/>
      <c r="AW72" s="1474"/>
      <c r="AX72" s="1474"/>
      <c r="AY72" s="1474"/>
      <c r="AZ72" s="547"/>
      <c r="BA72" s="236"/>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303"/>
      <c r="CH72" s="303"/>
      <c r="CI72" s="1490"/>
      <c r="CJ72" s="1490"/>
      <c r="CK72" s="1490"/>
      <c r="CL72" s="1490"/>
      <c r="CM72" s="1490"/>
      <c r="CN72" s="1490"/>
      <c r="CO72" s="1490"/>
      <c r="CP72" s="1490"/>
      <c r="CQ72" s="1490"/>
      <c r="CR72" s="1490"/>
      <c r="CS72" s="1490"/>
      <c r="CT72" s="1490"/>
      <c r="CU72" s="1490"/>
      <c r="CV72" s="1490"/>
      <c r="CW72" s="1490"/>
      <c r="CX72" s="1490"/>
      <c r="CY72" s="1490"/>
      <c r="CZ72" s="1490"/>
    </row>
    <row r="73" s="546" customFormat="true" ht="15" customHeight="true" x14ac:dyDescent="0.2">
      <c r="A73" s="690"/>
      <c r="B73" s="918"/>
      <c r="C73" s="764"/>
      <c r="D73" s="765"/>
      <c r="E73" s="765"/>
      <c r="F73" s="765"/>
      <c r="G73" s="766"/>
      <c r="H73" s="767"/>
      <c r="I73" s="765"/>
      <c r="J73" s="765"/>
      <c r="K73" s="765"/>
      <c r="L73" s="768"/>
      <c r="M73" s="769"/>
      <c r="N73" s="765"/>
      <c r="O73" s="765"/>
      <c r="P73" s="765"/>
      <c r="Q73" s="766"/>
      <c r="R73" s="767"/>
      <c r="S73" s="765"/>
      <c r="T73" s="765"/>
      <c r="U73" s="765"/>
      <c r="V73" s="765"/>
      <c r="W73" s="765"/>
      <c r="X73" s="765"/>
      <c r="Y73" s="765"/>
      <c r="Z73" s="765"/>
      <c r="AA73" s="765"/>
      <c r="AB73" s="765"/>
      <c r="AC73" s="765"/>
      <c r="AD73" s="765"/>
      <c r="AE73" s="765"/>
      <c r="AF73" s="765"/>
      <c r="AG73" s="765"/>
      <c r="AH73" s="1454"/>
      <c r="AI73" s="1474"/>
      <c r="AJ73" s="1474"/>
      <c r="AK73" s="1474"/>
      <c r="AL73" s="1474"/>
      <c r="AM73" s="1474"/>
      <c r="AN73" s="1474"/>
      <c r="AO73" s="1474"/>
      <c r="AP73" s="1474"/>
      <c r="AQ73" s="1474"/>
      <c r="AR73" s="1474"/>
      <c r="AS73" s="1474"/>
      <c r="AT73" s="1474"/>
      <c r="AU73" s="1474"/>
      <c r="AV73" s="1474"/>
      <c r="AW73" s="1474"/>
      <c r="AX73" s="1474"/>
      <c r="AY73" s="1474"/>
      <c r="AZ73" s="547"/>
      <c r="BA73" s="236"/>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303"/>
      <c r="CH73" s="303"/>
      <c r="CI73" s="1490"/>
      <c r="CJ73" s="1490"/>
      <c r="CK73" s="1490"/>
      <c r="CL73" s="1490"/>
      <c r="CM73" s="1490"/>
      <c r="CN73" s="1490"/>
      <c r="CO73" s="1490"/>
      <c r="CP73" s="1490"/>
      <c r="CQ73" s="1490"/>
      <c r="CR73" s="1490"/>
      <c r="CS73" s="1490"/>
      <c r="CT73" s="1490"/>
      <c r="CU73" s="1490"/>
      <c r="CV73" s="1490"/>
      <c r="CW73" s="1490"/>
      <c r="CX73" s="1490"/>
      <c r="CY73" s="1490"/>
      <c r="CZ73" s="1490"/>
    </row>
    <row r="74" s="546" customFormat="true" ht="15" customHeight="true" x14ac:dyDescent="0.2">
      <c r="A74" s="690"/>
      <c r="B74" s="918"/>
      <c r="C74" s="764"/>
      <c r="D74" s="765"/>
      <c r="E74" s="765"/>
      <c r="F74" s="765"/>
      <c r="G74" s="766"/>
      <c r="H74" s="767"/>
      <c r="I74" s="765"/>
      <c r="J74" s="765"/>
      <c r="K74" s="765"/>
      <c r="L74" s="768"/>
      <c r="M74" s="769"/>
      <c r="N74" s="765"/>
      <c r="O74" s="765"/>
      <c r="P74" s="765"/>
      <c r="Q74" s="766"/>
      <c r="R74" s="767"/>
      <c r="S74" s="765"/>
      <c r="T74" s="765"/>
      <c r="U74" s="765"/>
      <c r="V74" s="765"/>
      <c r="W74" s="765"/>
      <c r="X74" s="765"/>
      <c r="Y74" s="765"/>
      <c r="Z74" s="765"/>
      <c r="AA74" s="765"/>
      <c r="AB74" s="765"/>
      <c r="AC74" s="765"/>
      <c r="AD74" s="765"/>
      <c r="AE74" s="765"/>
      <c r="AF74" s="765"/>
      <c r="AG74" s="765"/>
      <c r="AH74" s="1454"/>
      <c r="AI74" s="1474"/>
      <c r="AJ74" s="1474"/>
      <c r="AK74" s="1474"/>
      <c r="AL74" s="1474"/>
      <c r="AM74" s="1474"/>
      <c r="AN74" s="1474"/>
      <c r="AO74" s="1474"/>
      <c r="AP74" s="1474"/>
      <c r="AQ74" s="1474"/>
      <c r="AR74" s="1474"/>
      <c r="AS74" s="1474"/>
      <c r="AT74" s="1474"/>
      <c r="AU74" s="1474"/>
      <c r="AV74" s="1474"/>
      <c r="AW74" s="1474"/>
      <c r="AX74" s="1474"/>
      <c r="AY74" s="1474"/>
      <c r="AZ74" s="547"/>
      <c r="BA74" s="236"/>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303"/>
      <c r="CH74" s="303"/>
      <c r="CI74" s="1490"/>
      <c r="CJ74" s="1490"/>
      <c r="CK74" s="1490"/>
      <c r="CL74" s="1490"/>
      <c r="CM74" s="1490"/>
      <c r="CN74" s="1490"/>
      <c r="CO74" s="1490"/>
      <c r="CP74" s="1490"/>
      <c r="CQ74" s="1490"/>
      <c r="CR74" s="1490"/>
      <c r="CS74" s="1490"/>
      <c r="CT74" s="1490"/>
      <c r="CU74" s="1490"/>
      <c r="CV74" s="1490"/>
      <c r="CW74" s="1490"/>
      <c r="CX74" s="1490"/>
      <c r="CY74" s="1490"/>
      <c r="CZ74" s="1490"/>
    </row>
    <row r="75" s="546" customFormat="true" ht="15" customHeight="true" x14ac:dyDescent="0.2">
      <c r="A75" s="690"/>
      <c r="B75" s="918"/>
      <c r="C75" s="764"/>
      <c r="D75" s="765"/>
      <c r="E75" s="765"/>
      <c r="F75" s="765"/>
      <c r="G75" s="766"/>
      <c r="H75" s="767"/>
      <c r="I75" s="765"/>
      <c r="J75" s="765"/>
      <c r="K75" s="765"/>
      <c r="L75" s="768"/>
      <c r="M75" s="769"/>
      <c r="N75" s="765"/>
      <c r="O75" s="765"/>
      <c r="P75" s="765"/>
      <c r="Q75" s="766"/>
      <c r="R75" s="767"/>
      <c r="S75" s="765"/>
      <c r="T75" s="765"/>
      <c r="U75" s="765"/>
      <c r="V75" s="765"/>
      <c r="W75" s="765"/>
      <c r="X75" s="765"/>
      <c r="Y75" s="765"/>
      <c r="Z75" s="765"/>
      <c r="AA75" s="765"/>
      <c r="AB75" s="765"/>
      <c r="AC75" s="765"/>
      <c r="AD75" s="765"/>
      <c r="AE75" s="765"/>
      <c r="AF75" s="765"/>
      <c r="AG75" s="765"/>
      <c r="AH75" s="1454"/>
      <c r="AI75" s="1474"/>
      <c r="AJ75" s="1474"/>
      <c r="AK75" s="1474"/>
      <c r="AL75" s="1474"/>
      <c r="AM75" s="1474"/>
      <c r="AN75" s="1474"/>
      <c r="AO75" s="1474"/>
      <c r="AP75" s="1474"/>
      <c r="AQ75" s="1474"/>
      <c r="AR75" s="1474"/>
      <c r="AS75" s="1474"/>
      <c r="AT75" s="1474"/>
      <c r="AU75" s="1474"/>
      <c r="AV75" s="1474"/>
      <c r="AW75" s="1474"/>
      <c r="AX75" s="1474"/>
      <c r="AY75" s="1474"/>
      <c r="AZ75" s="547"/>
      <c r="BA75" s="236"/>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303"/>
      <c r="CH75" s="303"/>
      <c r="CI75" s="1490"/>
      <c r="CJ75" s="1490"/>
      <c r="CK75" s="1490"/>
      <c r="CL75" s="1490"/>
      <c r="CM75" s="1490"/>
      <c r="CN75" s="1490"/>
      <c r="CO75" s="1490"/>
      <c r="CP75" s="1490"/>
      <c r="CQ75" s="1490"/>
      <c r="CR75" s="1490"/>
      <c r="CS75" s="1490"/>
      <c r="CT75" s="1490"/>
      <c r="CU75" s="1490"/>
      <c r="CV75" s="1490"/>
      <c r="CW75" s="1490"/>
      <c r="CX75" s="1490"/>
      <c r="CY75" s="1490"/>
      <c r="CZ75" s="1490"/>
    </row>
    <row r="76" s="546" customFormat="true" ht="15" customHeight="true" x14ac:dyDescent="0.2">
      <c r="A76" s="690"/>
      <c r="B76" s="918"/>
      <c r="C76" s="764"/>
      <c r="D76" s="765"/>
      <c r="E76" s="765"/>
      <c r="F76" s="765"/>
      <c r="G76" s="766"/>
      <c r="H76" s="767"/>
      <c r="I76" s="765"/>
      <c r="J76" s="765"/>
      <c r="K76" s="765"/>
      <c r="L76" s="768"/>
      <c r="M76" s="769"/>
      <c r="N76" s="765"/>
      <c r="O76" s="765"/>
      <c r="P76" s="765"/>
      <c r="Q76" s="766"/>
      <c r="R76" s="767"/>
      <c r="S76" s="765"/>
      <c r="T76" s="765"/>
      <c r="U76" s="765"/>
      <c r="V76" s="765"/>
      <c r="W76" s="765"/>
      <c r="X76" s="765"/>
      <c r="Y76" s="765"/>
      <c r="Z76" s="765"/>
      <c r="AA76" s="765"/>
      <c r="AB76" s="765"/>
      <c r="AC76" s="765"/>
      <c r="AD76" s="765"/>
      <c r="AE76" s="765"/>
      <c r="AF76" s="765"/>
      <c r="AG76" s="765"/>
      <c r="AH76" s="1454"/>
      <c r="AI76" s="1474"/>
      <c r="AJ76" s="1474"/>
      <c r="AK76" s="1474"/>
      <c r="AL76" s="1474"/>
      <c r="AM76" s="1474"/>
      <c r="AN76" s="1474"/>
      <c r="AO76" s="1474"/>
      <c r="AP76" s="1474"/>
      <c r="AQ76" s="1474"/>
      <c r="AR76" s="1474"/>
      <c r="AS76" s="1474"/>
      <c r="AT76" s="1474"/>
      <c r="AU76" s="1474"/>
      <c r="AV76" s="1474"/>
      <c r="AW76" s="1474"/>
      <c r="AX76" s="1474"/>
      <c r="AY76" s="1474"/>
      <c r="AZ76" s="547"/>
      <c r="BA76" s="236"/>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303"/>
      <c r="CH76" s="303"/>
      <c r="CI76" s="1490"/>
      <c r="CJ76" s="1490"/>
      <c r="CK76" s="1490"/>
      <c r="CL76" s="1490"/>
      <c r="CM76" s="1490"/>
      <c r="CN76" s="1490"/>
      <c r="CO76" s="1490"/>
      <c r="CP76" s="1490"/>
      <c r="CQ76" s="1490"/>
      <c r="CR76" s="1490"/>
      <c r="CS76" s="1490"/>
      <c r="CT76" s="1490"/>
      <c r="CU76" s="1490"/>
      <c r="CV76" s="1490"/>
      <c r="CW76" s="1490"/>
      <c r="CX76" s="1490"/>
      <c r="CY76" s="1490"/>
      <c r="CZ76" s="1490"/>
    </row>
    <row r="77" s="546" customFormat="true" ht="15" customHeight="true" x14ac:dyDescent="0.2">
      <c r="A77" s="690"/>
      <c r="B77" s="918"/>
      <c r="C77" s="764"/>
      <c r="D77" s="765"/>
      <c r="E77" s="765"/>
      <c r="F77" s="765"/>
      <c r="G77" s="766"/>
      <c r="H77" s="767"/>
      <c r="I77" s="765"/>
      <c r="J77" s="765"/>
      <c r="K77" s="765"/>
      <c r="L77" s="768"/>
      <c r="M77" s="769"/>
      <c r="N77" s="765"/>
      <c r="O77" s="765"/>
      <c r="P77" s="765"/>
      <c r="Q77" s="766"/>
      <c r="R77" s="767"/>
      <c r="S77" s="765"/>
      <c r="T77" s="765"/>
      <c r="U77" s="765"/>
      <c r="V77" s="765"/>
      <c r="W77" s="765"/>
      <c r="X77" s="765"/>
      <c r="Y77" s="765"/>
      <c r="Z77" s="765"/>
      <c r="AA77" s="765"/>
      <c r="AB77" s="765"/>
      <c r="AC77" s="765"/>
      <c r="AD77" s="765"/>
      <c r="AE77" s="765"/>
      <c r="AF77" s="765"/>
      <c r="AG77" s="765"/>
      <c r="AH77" s="1454"/>
      <c r="AI77" s="1474"/>
      <c r="AJ77" s="1474"/>
      <c r="AK77" s="1474"/>
      <c r="AL77" s="1474"/>
      <c r="AM77" s="1474"/>
      <c r="AN77" s="1474"/>
      <c r="AO77" s="1474"/>
      <c r="AP77" s="1474"/>
      <c r="AQ77" s="1474"/>
      <c r="AR77" s="1474"/>
      <c r="AS77" s="1474"/>
      <c r="AT77" s="1474"/>
      <c r="AU77" s="1474"/>
      <c r="AV77" s="1474"/>
      <c r="AW77" s="1474"/>
      <c r="AX77" s="1474"/>
      <c r="AY77" s="1474"/>
      <c r="AZ77" s="547"/>
      <c r="BA77" s="236"/>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303"/>
      <c r="CH77" s="303"/>
      <c r="CI77" s="1490"/>
      <c r="CJ77" s="1490"/>
      <c r="CK77" s="1490"/>
      <c r="CL77" s="1490"/>
      <c r="CM77" s="1490"/>
      <c r="CN77" s="1490"/>
      <c r="CO77" s="1490"/>
      <c r="CP77" s="1490"/>
      <c r="CQ77" s="1490"/>
      <c r="CR77" s="1490"/>
      <c r="CS77" s="1490"/>
      <c r="CT77" s="1490"/>
      <c r="CU77" s="1490"/>
      <c r="CV77" s="1490"/>
      <c r="CW77" s="1490"/>
      <c r="CX77" s="1490"/>
      <c r="CY77" s="1490"/>
      <c r="CZ77" s="1490"/>
    </row>
    <row r="78" s="546" customFormat="true" ht="15" customHeight="true" x14ac:dyDescent="0.2">
      <c r="A78" s="690"/>
      <c r="B78" s="918"/>
      <c r="C78" s="764"/>
      <c r="D78" s="765"/>
      <c r="E78" s="765"/>
      <c r="F78" s="765"/>
      <c r="G78" s="766"/>
      <c r="H78" s="767"/>
      <c r="I78" s="765"/>
      <c r="J78" s="765"/>
      <c r="K78" s="765"/>
      <c r="L78" s="768"/>
      <c r="M78" s="769"/>
      <c r="N78" s="765"/>
      <c r="O78" s="765"/>
      <c r="P78" s="765"/>
      <c r="Q78" s="766"/>
      <c r="R78" s="767"/>
      <c r="S78" s="765"/>
      <c r="T78" s="765"/>
      <c r="U78" s="765"/>
      <c r="V78" s="765"/>
      <c r="W78" s="765"/>
      <c r="X78" s="765"/>
      <c r="Y78" s="765"/>
      <c r="Z78" s="765"/>
      <c r="AA78" s="765"/>
      <c r="AB78" s="765"/>
      <c r="AC78" s="765"/>
      <c r="AD78" s="765"/>
      <c r="AE78" s="765"/>
      <c r="AF78" s="765"/>
      <c r="AG78" s="765"/>
      <c r="AH78" s="1454"/>
      <c r="AI78" s="1474"/>
      <c r="AJ78" s="1474"/>
      <c r="AK78" s="1474"/>
      <c r="AL78" s="1474"/>
      <c r="AM78" s="1474"/>
      <c r="AN78" s="1474"/>
      <c r="AO78" s="1474"/>
      <c r="AP78" s="1474"/>
      <c r="AQ78" s="1474"/>
      <c r="AR78" s="1474"/>
      <c r="AS78" s="1474"/>
      <c r="AT78" s="1474"/>
      <c r="AU78" s="1474"/>
      <c r="AV78" s="1474"/>
      <c r="AW78" s="1474"/>
      <c r="AX78" s="1474"/>
      <c r="AY78" s="1474"/>
      <c r="AZ78" s="547"/>
      <c r="BA78" s="236"/>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303"/>
      <c r="CH78" s="303"/>
      <c r="CI78" s="1490"/>
      <c r="CJ78" s="1490"/>
      <c r="CK78" s="1490"/>
      <c r="CL78" s="1490"/>
      <c r="CM78" s="1490"/>
      <c r="CN78" s="1490"/>
      <c r="CO78" s="1490"/>
      <c r="CP78" s="1490"/>
      <c r="CQ78" s="1490"/>
      <c r="CR78" s="1490"/>
      <c r="CS78" s="1490"/>
      <c r="CT78" s="1490"/>
      <c r="CU78" s="1490"/>
      <c r="CV78" s="1490"/>
      <c r="CW78" s="1490"/>
      <c r="CX78" s="1490"/>
      <c r="CY78" s="1490"/>
      <c r="CZ78" s="1490"/>
    </row>
    <row r="79" s="546" customFormat="true" ht="15" customHeight="true" x14ac:dyDescent="0.2">
      <c r="A79" s="691"/>
      <c r="B79" s="919"/>
      <c r="C79" s="770"/>
      <c r="D79" s="771"/>
      <c r="E79" s="771"/>
      <c r="F79" s="771"/>
      <c r="G79" s="772"/>
      <c r="H79" s="773"/>
      <c r="I79" s="771"/>
      <c r="J79" s="771"/>
      <c r="K79" s="771"/>
      <c r="L79" s="774"/>
      <c r="M79" s="775"/>
      <c r="N79" s="771"/>
      <c r="O79" s="771"/>
      <c r="P79" s="771"/>
      <c r="Q79" s="772"/>
      <c r="R79" s="773"/>
      <c r="S79" s="771"/>
      <c r="T79" s="771"/>
      <c r="U79" s="771"/>
      <c r="V79" s="771"/>
      <c r="W79" s="771"/>
      <c r="X79" s="771"/>
      <c r="Y79" s="771"/>
      <c r="Z79" s="771"/>
      <c r="AA79" s="771"/>
      <c r="AB79" s="771"/>
      <c r="AC79" s="771"/>
      <c r="AD79" s="771"/>
      <c r="AE79" s="771"/>
      <c r="AF79" s="771"/>
      <c r="AG79" s="771"/>
      <c r="AH79" s="1455"/>
      <c r="AI79" s="1474"/>
      <c r="AJ79" s="1474"/>
      <c r="AK79" s="1474"/>
      <c r="AL79" s="1474"/>
      <c r="AM79" s="1474"/>
      <c r="AN79" s="1474"/>
      <c r="AO79" s="1474"/>
      <c r="AP79" s="1474"/>
      <c r="AQ79" s="1474"/>
      <c r="AR79" s="1474"/>
      <c r="AS79" s="1474"/>
      <c r="AT79" s="1474"/>
      <c r="AU79" s="1474"/>
      <c r="AV79" s="1474"/>
      <c r="AW79" s="1474"/>
      <c r="AX79" s="1474"/>
      <c r="AY79" s="1474"/>
      <c r="AZ79" s="547"/>
      <c r="BA79" s="236"/>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303"/>
      <c r="CH79" s="303"/>
      <c r="CI79" s="1490"/>
      <c r="CJ79" s="1490"/>
      <c r="CK79" s="1490"/>
      <c r="CL79" s="1490"/>
      <c r="CM79" s="1490"/>
      <c r="CN79" s="1490"/>
      <c r="CO79" s="1490"/>
      <c r="CP79" s="1490"/>
      <c r="CQ79" s="1490"/>
      <c r="CR79" s="1490"/>
      <c r="CS79" s="1490"/>
      <c r="CT79" s="1490"/>
      <c r="CU79" s="1490"/>
      <c r="CV79" s="1490"/>
      <c r="CW79" s="1490"/>
      <c r="CX79" s="1490"/>
      <c r="CY79" s="1490"/>
      <c r="CZ79" s="1490"/>
    </row>
    <row r="80" s="554" customFormat="true" ht="15" customHeight="true" x14ac:dyDescent="0.2">
      <c r="A80" s="692"/>
      <c r="B80" s="710"/>
      <c r="C80" s="776"/>
      <c r="D80" s="777"/>
      <c r="E80" s="777"/>
      <c r="F80" s="777"/>
      <c r="G80" s="778"/>
      <c r="H80" s="779"/>
      <c r="I80" s="777"/>
      <c r="J80" s="777"/>
      <c r="K80" s="777"/>
      <c r="L80" s="780"/>
      <c r="M80" s="781"/>
      <c r="N80" s="777"/>
      <c r="O80" s="777"/>
      <c r="P80" s="777"/>
      <c r="Q80" s="778"/>
      <c r="R80" s="779"/>
      <c r="S80" s="777"/>
      <c r="T80" s="777"/>
      <c r="U80" s="777"/>
      <c r="V80" s="777"/>
      <c r="W80" s="777"/>
      <c r="X80" s="777"/>
      <c r="Y80" s="777"/>
      <c r="Z80" s="777"/>
      <c r="AA80" s="777"/>
      <c r="AB80" s="782"/>
      <c r="AC80" s="783"/>
      <c r="AD80" s="783"/>
      <c r="AE80" s="783"/>
      <c r="AF80" s="783"/>
      <c r="AG80" s="783"/>
      <c r="AH80" s="794"/>
      <c r="AI80" s="526"/>
      <c r="AJ80" s="526"/>
      <c r="AK80" s="526"/>
      <c r="AL80" s="526"/>
      <c r="AM80" s="526"/>
      <c r="AN80" s="526"/>
      <c r="AO80" s="526"/>
      <c r="AP80" s="526"/>
      <c r="AQ80" s="526"/>
      <c r="AR80" s="526"/>
      <c r="AS80" s="526"/>
      <c r="AT80" s="526"/>
      <c r="AU80" s="526"/>
      <c r="AV80" s="526"/>
      <c r="AW80" s="526"/>
      <c r="AX80" s="526"/>
      <c r="AY80" s="526"/>
      <c r="AZ80" s="216"/>
      <c r="BA80" s="236"/>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303"/>
      <c r="CH80" s="303"/>
      <c r="CI80" s="1490"/>
      <c r="CJ80" s="1490"/>
      <c r="CK80" s="1490"/>
      <c r="CL80" s="1490"/>
      <c r="CM80" s="1490"/>
      <c r="CN80" s="1490"/>
      <c r="CO80" s="1490"/>
      <c r="CP80" s="1490"/>
      <c r="CQ80" s="1490"/>
      <c r="CR80" s="1490"/>
      <c r="CS80" s="1490"/>
      <c r="CT80" s="1490"/>
      <c r="CU80" s="1490"/>
      <c r="CV80" s="1490"/>
      <c r="CW80" s="1490"/>
      <c r="CX80" s="1490"/>
      <c r="CY80" s="1490"/>
      <c r="CZ80" s="1490"/>
    </row>
    <row r="81" s="554" customFormat="true" ht="15" customHeight="true" x14ac:dyDescent="0.2">
      <c r="A81" s="692"/>
      <c r="B81" s="710"/>
      <c r="C81" s="776"/>
      <c r="D81" s="777"/>
      <c r="E81" s="777"/>
      <c r="F81" s="777"/>
      <c r="G81" s="778"/>
      <c r="H81" s="779"/>
      <c r="I81" s="777"/>
      <c r="J81" s="777"/>
      <c r="K81" s="777"/>
      <c r="L81" s="780"/>
      <c r="M81" s="781"/>
      <c r="N81" s="777"/>
      <c r="O81" s="777"/>
      <c r="P81" s="777"/>
      <c r="Q81" s="778"/>
      <c r="R81" s="779"/>
      <c r="S81" s="777"/>
      <c r="T81" s="777"/>
      <c r="U81" s="777"/>
      <c r="V81" s="777"/>
      <c r="W81" s="777"/>
      <c r="X81" s="777"/>
      <c r="Y81" s="777"/>
      <c r="Z81" s="777"/>
      <c r="AA81" s="777"/>
      <c r="AB81" s="782"/>
      <c r="AC81" s="783"/>
      <c r="AD81" s="783"/>
      <c r="AE81" s="783"/>
      <c r="AF81" s="783"/>
      <c r="AG81" s="783"/>
      <c r="AH81" s="794"/>
      <c r="AI81" s="526"/>
      <c r="AJ81" s="526"/>
      <c r="AK81" s="526"/>
      <c r="AL81" s="526"/>
      <c r="AM81" s="526"/>
      <c r="AN81" s="526"/>
      <c r="AO81" s="526"/>
      <c r="AP81" s="526"/>
      <c r="AQ81" s="526"/>
      <c r="AR81" s="526"/>
      <c r="AS81" s="526"/>
      <c r="AT81" s="526"/>
      <c r="AU81" s="526"/>
      <c r="AV81" s="526"/>
      <c r="AW81" s="526"/>
      <c r="AX81" s="526"/>
      <c r="AY81" s="526"/>
      <c r="AZ81" s="216"/>
      <c r="BA81" s="236"/>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303"/>
      <c r="CH81" s="303"/>
      <c r="CI81" s="1490"/>
      <c r="CJ81" s="1490"/>
      <c r="CK81" s="1490"/>
      <c r="CL81" s="1490"/>
      <c r="CM81" s="1490"/>
      <c r="CN81" s="1490"/>
      <c r="CO81" s="1490"/>
      <c r="CP81" s="1490"/>
      <c r="CQ81" s="1490"/>
      <c r="CR81" s="1490"/>
      <c r="CS81" s="1490"/>
      <c r="CT81" s="1490"/>
      <c r="CU81" s="1490"/>
      <c r="CV81" s="1490"/>
      <c r="CW81" s="1490"/>
      <c r="CX81" s="1490"/>
      <c r="CY81" s="1490"/>
      <c r="CZ81" s="1490"/>
    </row>
    <row r="82" s="554" customFormat="true" ht="15" customHeight="true" x14ac:dyDescent="0.2">
      <c r="A82" s="692"/>
      <c r="B82" s="710"/>
      <c r="C82" s="776"/>
      <c r="D82" s="777"/>
      <c r="E82" s="777"/>
      <c r="F82" s="777"/>
      <c r="G82" s="778"/>
      <c r="H82" s="779"/>
      <c r="I82" s="777"/>
      <c r="J82" s="777"/>
      <c r="K82" s="777"/>
      <c r="L82" s="780"/>
      <c r="M82" s="781"/>
      <c r="N82" s="777"/>
      <c r="O82" s="777"/>
      <c r="P82" s="777"/>
      <c r="Q82" s="778"/>
      <c r="R82" s="779"/>
      <c r="S82" s="777"/>
      <c r="T82" s="777"/>
      <c r="U82" s="777"/>
      <c r="V82" s="777"/>
      <c r="W82" s="777"/>
      <c r="X82" s="777"/>
      <c r="Y82" s="777"/>
      <c r="Z82" s="777"/>
      <c r="AA82" s="777"/>
      <c r="AB82" s="782"/>
      <c r="AC82" s="783"/>
      <c r="AD82" s="783"/>
      <c r="AE82" s="783"/>
      <c r="AF82" s="783"/>
      <c r="AG82" s="783"/>
      <c r="AH82" s="794"/>
      <c r="AI82" s="526"/>
      <c r="AJ82" s="526"/>
      <c r="AK82" s="526"/>
      <c r="AL82" s="526"/>
      <c r="AM82" s="526"/>
      <c r="AN82" s="526"/>
      <c r="AO82" s="526"/>
      <c r="AP82" s="526"/>
      <c r="AQ82" s="526"/>
      <c r="AR82" s="526"/>
      <c r="AS82" s="526"/>
      <c r="AT82" s="526"/>
      <c r="AU82" s="526"/>
      <c r="AV82" s="526"/>
      <c r="AW82" s="526"/>
      <c r="AX82" s="526"/>
      <c r="AY82" s="526"/>
      <c r="AZ82" s="216"/>
      <c r="BA82" s="236"/>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303"/>
      <c r="CH82" s="303"/>
      <c r="CI82" s="1490"/>
      <c r="CJ82" s="1490"/>
      <c r="CK82" s="1490"/>
      <c r="CL82" s="1490"/>
      <c r="CM82" s="1490"/>
      <c r="CN82" s="1490"/>
      <c r="CO82" s="1490"/>
      <c r="CP82" s="1490"/>
      <c r="CQ82" s="1490"/>
      <c r="CR82" s="1490"/>
      <c r="CS82" s="1490"/>
      <c r="CT82" s="1490"/>
      <c r="CU82" s="1490"/>
      <c r="CV82" s="1490"/>
      <c r="CW82" s="1490"/>
      <c r="CX82" s="1490"/>
      <c r="CY82" s="1490"/>
      <c r="CZ82" s="1490"/>
    </row>
    <row r="83" s="554" customFormat="true" ht="15" customHeight="true" x14ac:dyDescent="0.2">
      <c r="A83" s="692"/>
      <c r="B83" s="710"/>
      <c r="C83" s="776"/>
      <c r="D83" s="777"/>
      <c r="E83" s="777"/>
      <c r="F83" s="777"/>
      <c r="G83" s="778"/>
      <c r="H83" s="779"/>
      <c r="I83" s="777"/>
      <c r="J83" s="777"/>
      <c r="K83" s="777"/>
      <c r="L83" s="780"/>
      <c r="M83" s="781"/>
      <c r="N83" s="777"/>
      <c r="O83" s="777"/>
      <c r="P83" s="777"/>
      <c r="Q83" s="778"/>
      <c r="R83" s="779"/>
      <c r="S83" s="777"/>
      <c r="T83" s="777"/>
      <c r="U83" s="777"/>
      <c r="V83" s="777"/>
      <c r="W83" s="777"/>
      <c r="X83" s="777"/>
      <c r="Y83" s="777"/>
      <c r="Z83" s="777"/>
      <c r="AA83" s="777"/>
      <c r="AB83" s="782"/>
      <c r="AC83" s="783"/>
      <c r="AD83" s="783"/>
      <c r="AE83" s="783"/>
      <c r="AF83" s="783"/>
      <c r="AG83" s="783"/>
      <c r="AH83" s="794"/>
      <c r="AI83" s="526"/>
      <c r="AJ83" s="526"/>
      <c r="AK83" s="526"/>
      <c r="AL83" s="526"/>
      <c r="AM83" s="526"/>
      <c r="AN83" s="526"/>
      <c r="AO83" s="526"/>
      <c r="AP83" s="526"/>
      <c r="AQ83" s="526"/>
      <c r="AR83" s="526"/>
      <c r="AS83" s="526"/>
      <c r="AT83" s="526"/>
      <c r="AU83" s="526"/>
      <c r="AV83" s="526"/>
      <c r="AW83" s="526"/>
      <c r="AX83" s="526"/>
      <c r="AY83" s="526"/>
      <c r="AZ83" s="216"/>
      <c r="BA83" s="236"/>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303"/>
      <c r="CH83" s="303"/>
      <c r="CI83" s="1490"/>
      <c r="CJ83" s="1490"/>
      <c r="CK83" s="1490"/>
      <c r="CL83" s="1490"/>
      <c r="CM83" s="1490"/>
      <c r="CN83" s="1490"/>
      <c r="CO83" s="1490"/>
      <c r="CP83" s="1490"/>
      <c r="CQ83" s="1490"/>
      <c r="CR83" s="1490"/>
      <c r="CS83" s="1490"/>
      <c r="CT83" s="1490"/>
      <c r="CU83" s="1490"/>
      <c r="CV83" s="1490"/>
      <c r="CW83" s="1490"/>
      <c r="CX83" s="1490"/>
      <c r="CY83" s="1490"/>
      <c r="CZ83" s="1490"/>
    </row>
    <row r="84" s="554" customFormat="true" ht="15" customHeight="true" x14ac:dyDescent="0.2">
      <c r="A84" s="692"/>
      <c r="B84" s="710"/>
      <c r="C84" s="776"/>
      <c r="D84" s="777"/>
      <c r="E84" s="777"/>
      <c r="F84" s="777"/>
      <c r="G84" s="778"/>
      <c r="H84" s="779"/>
      <c r="I84" s="777"/>
      <c r="J84" s="777"/>
      <c r="K84" s="777"/>
      <c r="L84" s="780"/>
      <c r="M84" s="781"/>
      <c r="N84" s="777"/>
      <c r="O84" s="777"/>
      <c r="P84" s="777"/>
      <c r="Q84" s="778"/>
      <c r="R84" s="779"/>
      <c r="S84" s="777"/>
      <c r="T84" s="777"/>
      <c r="U84" s="777"/>
      <c r="V84" s="777"/>
      <c r="W84" s="777"/>
      <c r="X84" s="777"/>
      <c r="Y84" s="777"/>
      <c r="Z84" s="777"/>
      <c r="AA84" s="777"/>
      <c r="AB84" s="782"/>
      <c r="AC84" s="783"/>
      <c r="AD84" s="783"/>
      <c r="AE84" s="783"/>
      <c r="AF84" s="783"/>
      <c r="AG84" s="783"/>
      <c r="AH84" s="794"/>
      <c r="AI84" s="526"/>
      <c r="AJ84" s="526"/>
      <c r="AK84" s="526"/>
      <c r="AL84" s="526"/>
      <c r="AM84" s="526"/>
      <c r="AN84" s="526"/>
      <c r="AO84" s="526"/>
      <c r="AP84" s="526"/>
      <c r="AQ84" s="526"/>
      <c r="AR84" s="526"/>
      <c r="AS84" s="526"/>
      <c r="AT84" s="526"/>
      <c r="AU84" s="526"/>
      <c r="AV84" s="526"/>
      <c r="AW84" s="526"/>
      <c r="AX84" s="526"/>
      <c r="AY84" s="526"/>
      <c r="AZ84" s="216"/>
      <c r="BA84" s="236"/>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303"/>
      <c r="CH84" s="303"/>
      <c r="CI84" s="1490"/>
      <c r="CJ84" s="1490"/>
      <c r="CK84" s="1490"/>
      <c r="CL84" s="1490"/>
      <c r="CM84" s="1490"/>
      <c r="CN84" s="1490"/>
      <c r="CO84" s="1490"/>
      <c r="CP84" s="1490"/>
      <c r="CQ84" s="1490"/>
      <c r="CR84" s="1490"/>
      <c r="CS84" s="1490"/>
      <c r="CT84" s="1490"/>
      <c r="CU84" s="1490"/>
      <c r="CV84" s="1490"/>
      <c r="CW84" s="1490"/>
      <c r="CX84" s="1490"/>
      <c r="CY84" s="1490"/>
      <c r="CZ84" s="1490"/>
    </row>
    <row r="85" s="554" customFormat="true" ht="15" customHeight="true" x14ac:dyDescent="0.2">
      <c r="A85" s="692"/>
      <c r="B85" s="710"/>
      <c r="C85" s="776"/>
      <c r="D85" s="777"/>
      <c r="E85" s="777"/>
      <c r="F85" s="777"/>
      <c r="G85" s="778"/>
      <c r="H85" s="779"/>
      <c r="I85" s="777"/>
      <c r="J85" s="777"/>
      <c r="K85" s="777"/>
      <c r="L85" s="780"/>
      <c r="M85" s="781"/>
      <c r="N85" s="777"/>
      <c r="O85" s="777"/>
      <c r="P85" s="777"/>
      <c r="Q85" s="778"/>
      <c r="R85" s="779"/>
      <c r="S85" s="777"/>
      <c r="T85" s="777"/>
      <c r="U85" s="777"/>
      <c r="V85" s="777"/>
      <c r="W85" s="777"/>
      <c r="X85" s="777"/>
      <c r="Y85" s="777"/>
      <c r="Z85" s="777"/>
      <c r="AA85" s="777"/>
      <c r="AB85" s="782"/>
      <c r="AC85" s="783"/>
      <c r="AD85" s="783"/>
      <c r="AE85" s="783"/>
      <c r="AF85" s="783"/>
      <c r="AG85" s="783"/>
      <c r="AH85" s="794"/>
      <c r="AI85" s="526"/>
      <c r="AJ85" s="526"/>
      <c r="AK85" s="526"/>
      <c r="AL85" s="526"/>
      <c r="AM85" s="526"/>
      <c r="AN85" s="526"/>
      <c r="AO85" s="526"/>
      <c r="AP85" s="526"/>
      <c r="AQ85" s="526"/>
      <c r="AR85" s="526"/>
      <c r="AS85" s="526"/>
      <c r="AT85" s="526"/>
      <c r="AU85" s="526"/>
      <c r="AV85" s="526"/>
      <c r="AW85" s="526"/>
      <c r="AX85" s="526"/>
      <c r="AY85" s="526"/>
      <c r="AZ85" s="216"/>
      <c r="BA85" s="236"/>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303"/>
      <c r="CH85" s="303"/>
      <c r="CI85" s="1490"/>
      <c r="CJ85" s="1490"/>
      <c r="CK85" s="1490"/>
      <c r="CL85" s="1490"/>
      <c r="CM85" s="1490"/>
      <c r="CN85" s="1490"/>
      <c r="CO85" s="1490"/>
      <c r="CP85" s="1490"/>
      <c r="CQ85" s="1490"/>
      <c r="CR85" s="1490"/>
      <c r="CS85" s="1490"/>
      <c r="CT85" s="1490"/>
      <c r="CU85" s="1490"/>
      <c r="CV85" s="1490"/>
      <c r="CW85" s="1490"/>
      <c r="CX85" s="1490"/>
      <c r="CY85" s="1490"/>
      <c r="CZ85" s="1490"/>
    </row>
    <row r="86" s="554" customFormat="true" ht="15" customHeight="true" x14ac:dyDescent="0.2">
      <c r="A86" s="692"/>
      <c r="B86" s="710"/>
      <c r="C86" s="776"/>
      <c r="D86" s="777"/>
      <c r="E86" s="777"/>
      <c r="F86" s="777"/>
      <c r="G86" s="778"/>
      <c r="H86" s="779"/>
      <c r="I86" s="777"/>
      <c r="J86" s="777"/>
      <c r="K86" s="777"/>
      <c r="L86" s="780"/>
      <c r="M86" s="781"/>
      <c r="N86" s="777"/>
      <c r="O86" s="777"/>
      <c r="P86" s="777"/>
      <c r="Q86" s="778"/>
      <c r="R86" s="779"/>
      <c r="S86" s="777"/>
      <c r="T86" s="777"/>
      <c r="U86" s="777"/>
      <c r="V86" s="777"/>
      <c r="W86" s="777"/>
      <c r="X86" s="777"/>
      <c r="Y86" s="777"/>
      <c r="Z86" s="777"/>
      <c r="AA86" s="777"/>
      <c r="AB86" s="782"/>
      <c r="AC86" s="783"/>
      <c r="AD86" s="783"/>
      <c r="AE86" s="783"/>
      <c r="AF86" s="783"/>
      <c r="AG86" s="783"/>
      <c r="AH86" s="794"/>
      <c r="AI86" s="526"/>
      <c r="AJ86" s="526"/>
      <c r="AK86" s="526"/>
      <c r="AL86" s="526"/>
      <c r="AM86" s="526"/>
      <c r="AN86" s="526"/>
      <c r="AO86" s="526"/>
      <c r="AP86" s="526"/>
      <c r="AQ86" s="526"/>
      <c r="AR86" s="526"/>
      <c r="AS86" s="526"/>
      <c r="AT86" s="526"/>
      <c r="AU86" s="526"/>
      <c r="AV86" s="526"/>
      <c r="AW86" s="526"/>
      <c r="AX86" s="526"/>
      <c r="AY86" s="526"/>
      <c r="AZ86" s="216"/>
      <c r="BA86" s="236"/>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303"/>
      <c r="CH86" s="303"/>
      <c r="CI86" s="1490"/>
      <c r="CJ86" s="1490"/>
      <c r="CK86" s="1490"/>
      <c r="CL86" s="1490"/>
      <c r="CM86" s="1490"/>
      <c r="CN86" s="1490"/>
      <c r="CO86" s="1490"/>
      <c r="CP86" s="1490"/>
      <c r="CQ86" s="1490"/>
      <c r="CR86" s="1490"/>
      <c r="CS86" s="1490"/>
      <c r="CT86" s="1490"/>
      <c r="CU86" s="1490"/>
      <c r="CV86" s="1490"/>
      <c r="CW86" s="1490"/>
      <c r="CX86" s="1490"/>
      <c r="CY86" s="1490"/>
      <c r="CZ86" s="1490"/>
    </row>
    <row r="87" s="554" customFormat="true" ht="15" customHeight="true" x14ac:dyDescent="0.2">
      <c r="A87" s="692"/>
      <c r="B87" s="710"/>
      <c r="C87" s="776"/>
      <c r="D87" s="777"/>
      <c r="E87" s="777"/>
      <c r="F87" s="777"/>
      <c r="G87" s="778"/>
      <c r="H87" s="779"/>
      <c r="I87" s="777"/>
      <c r="J87" s="777"/>
      <c r="K87" s="777"/>
      <c r="L87" s="780"/>
      <c r="M87" s="781"/>
      <c r="N87" s="777"/>
      <c r="O87" s="777"/>
      <c r="P87" s="777"/>
      <c r="Q87" s="778"/>
      <c r="R87" s="779"/>
      <c r="S87" s="777"/>
      <c r="T87" s="777"/>
      <c r="U87" s="777"/>
      <c r="V87" s="777"/>
      <c r="W87" s="777"/>
      <c r="X87" s="777"/>
      <c r="Y87" s="777"/>
      <c r="Z87" s="777"/>
      <c r="AA87" s="777"/>
      <c r="AB87" s="782"/>
      <c r="AC87" s="783"/>
      <c r="AD87" s="783"/>
      <c r="AE87" s="783"/>
      <c r="AF87" s="783"/>
      <c r="AG87" s="783"/>
      <c r="AH87" s="794"/>
      <c r="AI87" s="526"/>
      <c r="AJ87" s="526"/>
      <c r="AK87" s="526"/>
      <c r="AL87" s="526"/>
      <c r="AM87" s="526"/>
      <c r="AN87" s="526"/>
      <c r="AO87" s="526"/>
      <c r="AP87" s="526"/>
      <c r="AQ87" s="526"/>
      <c r="AR87" s="526"/>
      <c r="AS87" s="526"/>
      <c r="AT87" s="526"/>
      <c r="AU87" s="526"/>
      <c r="AV87" s="526"/>
      <c r="AW87" s="526"/>
      <c r="AX87" s="526"/>
      <c r="AY87" s="526"/>
      <c r="AZ87" s="216"/>
      <c r="BA87" s="236"/>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303"/>
      <c r="CH87" s="303"/>
      <c r="CI87" s="1490"/>
      <c r="CJ87" s="1490"/>
      <c r="CK87" s="1490"/>
      <c r="CL87" s="1490"/>
      <c r="CM87" s="1490"/>
      <c r="CN87" s="1490"/>
      <c r="CO87" s="1490"/>
      <c r="CP87" s="1490"/>
      <c r="CQ87" s="1490"/>
      <c r="CR87" s="1490"/>
      <c r="CS87" s="1490"/>
      <c r="CT87" s="1490"/>
      <c r="CU87" s="1490"/>
      <c r="CV87" s="1490"/>
      <c r="CW87" s="1490"/>
      <c r="CX87" s="1490"/>
      <c r="CY87" s="1490"/>
      <c r="CZ87" s="1490"/>
    </row>
    <row r="88" s="554" customFormat="true" ht="15" customHeight="true" x14ac:dyDescent="0.2">
      <c r="A88" s="692"/>
      <c r="B88" s="710"/>
      <c r="C88" s="776"/>
      <c r="D88" s="777"/>
      <c r="E88" s="777"/>
      <c r="F88" s="777"/>
      <c r="G88" s="778"/>
      <c r="H88" s="779"/>
      <c r="I88" s="777"/>
      <c r="J88" s="777"/>
      <c r="K88" s="777"/>
      <c r="L88" s="780"/>
      <c r="M88" s="781"/>
      <c r="N88" s="777"/>
      <c r="O88" s="777"/>
      <c r="P88" s="777"/>
      <c r="Q88" s="778"/>
      <c r="R88" s="779"/>
      <c r="S88" s="777"/>
      <c r="T88" s="777"/>
      <c r="U88" s="777"/>
      <c r="V88" s="777"/>
      <c r="W88" s="777"/>
      <c r="X88" s="777"/>
      <c r="Y88" s="777"/>
      <c r="Z88" s="777"/>
      <c r="AA88" s="777"/>
      <c r="AB88" s="782"/>
      <c r="AC88" s="783"/>
      <c r="AD88" s="783"/>
      <c r="AE88" s="783"/>
      <c r="AF88" s="783"/>
      <c r="AG88" s="783"/>
      <c r="AH88" s="794"/>
      <c r="AI88" s="526"/>
      <c r="AJ88" s="526"/>
      <c r="AK88" s="526"/>
      <c r="AL88" s="526"/>
      <c r="AM88" s="526"/>
      <c r="AN88" s="526"/>
      <c r="AO88" s="526"/>
      <c r="AP88" s="526"/>
      <c r="AQ88" s="526"/>
      <c r="AR88" s="526"/>
      <c r="AS88" s="526"/>
      <c r="AT88" s="526"/>
      <c r="AU88" s="526"/>
      <c r="AV88" s="526"/>
      <c r="AW88" s="526"/>
      <c r="AX88" s="526"/>
      <c r="AY88" s="526"/>
      <c r="AZ88" s="216"/>
      <c r="BA88" s="236"/>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303"/>
      <c r="CH88" s="303"/>
      <c r="CI88" s="1490"/>
      <c r="CJ88" s="1490"/>
      <c r="CK88" s="1490"/>
      <c r="CL88" s="1490"/>
      <c r="CM88" s="1490"/>
      <c r="CN88" s="1490"/>
      <c r="CO88" s="1490"/>
      <c r="CP88" s="1490"/>
      <c r="CQ88" s="1490"/>
      <c r="CR88" s="1490"/>
      <c r="CS88" s="1490"/>
      <c r="CT88" s="1490"/>
      <c r="CU88" s="1490"/>
      <c r="CV88" s="1490"/>
      <c r="CW88" s="1490"/>
      <c r="CX88" s="1490"/>
      <c r="CY88" s="1490"/>
      <c r="CZ88" s="1490"/>
    </row>
    <row r="89" s="554" customFormat="true" ht="15" customHeight="true" x14ac:dyDescent="0.2">
      <c r="A89" s="692"/>
      <c r="B89" s="710"/>
      <c r="C89" s="776"/>
      <c r="D89" s="777"/>
      <c r="E89" s="777"/>
      <c r="F89" s="777"/>
      <c r="G89" s="778"/>
      <c r="H89" s="779"/>
      <c r="I89" s="777"/>
      <c r="J89" s="777"/>
      <c r="K89" s="777"/>
      <c r="L89" s="780"/>
      <c r="M89" s="781"/>
      <c r="N89" s="777"/>
      <c r="O89" s="777"/>
      <c r="P89" s="777"/>
      <c r="Q89" s="778"/>
      <c r="R89" s="779"/>
      <c r="S89" s="777"/>
      <c r="T89" s="777"/>
      <c r="U89" s="777"/>
      <c r="V89" s="777"/>
      <c r="W89" s="777"/>
      <c r="X89" s="777"/>
      <c r="Y89" s="777"/>
      <c r="Z89" s="777"/>
      <c r="AA89" s="777"/>
      <c r="AB89" s="782"/>
      <c r="AC89" s="783"/>
      <c r="AD89" s="783"/>
      <c r="AE89" s="783"/>
      <c r="AF89" s="783"/>
      <c r="AG89" s="783"/>
      <c r="AH89" s="794"/>
      <c r="AI89" s="526"/>
      <c r="AJ89" s="526"/>
      <c r="AK89" s="526"/>
      <c r="AL89" s="526"/>
      <c r="AM89" s="526"/>
      <c r="AN89" s="526"/>
      <c r="AO89" s="526"/>
      <c r="AP89" s="526"/>
      <c r="AQ89" s="526"/>
      <c r="AR89" s="526"/>
      <c r="AS89" s="526"/>
      <c r="AT89" s="526"/>
      <c r="AU89" s="526"/>
      <c r="AV89" s="526"/>
      <c r="AW89" s="526"/>
      <c r="AX89" s="526"/>
      <c r="AY89" s="526"/>
      <c r="AZ89" s="216"/>
      <c r="BA89" s="236"/>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303"/>
      <c r="CH89" s="303"/>
      <c r="CI89" s="1490"/>
      <c r="CJ89" s="1490"/>
      <c r="CK89" s="1490"/>
      <c r="CL89" s="1490"/>
      <c r="CM89" s="1490"/>
      <c r="CN89" s="1490"/>
      <c r="CO89" s="1490"/>
      <c r="CP89" s="1490"/>
      <c r="CQ89" s="1490"/>
      <c r="CR89" s="1490"/>
      <c r="CS89" s="1490"/>
      <c r="CT89" s="1490"/>
      <c r="CU89" s="1490"/>
      <c r="CV89" s="1490"/>
      <c r="CW89" s="1490"/>
      <c r="CX89" s="1490"/>
      <c r="CY89" s="1490"/>
      <c r="CZ89" s="1490"/>
    </row>
    <row r="90" s="554" customFormat="true" ht="15" customHeight="true" x14ac:dyDescent="0.2">
      <c r="A90" s="693"/>
      <c r="B90" s="711"/>
      <c r="C90" s="785"/>
      <c r="D90" s="786"/>
      <c r="E90" s="786"/>
      <c r="F90" s="786"/>
      <c r="G90" s="787"/>
      <c r="H90" s="788"/>
      <c r="I90" s="786"/>
      <c r="J90" s="786"/>
      <c r="K90" s="786"/>
      <c r="L90" s="789"/>
      <c r="M90" s="790"/>
      <c r="N90" s="786"/>
      <c r="O90" s="786"/>
      <c r="P90" s="786"/>
      <c r="Q90" s="787"/>
      <c r="R90" s="788"/>
      <c r="S90" s="786"/>
      <c r="T90" s="786"/>
      <c r="U90" s="786"/>
      <c r="V90" s="786"/>
      <c r="W90" s="786"/>
      <c r="X90" s="786"/>
      <c r="Y90" s="786"/>
      <c r="Z90" s="786"/>
      <c r="AA90" s="786"/>
      <c r="AB90" s="791"/>
      <c r="AC90" s="783"/>
      <c r="AD90" s="783"/>
      <c r="AE90" s="783"/>
      <c r="AF90" s="783"/>
      <c r="AG90" s="783"/>
      <c r="AH90" s="794"/>
      <c r="AI90" s="526"/>
      <c r="AJ90" s="526"/>
      <c r="AK90" s="526"/>
      <c r="AL90" s="526"/>
      <c r="AM90" s="526"/>
      <c r="AN90" s="526"/>
      <c r="AO90" s="526"/>
      <c r="AP90" s="526"/>
      <c r="AQ90" s="526"/>
      <c r="AR90" s="526"/>
      <c r="AS90" s="526"/>
      <c r="AT90" s="526"/>
      <c r="AU90" s="526"/>
      <c r="AV90" s="526"/>
      <c r="AW90" s="526"/>
      <c r="AX90" s="526"/>
      <c r="AY90" s="526"/>
      <c r="AZ90" s="216"/>
      <c r="BA90" s="236"/>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303"/>
      <c r="CH90" s="303"/>
      <c r="CI90" s="1490"/>
      <c r="CJ90" s="1490"/>
      <c r="CK90" s="1490"/>
      <c r="CL90" s="1490"/>
      <c r="CM90" s="1490"/>
      <c r="CN90" s="1490"/>
      <c r="CO90" s="1490"/>
      <c r="CP90" s="1490"/>
      <c r="CQ90" s="1490"/>
      <c r="CR90" s="1490"/>
      <c r="CS90" s="1490"/>
      <c r="CT90" s="1490"/>
      <c r="CU90" s="1490"/>
      <c r="CV90" s="1490"/>
      <c r="CW90" s="1490"/>
      <c r="CX90" s="1490"/>
      <c r="CY90" s="1490"/>
      <c r="CZ90" s="1490"/>
    </row>
    <row r="91" s="554" customFormat="true" ht="15" customHeight="true" x14ac:dyDescent="0.2">
      <c r="A91" s="622"/>
      <c r="B91" s="712"/>
      <c r="C91" s="792"/>
      <c r="D91" s="783"/>
      <c r="E91" s="783"/>
      <c r="F91" s="783"/>
      <c r="G91" s="784"/>
      <c r="H91" s="793"/>
      <c r="I91" s="783"/>
      <c r="J91" s="783"/>
      <c r="K91" s="783"/>
      <c r="L91" s="794"/>
      <c r="M91" s="792"/>
      <c r="N91" s="783"/>
      <c r="O91" s="783"/>
      <c r="P91" s="783"/>
      <c r="Q91" s="784"/>
      <c r="R91" s="793"/>
      <c r="S91" s="783"/>
      <c r="T91" s="783"/>
      <c r="U91" s="783"/>
      <c r="V91" s="783"/>
      <c r="W91" s="783"/>
      <c r="X91" s="783"/>
      <c r="Y91" s="783"/>
      <c r="Z91" s="783"/>
      <c r="AA91" s="783"/>
      <c r="AB91" s="783"/>
      <c r="AC91" s="783"/>
      <c r="AD91" s="783"/>
      <c r="AE91" s="783"/>
      <c r="AF91" s="783"/>
      <c r="AG91" s="783"/>
      <c r="AH91" s="794"/>
      <c r="AI91" s="526"/>
      <c r="AJ91" s="526"/>
      <c r="AK91" s="526"/>
      <c r="AL91" s="526"/>
      <c r="AM91" s="526"/>
      <c r="AN91" s="526"/>
      <c r="AO91" s="526"/>
      <c r="AP91" s="526"/>
      <c r="AQ91" s="526"/>
      <c r="AR91" s="526"/>
      <c r="AS91" s="526"/>
      <c r="AT91" s="526"/>
      <c r="AU91" s="526"/>
      <c r="AV91" s="526"/>
      <c r="AW91" s="526"/>
      <c r="AX91" s="526"/>
      <c r="AY91" s="526"/>
      <c r="AZ91" s="216"/>
      <c r="BA91" s="236"/>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303"/>
      <c r="CH91" s="303"/>
      <c r="CI91" s="1490"/>
      <c r="CJ91" s="1490"/>
      <c r="CK91" s="1490"/>
      <c r="CL91" s="1490"/>
      <c r="CM91" s="1490"/>
      <c r="CN91" s="1490"/>
      <c r="CO91" s="1490"/>
      <c r="CP91" s="1490"/>
      <c r="CQ91" s="1490"/>
      <c r="CR91" s="1490"/>
      <c r="CS91" s="1490"/>
      <c r="CT91" s="1490"/>
      <c r="CU91" s="1490"/>
      <c r="CV91" s="1490"/>
      <c r="CW91" s="1490"/>
      <c r="CX91" s="1490"/>
      <c r="CY91" s="1490"/>
      <c r="CZ91" s="1490"/>
    </row>
    <row r="92" s="554" customFormat="true" ht="15" customHeight="true" x14ac:dyDescent="0.2">
      <c r="A92" s="622"/>
      <c r="B92" s="712"/>
      <c r="C92" s="792"/>
      <c r="D92" s="783"/>
      <c r="E92" s="783"/>
      <c r="F92" s="783"/>
      <c r="G92" s="784"/>
      <c r="H92" s="793"/>
      <c r="I92" s="783"/>
      <c r="J92" s="783"/>
      <c r="K92" s="783"/>
      <c r="L92" s="794"/>
      <c r="M92" s="792"/>
      <c r="N92" s="783"/>
      <c r="O92" s="783"/>
      <c r="P92" s="783"/>
      <c r="Q92" s="784"/>
      <c r="R92" s="793"/>
      <c r="S92" s="783"/>
      <c r="T92" s="783"/>
      <c r="U92" s="783"/>
      <c r="V92" s="783"/>
      <c r="W92" s="783"/>
      <c r="X92" s="783"/>
      <c r="Y92" s="783"/>
      <c r="Z92" s="783"/>
      <c r="AA92" s="783"/>
      <c r="AB92" s="783"/>
      <c r="AC92" s="783"/>
      <c r="AD92" s="783"/>
      <c r="AE92" s="783"/>
      <c r="AF92" s="783"/>
      <c r="AG92" s="783"/>
      <c r="AH92" s="794"/>
      <c r="AI92" s="526"/>
      <c r="AJ92" s="526"/>
      <c r="AK92" s="526"/>
      <c r="AL92" s="526"/>
      <c r="AM92" s="526"/>
      <c r="AN92" s="526"/>
      <c r="AO92" s="526"/>
      <c r="AP92" s="526"/>
      <c r="AQ92" s="526"/>
      <c r="AR92" s="526"/>
      <c r="AS92" s="526"/>
      <c r="AT92" s="526"/>
      <c r="AU92" s="526"/>
      <c r="AV92" s="526"/>
      <c r="AW92" s="526"/>
      <c r="AX92" s="526"/>
      <c r="AY92" s="526"/>
      <c r="AZ92" s="216"/>
      <c r="BA92" s="236"/>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303"/>
      <c r="CH92" s="303"/>
      <c r="CI92" s="1490"/>
      <c r="CJ92" s="1490"/>
      <c r="CK92" s="1490"/>
      <c r="CL92" s="1490"/>
      <c r="CM92" s="1490"/>
      <c r="CN92" s="1490"/>
      <c r="CO92" s="1490"/>
      <c r="CP92" s="1490"/>
      <c r="CQ92" s="1490"/>
      <c r="CR92" s="1490"/>
      <c r="CS92" s="1490"/>
      <c r="CT92" s="1490"/>
      <c r="CU92" s="1490"/>
      <c r="CV92" s="1490"/>
      <c r="CW92" s="1490"/>
      <c r="CX92" s="1490"/>
      <c r="CY92" s="1490"/>
      <c r="CZ92" s="1490"/>
    </row>
    <row r="93" s="554" customFormat="true" ht="15" customHeight="true" x14ac:dyDescent="0.2">
      <c r="A93" s="694"/>
      <c r="B93" s="713"/>
      <c r="C93" s="626"/>
      <c r="D93" s="627"/>
      <c r="E93" s="627"/>
      <c r="F93" s="627"/>
      <c r="G93" s="676"/>
      <c r="H93" s="666"/>
      <c r="I93" s="627"/>
      <c r="J93" s="627"/>
      <c r="K93" s="627"/>
      <c r="L93" s="643"/>
      <c r="M93" s="626"/>
      <c r="N93" s="627"/>
      <c r="O93" s="627"/>
      <c r="P93" s="627"/>
      <c r="Q93" s="676"/>
      <c r="R93" s="666"/>
      <c r="S93" s="627"/>
      <c r="T93" s="627"/>
      <c r="U93" s="627"/>
      <c r="V93" s="627"/>
      <c r="W93" s="627"/>
      <c r="X93" s="627"/>
      <c r="Y93" s="627"/>
      <c r="Z93" s="627"/>
      <c r="AA93" s="627"/>
      <c r="AB93" s="627"/>
      <c r="AC93" s="783"/>
      <c r="AD93" s="783"/>
      <c r="AE93" s="783"/>
      <c r="AF93" s="783"/>
      <c r="AG93" s="783"/>
      <c r="AH93" s="794"/>
      <c r="AI93" s="526"/>
      <c r="AJ93" s="526"/>
      <c r="AK93" s="526"/>
      <c r="AL93" s="526"/>
      <c r="AM93" s="526"/>
      <c r="AN93" s="526"/>
      <c r="AO93" s="526"/>
      <c r="AP93" s="526"/>
      <c r="AQ93" s="526"/>
      <c r="AR93" s="526"/>
      <c r="AS93" s="526"/>
      <c r="AT93" s="526"/>
      <c r="AU93" s="526"/>
      <c r="AV93" s="526"/>
      <c r="AW93" s="526"/>
      <c r="AX93" s="526"/>
      <c r="AY93" s="526"/>
      <c r="AZ93" s="216"/>
      <c r="BA93" s="236"/>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303"/>
      <c r="CH93" s="303"/>
      <c r="CI93" s="1490"/>
      <c r="CJ93" s="1490"/>
      <c r="CK93" s="1490"/>
      <c r="CL93" s="1490"/>
      <c r="CM93" s="1490"/>
      <c r="CN93" s="1490"/>
      <c r="CO93" s="1490"/>
      <c r="CP93" s="1490"/>
      <c r="CQ93" s="1490"/>
      <c r="CR93" s="1490"/>
      <c r="CS93" s="1490"/>
      <c r="CT93" s="1490"/>
      <c r="CU93" s="1490"/>
      <c r="CV93" s="1490"/>
      <c r="CW93" s="1490"/>
      <c r="CX93" s="1490"/>
      <c r="CY93" s="1490"/>
      <c r="CZ93" s="1490"/>
    </row>
    <row r="94" s="554" customFormat="true" ht="15" customHeight="true" x14ac:dyDescent="0.2">
      <c r="A94" s="910"/>
      <c r="B94" s="713"/>
      <c r="C94" s="626"/>
      <c r="D94" s="628"/>
      <c r="E94" s="628"/>
      <c r="F94" s="628"/>
      <c r="G94" s="677"/>
      <c r="H94" s="666"/>
      <c r="I94" s="628"/>
      <c r="J94" s="628"/>
      <c r="K94" s="628"/>
      <c r="L94" s="644"/>
      <c r="M94" s="626"/>
      <c r="N94" s="628"/>
      <c r="O94" s="628"/>
      <c r="P94" s="628"/>
      <c r="Q94" s="677"/>
      <c r="R94" s="666"/>
      <c r="S94" s="628"/>
      <c r="T94" s="628"/>
      <c r="U94" s="628"/>
      <c r="V94" s="628"/>
      <c r="W94" s="628"/>
      <c r="X94" s="628"/>
      <c r="Y94" s="628"/>
      <c r="Z94" s="628"/>
      <c r="AA94" s="628"/>
      <c r="AB94" s="628"/>
      <c r="AC94" s="783"/>
      <c r="AD94" s="783"/>
      <c r="AE94" s="783"/>
      <c r="AF94" s="783"/>
      <c r="AG94" s="783"/>
      <c r="AH94" s="794"/>
      <c r="AI94" s="526"/>
      <c r="AJ94" s="526"/>
      <c r="AK94" s="526"/>
      <c r="AL94" s="526"/>
      <c r="AM94" s="526"/>
      <c r="AN94" s="526"/>
      <c r="AO94" s="526"/>
      <c r="AP94" s="526"/>
      <c r="AQ94" s="526"/>
      <c r="AR94" s="526"/>
      <c r="AS94" s="526"/>
      <c r="AT94" s="526"/>
      <c r="AU94" s="526"/>
      <c r="AV94" s="526"/>
      <c r="AW94" s="526"/>
      <c r="AX94" s="526"/>
      <c r="AY94" s="526"/>
      <c r="AZ94" s="216"/>
      <c r="BA94" s="236"/>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303"/>
      <c r="CH94" s="303"/>
      <c r="CI94" s="1490"/>
      <c r="CJ94" s="1490"/>
      <c r="CK94" s="1490"/>
      <c r="CL94" s="1490"/>
      <c r="CM94" s="1490"/>
      <c r="CN94" s="1490"/>
      <c r="CO94" s="1490"/>
      <c r="CP94" s="1490"/>
      <c r="CQ94" s="1490"/>
      <c r="CR94" s="1490"/>
      <c r="CS94" s="1490"/>
      <c r="CT94" s="1490"/>
      <c r="CU94" s="1490"/>
      <c r="CV94" s="1490"/>
      <c r="CW94" s="1490"/>
      <c r="CX94" s="1490"/>
      <c r="CY94" s="1490"/>
      <c r="CZ94" s="1490"/>
    </row>
    <row r="95" s="554" customFormat="true" ht="15" customHeight="true" x14ac:dyDescent="0.2">
      <c r="A95" s="694"/>
      <c r="B95" s="714"/>
      <c r="C95" s="795"/>
      <c r="D95" s="796"/>
      <c r="E95" s="796"/>
      <c r="F95" s="796"/>
      <c r="G95" s="797"/>
      <c r="H95" s="798"/>
      <c r="I95" s="796"/>
      <c r="J95" s="796"/>
      <c r="K95" s="796"/>
      <c r="L95" s="799"/>
      <c r="M95" s="795"/>
      <c r="N95" s="796"/>
      <c r="O95" s="796"/>
      <c r="P95" s="796"/>
      <c r="Q95" s="797"/>
      <c r="R95" s="798"/>
      <c r="S95" s="796"/>
      <c r="T95" s="796"/>
      <c r="U95" s="796"/>
      <c r="V95" s="796"/>
      <c r="W95" s="796"/>
      <c r="X95" s="796"/>
      <c r="Y95" s="796"/>
      <c r="Z95" s="796"/>
      <c r="AA95" s="796"/>
      <c r="AB95" s="796"/>
      <c r="AC95" s="783"/>
      <c r="AD95" s="783"/>
      <c r="AE95" s="783"/>
      <c r="AF95" s="783"/>
      <c r="AG95" s="783"/>
      <c r="AH95" s="794"/>
      <c r="AI95" s="526"/>
      <c r="AJ95" s="526"/>
      <c r="AK95" s="526"/>
      <c r="AL95" s="526"/>
      <c r="AM95" s="526"/>
      <c r="AN95" s="526"/>
      <c r="AO95" s="526"/>
      <c r="AP95" s="526"/>
      <c r="AQ95" s="526"/>
      <c r="AR95" s="526"/>
      <c r="AS95" s="526"/>
      <c r="AT95" s="526"/>
      <c r="AU95" s="526"/>
      <c r="AV95" s="526"/>
      <c r="AW95" s="526"/>
      <c r="AX95" s="526"/>
      <c r="AY95" s="526"/>
      <c r="AZ95" s="216"/>
      <c r="BA95" s="236"/>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303"/>
      <c r="CH95" s="303"/>
      <c r="CI95" s="1490"/>
      <c r="CJ95" s="1490"/>
      <c r="CK95" s="1490"/>
      <c r="CL95" s="1490"/>
      <c r="CM95" s="1490"/>
      <c r="CN95" s="1490"/>
      <c r="CO95" s="1490"/>
      <c r="CP95" s="1490"/>
      <c r="CQ95" s="1490"/>
      <c r="CR95" s="1490"/>
      <c r="CS95" s="1490"/>
      <c r="CT95" s="1490"/>
      <c r="CU95" s="1490"/>
      <c r="CV95" s="1490"/>
      <c r="CW95" s="1490"/>
      <c r="CX95" s="1490"/>
      <c r="CY95" s="1490"/>
      <c r="CZ95" s="1490"/>
    </row>
    <row r="96" s="131" customFormat="true" ht="15" customHeight="true" x14ac:dyDescent="0.2">
      <c r="A96" s="910"/>
      <c r="B96" s="714"/>
      <c r="C96" s="795"/>
      <c r="D96" s="796"/>
      <c r="E96" s="796"/>
      <c r="F96" s="796"/>
      <c r="G96" s="797"/>
      <c r="H96" s="798"/>
      <c r="I96" s="796"/>
      <c r="J96" s="796"/>
      <c r="K96" s="796"/>
      <c r="L96" s="799"/>
      <c r="M96" s="795"/>
      <c r="N96" s="796"/>
      <c r="O96" s="796"/>
      <c r="P96" s="796"/>
      <c r="Q96" s="797"/>
      <c r="R96" s="798"/>
      <c r="S96" s="796"/>
      <c r="T96" s="796"/>
      <c r="U96" s="796"/>
      <c r="V96" s="796"/>
      <c r="W96" s="796"/>
      <c r="X96" s="796"/>
      <c r="Y96" s="796"/>
      <c r="Z96" s="796"/>
      <c r="AA96" s="796"/>
      <c r="AB96" s="796"/>
      <c r="AC96" s="783"/>
      <c r="AD96" s="783"/>
      <c r="AE96" s="783"/>
      <c r="AF96" s="783"/>
      <c r="AG96" s="783"/>
      <c r="AH96" s="794"/>
      <c r="AI96" s="526"/>
      <c r="AJ96" s="526"/>
      <c r="AK96" s="526"/>
      <c r="AL96" s="526"/>
      <c r="AM96" s="526"/>
      <c r="AN96" s="526"/>
      <c r="AO96" s="526"/>
      <c r="AP96" s="526"/>
      <c r="AQ96" s="526"/>
      <c r="AR96" s="526"/>
      <c r="AS96" s="526"/>
      <c r="AT96" s="526"/>
      <c r="AU96" s="526"/>
      <c r="AV96" s="526"/>
      <c r="AW96" s="526"/>
      <c r="AX96" s="526"/>
      <c r="AY96" s="526"/>
      <c r="AZ96" s="216"/>
      <c r="BA96" s="236"/>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303"/>
      <c r="CH96" s="303"/>
      <c r="CI96" s="1490"/>
      <c r="CJ96" s="1490"/>
      <c r="CK96" s="1490"/>
      <c r="CL96" s="1490"/>
      <c r="CM96" s="1490"/>
      <c r="CN96" s="1490"/>
      <c r="CO96" s="1490"/>
      <c r="CP96" s="1490"/>
      <c r="CQ96" s="1490"/>
      <c r="CR96" s="1490"/>
      <c r="CS96" s="1490"/>
      <c r="CT96" s="1490"/>
      <c r="CU96" s="1490"/>
      <c r="CV96" s="1490"/>
      <c r="CW96" s="1490"/>
      <c r="CX96" s="1490"/>
      <c r="CY96" s="1490"/>
      <c r="CZ96" s="1490"/>
    </row>
    <row r="97" s="131" customFormat="true" ht="15" customHeight="true" x14ac:dyDescent="0.2">
      <c r="A97" s="694"/>
      <c r="B97" s="714"/>
      <c r="C97" s="795"/>
      <c r="D97" s="796"/>
      <c r="E97" s="796"/>
      <c r="F97" s="796"/>
      <c r="G97" s="797"/>
      <c r="H97" s="798"/>
      <c r="I97" s="796"/>
      <c r="J97" s="796"/>
      <c r="K97" s="796"/>
      <c r="L97" s="799"/>
      <c r="M97" s="795"/>
      <c r="N97" s="796"/>
      <c r="O97" s="796"/>
      <c r="P97" s="796"/>
      <c r="Q97" s="797"/>
      <c r="R97" s="798"/>
      <c r="S97" s="796"/>
      <c r="T97" s="796"/>
      <c r="U97" s="796"/>
      <c r="V97" s="796"/>
      <c r="W97" s="796"/>
      <c r="X97" s="796"/>
      <c r="Y97" s="796"/>
      <c r="Z97" s="796"/>
      <c r="AA97" s="796"/>
      <c r="AB97" s="796"/>
      <c r="AC97" s="783"/>
      <c r="AD97" s="783"/>
      <c r="AE97" s="783"/>
      <c r="AF97" s="783"/>
      <c r="AG97" s="783"/>
      <c r="AH97" s="794"/>
      <c r="AI97" s="526"/>
      <c r="AJ97" s="526"/>
      <c r="AK97" s="526"/>
      <c r="AL97" s="526"/>
      <c r="AM97" s="526"/>
      <c r="AN97" s="526"/>
      <c r="AO97" s="526"/>
      <c r="AP97" s="526"/>
      <c r="AQ97" s="526"/>
      <c r="AR97" s="526"/>
      <c r="AS97" s="526"/>
      <c r="AT97" s="526"/>
      <c r="AU97" s="526"/>
      <c r="AV97" s="526"/>
      <c r="AW97" s="526"/>
      <c r="AX97" s="526"/>
      <c r="AY97" s="526"/>
      <c r="AZ97" s="216"/>
      <c r="BA97" s="236"/>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303"/>
      <c r="CH97" s="303"/>
      <c r="CI97" s="1490"/>
      <c r="CJ97" s="1490"/>
      <c r="CK97" s="1490"/>
      <c r="CL97" s="1490"/>
      <c r="CM97" s="1490"/>
      <c r="CN97" s="1490"/>
      <c r="CO97" s="1490"/>
      <c r="CP97" s="1490"/>
      <c r="CQ97" s="1490"/>
      <c r="CR97" s="1490"/>
      <c r="CS97" s="1490"/>
      <c r="CT97" s="1490"/>
      <c r="CU97" s="1490"/>
      <c r="CV97" s="1490"/>
      <c r="CW97" s="1490"/>
      <c r="CX97" s="1490"/>
      <c r="CY97" s="1490"/>
      <c r="CZ97" s="1490"/>
    </row>
    <row r="98" s="131" customFormat="true" ht="15" customHeight="true" x14ac:dyDescent="0.2">
      <c r="A98" s="910"/>
      <c r="B98" s="714"/>
      <c r="C98" s="795"/>
      <c r="D98" s="796"/>
      <c r="E98" s="796"/>
      <c r="F98" s="796"/>
      <c r="G98" s="797"/>
      <c r="H98" s="798"/>
      <c r="I98" s="796"/>
      <c r="J98" s="796"/>
      <c r="K98" s="796"/>
      <c r="L98" s="799"/>
      <c r="M98" s="795"/>
      <c r="N98" s="796"/>
      <c r="O98" s="796"/>
      <c r="P98" s="796"/>
      <c r="Q98" s="797"/>
      <c r="R98" s="798"/>
      <c r="S98" s="796"/>
      <c r="T98" s="796"/>
      <c r="U98" s="796"/>
      <c r="V98" s="796"/>
      <c r="W98" s="796"/>
      <c r="X98" s="796"/>
      <c r="Y98" s="796"/>
      <c r="Z98" s="796"/>
      <c r="AA98" s="796"/>
      <c r="AB98" s="796"/>
      <c r="AC98" s="783"/>
      <c r="AD98" s="783"/>
      <c r="AE98" s="783"/>
      <c r="AF98" s="783"/>
      <c r="AG98" s="783"/>
      <c r="AH98" s="794"/>
      <c r="AI98" s="526"/>
      <c r="AJ98" s="526"/>
      <c r="AK98" s="526"/>
      <c r="AL98" s="526"/>
      <c r="AM98" s="526"/>
      <c r="AN98" s="526"/>
      <c r="AO98" s="526"/>
      <c r="AP98" s="526"/>
      <c r="AQ98" s="526"/>
      <c r="AR98" s="526"/>
      <c r="AS98" s="526"/>
      <c r="AT98" s="526"/>
      <c r="AU98" s="526"/>
      <c r="AV98" s="526"/>
      <c r="AW98" s="526"/>
      <c r="AX98" s="526"/>
      <c r="AY98" s="526"/>
      <c r="AZ98" s="216"/>
      <c r="BA98" s="236"/>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303"/>
      <c r="CH98" s="303"/>
      <c r="CI98" s="1490"/>
      <c r="CJ98" s="1490"/>
      <c r="CK98" s="1490"/>
      <c r="CL98" s="1490"/>
      <c r="CM98" s="1490"/>
      <c r="CN98" s="1490"/>
      <c r="CO98" s="1490"/>
      <c r="CP98" s="1490"/>
      <c r="CQ98" s="1490"/>
      <c r="CR98" s="1490"/>
      <c r="CS98" s="1490"/>
      <c r="CT98" s="1490"/>
      <c r="CU98" s="1490"/>
      <c r="CV98" s="1490"/>
      <c r="CW98" s="1490"/>
      <c r="CX98" s="1490"/>
      <c r="CY98" s="1490"/>
      <c r="CZ98" s="1490"/>
    </row>
    <row r="99" s="131" customFormat="true" ht="15" customHeight="true" x14ac:dyDescent="0.2">
      <c r="A99" s="910"/>
      <c r="B99" s="714"/>
      <c r="C99" s="795"/>
      <c r="D99" s="796"/>
      <c r="E99" s="796"/>
      <c r="F99" s="796"/>
      <c r="G99" s="797"/>
      <c r="H99" s="798"/>
      <c r="I99" s="796"/>
      <c r="J99" s="796"/>
      <c r="K99" s="796"/>
      <c r="L99" s="799"/>
      <c r="M99" s="795"/>
      <c r="N99" s="796"/>
      <c r="O99" s="796"/>
      <c r="P99" s="796"/>
      <c r="Q99" s="797"/>
      <c r="R99" s="798"/>
      <c r="S99" s="796"/>
      <c r="T99" s="796"/>
      <c r="U99" s="796"/>
      <c r="V99" s="796"/>
      <c r="W99" s="796"/>
      <c r="X99" s="796"/>
      <c r="Y99" s="796"/>
      <c r="Z99" s="796"/>
      <c r="AA99" s="796"/>
      <c r="AB99" s="796"/>
      <c r="AC99" s="783"/>
      <c r="AD99" s="783"/>
      <c r="AE99" s="783"/>
      <c r="AF99" s="783"/>
      <c r="AG99" s="783"/>
      <c r="AH99" s="794"/>
      <c r="AI99" s="526"/>
      <c r="AJ99" s="526"/>
      <c r="AK99" s="526"/>
      <c r="AL99" s="526"/>
      <c r="AM99" s="526"/>
      <c r="AN99" s="526"/>
      <c r="AO99" s="526"/>
      <c r="AP99" s="526"/>
      <c r="AQ99" s="526"/>
      <c r="AR99" s="526"/>
      <c r="AS99" s="526"/>
      <c r="AT99" s="526"/>
      <c r="AU99" s="526"/>
      <c r="AV99" s="526"/>
      <c r="AW99" s="526"/>
      <c r="AX99" s="526"/>
      <c r="AY99" s="526"/>
      <c r="AZ99" s="216"/>
      <c r="BA99" s="236"/>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303"/>
      <c r="CH99" s="303"/>
      <c r="CI99" s="1490"/>
      <c r="CJ99" s="1490"/>
      <c r="CK99" s="1490"/>
      <c r="CL99" s="1490"/>
      <c r="CM99" s="1490"/>
      <c r="CN99" s="1490"/>
      <c r="CO99" s="1490"/>
      <c r="CP99" s="1490"/>
      <c r="CQ99" s="1490"/>
      <c r="CR99" s="1490"/>
      <c r="CS99" s="1490"/>
      <c r="CT99" s="1490"/>
      <c r="CU99" s="1490"/>
      <c r="CV99" s="1490"/>
      <c r="CW99" s="1490"/>
      <c r="CX99" s="1490"/>
      <c r="CY99" s="1490"/>
      <c r="CZ99" s="1490"/>
    </row>
    <row r="100" s="131" customFormat="true" ht="15" customHeight="true" x14ac:dyDescent="0.2">
      <c r="A100" s="910"/>
      <c r="B100" s="714"/>
      <c r="C100" s="795"/>
      <c r="D100" s="796"/>
      <c r="E100" s="796"/>
      <c r="F100" s="796"/>
      <c r="G100" s="797"/>
      <c r="H100" s="798"/>
      <c r="I100" s="796"/>
      <c r="J100" s="796"/>
      <c r="K100" s="796"/>
      <c r="L100" s="799"/>
      <c r="M100" s="795"/>
      <c r="N100" s="796"/>
      <c r="O100" s="796"/>
      <c r="P100" s="796"/>
      <c r="Q100" s="797"/>
      <c r="R100" s="798"/>
      <c r="S100" s="796"/>
      <c r="T100" s="796"/>
      <c r="U100" s="796"/>
      <c r="V100" s="796"/>
      <c r="W100" s="796"/>
      <c r="X100" s="796"/>
      <c r="Y100" s="796"/>
      <c r="Z100" s="796"/>
      <c r="AA100" s="796"/>
      <c r="AB100" s="796"/>
      <c r="AC100" s="783"/>
      <c r="AD100" s="783"/>
      <c r="AE100" s="783"/>
      <c r="AF100" s="783"/>
      <c r="AG100" s="783"/>
      <c r="AH100" s="794"/>
      <c r="AI100" s="526"/>
      <c r="AJ100" s="526"/>
      <c r="AK100" s="526"/>
      <c r="AL100" s="526"/>
      <c r="AM100" s="526"/>
      <c r="AN100" s="526"/>
      <c r="AO100" s="526"/>
      <c r="AP100" s="526"/>
      <c r="AQ100" s="526"/>
      <c r="AR100" s="526"/>
      <c r="AS100" s="526"/>
      <c r="AT100" s="526"/>
      <c r="AU100" s="526"/>
      <c r="AV100" s="526"/>
      <c r="AW100" s="526"/>
      <c r="AX100" s="526"/>
      <c r="AY100" s="526"/>
      <c r="AZ100" s="216"/>
      <c r="BA100" s="236"/>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303"/>
      <c r="CH100" s="303"/>
      <c r="CI100" s="1490"/>
      <c r="CJ100" s="1490"/>
      <c r="CK100" s="1490"/>
      <c r="CL100" s="1490"/>
      <c r="CM100" s="1490"/>
      <c r="CN100" s="1490"/>
      <c r="CO100" s="1490"/>
      <c r="CP100" s="1490"/>
      <c r="CQ100" s="1490"/>
      <c r="CR100" s="1490"/>
      <c r="CS100" s="1490"/>
      <c r="CT100" s="1490"/>
      <c r="CU100" s="1490"/>
      <c r="CV100" s="1490"/>
      <c r="CW100" s="1490"/>
      <c r="CX100" s="1490"/>
      <c r="CY100" s="1490"/>
      <c r="CZ100" s="1490"/>
    </row>
    <row r="101" s="131" customFormat="true" ht="15" customHeight="true" x14ac:dyDescent="0.2">
      <c r="A101" s="694"/>
      <c r="B101" s="714"/>
      <c r="C101" s="795"/>
      <c r="D101" s="796"/>
      <c r="E101" s="796"/>
      <c r="F101" s="796"/>
      <c r="G101" s="797"/>
      <c r="H101" s="798"/>
      <c r="I101" s="796"/>
      <c r="J101" s="796"/>
      <c r="K101" s="796"/>
      <c r="L101" s="799"/>
      <c r="M101" s="795"/>
      <c r="N101" s="796"/>
      <c r="O101" s="796"/>
      <c r="P101" s="796"/>
      <c r="Q101" s="797"/>
      <c r="R101" s="798"/>
      <c r="S101" s="796"/>
      <c r="T101" s="796"/>
      <c r="U101" s="796"/>
      <c r="V101" s="796"/>
      <c r="W101" s="796"/>
      <c r="X101" s="796"/>
      <c r="Y101" s="796"/>
      <c r="Z101" s="796"/>
      <c r="AA101" s="796"/>
      <c r="AB101" s="796"/>
      <c r="AC101" s="783"/>
      <c r="AD101" s="783"/>
      <c r="AE101" s="783"/>
      <c r="AF101" s="783"/>
      <c r="AG101" s="783"/>
      <c r="AH101" s="794"/>
      <c r="AI101" s="526"/>
      <c r="AJ101" s="526"/>
      <c r="AK101" s="526"/>
      <c r="AL101" s="526"/>
      <c r="AM101" s="526"/>
      <c r="AN101" s="526"/>
      <c r="AO101" s="526"/>
      <c r="AP101" s="526"/>
      <c r="AQ101" s="526"/>
      <c r="AR101" s="526"/>
      <c r="AS101" s="526"/>
      <c r="AT101" s="526"/>
      <c r="AU101" s="526"/>
      <c r="AV101" s="526"/>
      <c r="AW101" s="526"/>
      <c r="AX101" s="526"/>
      <c r="AY101" s="526"/>
      <c r="AZ101" s="216"/>
      <c r="BA101" s="236"/>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303"/>
      <c r="CH101" s="303"/>
      <c r="CI101" s="1490"/>
      <c r="CJ101" s="1490"/>
      <c r="CK101" s="1490"/>
      <c r="CL101" s="1490"/>
      <c r="CM101" s="1490"/>
      <c r="CN101" s="1490"/>
      <c r="CO101" s="1490"/>
      <c r="CP101" s="1490"/>
      <c r="CQ101" s="1490"/>
      <c r="CR101" s="1490"/>
      <c r="CS101" s="1490"/>
      <c r="CT101" s="1490"/>
      <c r="CU101" s="1490"/>
      <c r="CV101" s="1490"/>
      <c r="CW101" s="1490"/>
      <c r="CX101" s="1490"/>
      <c r="CY101" s="1490"/>
      <c r="CZ101" s="1490"/>
    </row>
    <row r="102" s="131" customFormat="true" ht="15" customHeight="true" x14ac:dyDescent="0.2">
      <c r="A102" s="910"/>
      <c r="B102" s="714"/>
      <c r="C102" s="795"/>
      <c r="D102" s="796"/>
      <c r="E102" s="796"/>
      <c r="F102" s="796"/>
      <c r="G102" s="797"/>
      <c r="H102" s="798"/>
      <c r="I102" s="796"/>
      <c r="J102" s="796"/>
      <c r="K102" s="796"/>
      <c r="L102" s="799"/>
      <c r="M102" s="795"/>
      <c r="N102" s="796"/>
      <c r="O102" s="796"/>
      <c r="P102" s="796"/>
      <c r="Q102" s="797"/>
      <c r="R102" s="798"/>
      <c r="S102" s="796"/>
      <c r="T102" s="796"/>
      <c r="U102" s="796"/>
      <c r="V102" s="796"/>
      <c r="W102" s="796"/>
      <c r="X102" s="796"/>
      <c r="Y102" s="796"/>
      <c r="Z102" s="796"/>
      <c r="AA102" s="796"/>
      <c r="AB102" s="796"/>
      <c r="AC102" s="783"/>
      <c r="AD102" s="783"/>
      <c r="AE102" s="783"/>
      <c r="AF102" s="783"/>
      <c r="AG102" s="783"/>
      <c r="AH102" s="794"/>
      <c r="AI102" s="526"/>
      <c r="AJ102" s="526"/>
      <c r="AK102" s="526"/>
      <c r="AL102" s="526"/>
      <c r="AM102" s="526"/>
      <c r="AN102" s="526"/>
      <c r="AO102" s="526"/>
      <c r="AP102" s="526"/>
      <c r="AQ102" s="526"/>
      <c r="AR102" s="526"/>
      <c r="AS102" s="526"/>
      <c r="AT102" s="526"/>
      <c r="AU102" s="526"/>
      <c r="AV102" s="526"/>
      <c r="AW102" s="526"/>
      <c r="AX102" s="526"/>
      <c r="AY102" s="526"/>
      <c r="AZ102" s="216"/>
      <c r="BA102" s="236"/>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303"/>
      <c r="CH102" s="303"/>
      <c r="CI102" s="1490"/>
      <c r="CJ102" s="1490"/>
      <c r="CK102" s="1490"/>
      <c r="CL102" s="1490"/>
      <c r="CM102" s="1490"/>
      <c r="CN102" s="1490"/>
      <c r="CO102" s="1490"/>
      <c r="CP102" s="1490"/>
      <c r="CQ102" s="1490"/>
      <c r="CR102" s="1490"/>
      <c r="CS102" s="1490"/>
      <c r="CT102" s="1490"/>
      <c r="CU102" s="1490"/>
      <c r="CV102" s="1490"/>
      <c r="CW102" s="1490"/>
      <c r="CX102" s="1490"/>
      <c r="CY102" s="1490"/>
      <c r="CZ102" s="1490"/>
    </row>
    <row r="103" s="131" customFormat="true" ht="15" customHeight="true" x14ac:dyDescent="0.2">
      <c r="A103" s="910"/>
      <c r="B103" s="714"/>
      <c r="C103" s="795"/>
      <c r="D103" s="796"/>
      <c r="E103" s="796"/>
      <c r="F103" s="796"/>
      <c r="G103" s="797"/>
      <c r="H103" s="798"/>
      <c r="I103" s="796"/>
      <c r="J103" s="796"/>
      <c r="K103" s="796"/>
      <c r="L103" s="799"/>
      <c r="M103" s="795"/>
      <c r="N103" s="796"/>
      <c r="O103" s="796"/>
      <c r="P103" s="796"/>
      <c r="Q103" s="797"/>
      <c r="R103" s="798"/>
      <c r="S103" s="796"/>
      <c r="T103" s="796"/>
      <c r="U103" s="796"/>
      <c r="V103" s="796"/>
      <c r="W103" s="796"/>
      <c r="X103" s="796"/>
      <c r="Y103" s="796"/>
      <c r="Z103" s="796"/>
      <c r="AA103" s="796"/>
      <c r="AB103" s="796"/>
      <c r="AC103" s="783"/>
      <c r="AD103" s="783"/>
      <c r="AE103" s="783"/>
      <c r="AF103" s="783"/>
      <c r="AG103" s="783"/>
      <c r="AH103" s="794"/>
      <c r="AI103" s="526"/>
      <c r="AJ103" s="526"/>
      <c r="AK103" s="526"/>
      <c r="AL103" s="526"/>
      <c r="AM103" s="526"/>
      <c r="AN103" s="526"/>
      <c r="AO103" s="526"/>
      <c r="AP103" s="526"/>
      <c r="AQ103" s="526"/>
      <c r="AR103" s="526"/>
      <c r="AS103" s="526"/>
      <c r="AT103" s="526"/>
      <c r="AU103" s="526"/>
      <c r="AV103" s="526"/>
      <c r="AW103" s="526"/>
      <c r="AX103" s="526"/>
      <c r="AY103" s="526"/>
      <c r="AZ103" s="216"/>
      <c r="BA103" s="236"/>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303"/>
      <c r="CH103" s="303"/>
      <c r="CI103" s="1490"/>
      <c r="CJ103" s="1490"/>
      <c r="CK103" s="1490"/>
      <c r="CL103" s="1490"/>
      <c r="CM103" s="1490"/>
      <c r="CN103" s="1490"/>
      <c r="CO103" s="1490"/>
      <c r="CP103" s="1490"/>
      <c r="CQ103" s="1490"/>
      <c r="CR103" s="1490"/>
      <c r="CS103" s="1490"/>
      <c r="CT103" s="1490"/>
      <c r="CU103" s="1490"/>
      <c r="CV103" s="1490"/>
      <c r="CW103" s="1490"/>
      <c r="CX103" s="1490"/>
      <c r="CY103" s="1490"/>
      <c r="CZ103" s="1490"/>
    </row>
    <row r="104" s="131" customFormat="true" ht="15" customHeight="true" x14ac:dyDescent="0.2">
      <c r="A104" s="910"/>
      <c r="B104" s="714"/>
      <c r="C104" s="795"/>
      <c r="D104" s="796"/>
      <c r="E104" s="796"/>
      <c r="F104" s="796"/>
      <c r="G104" s="797"/>
      <c r="H104" s="798"/>
      <c r="I104" s="796"/>
      <c r="J104" s="796"/>
      <c r="K104" s="796"/>
      <c r="L104" s="799"/>
      <c r="M104" s="795"/>
      <c r="N104" s="796"/>
      <c r="O104" s="796"/>
      <c r="P104" s="796"/>
      <c r="Q104" s="797"/>
      <c r="R104" s="798"/>
      <c r="S104" s="796"/>
      <c r="T104" s="796"/>
      <c r="U104" s="796"/>
      <c r="V104" s="796"/>
      <c r="W104" s="796"/>
      <c r="X104" s="796"/>
      <c r="Y104" s="796"/>
      <c r="Z104" s="796"/>
      <c r="AA104" s="796"/>
      <c r="AB104" s="796"/>
      <c r="AC104" s="783"/>
      <c r="AD104" s="783"/>
      <c r="AE104" s="783"/>
      <c r="AF104" s="783"/>
      <c r="AG104" s="783"/>
      <c r="AH104" s="794"/>
      <c r="AI104" s="526"/>
      <c r="AJ104" s="526"/>
      <c r="AK104" s="526"/>
      <c r="AL104" s="526"/>
      <c r="AM104" s="526"/>
      <c r="AN104" s="526"/>
      <c r="AO104" s="526"/>
      <c r="AP104" s="526"/>
      <c r="AQ104" s="526"/>
      <c r="AR104" s="526"/>
      <c r="AS104" s="526"/>
      <c r="AT104" s="526"/>
      <c r="AU104" s="526"/>
      <c r="AV104" s="526"/>
      <c r="AW104" s="526"/>
      <c r="AX104" s="526"/>
      <c r="AY104" s="526"/>
      <c r="AZ104" s="216"/>
      <c r="BA104" s="236"/>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303"/>
      <c r="CH104" s="303"/>
      <c r="CI104" s="1490"/>
      <c r="CJ104" s="1490"/>
      <c r="CK104" s="1490"/>
      <c r="CL104" s="1490"/>
      <c r="CM104" s="1490"/>
      <c r="CN104" s="1490"/>
      <c r="CO104" s="1490"/>
      <c r="CP104" s="1490"/>
      <c r="CQ104" s="1490"/>
      <c r="CR104" s="1490"/>
      <c r="CS104" s="1490"/>
      <c r="CT104" s="1490"/>
      <c r="CU104" s="1490"/>
      <c r="CV104" s="1490"/>
      <c r="CW104" s="1490"/>
      <c r="CX104" s="1490"/>
      <c r="CY104" s="1490"/>
      <c r="CZ104" s="1490"/>
    </row>
    <row r="105" s="131" customFormat="true" ht="15" customHeight="true" x14ac:dyDescent="0.2">
      <c r="A105" s="709"/>
      <c r="B105" s="715"/>
      <c r="C105" s="800"/>
      <c r="D105" s="801"/>
      <c r="E105" s="801"/>
      <c r="F105" s="801"/>
      <c r="G105" s="802"/>
      <c r="H105" s="803"/>
      <c r="I105" s="801"/>
      <c r="J105" s="801"/>
      <c r="K105" s="801"/>
      <c r="L105" s="804"/>
      <c r="M105" s="800"/>
      <c r="N105" s="801"/>
      <c r="O105" s="801"/>
      <c r="P105" s="801"/>
      <c r="Q105" s="802"/>
      <c r="R105" s="803"/>
      <c r="S105" s="801"/>
      <c r="T105" s="801"/>
      <c r="U105" s="801"/>
      <c r="V105" s="801"/>
      <c r="W105" s="801"/>
      <c r="X105" s="801"/>
      <c r="Y105" s="801"/>
      <c r="Z105" s="801"/>
      <c r="AA105" s="801"/>
      <c r="AB105" s="801"/>
      <c r="AC105" s="805"/>
      <c r="AD105" s="805"/>
      <c r="AE105" s="805"/>
      <c r="AF105" s="805"/>
      <c r="AG105" s="805"/>
      <c r="AH105" s="885"/>
      <c r="AI105" s="526"/>
      <c r="AJ105" s="526"/>
      <c r="AK105" s="526"/>
      <c r="AL105" s="526"/>
      <c r="AM105" s="526"/>
      <c r="AN105" s="526"/>
      <c r="AO105" s="526"/>
      <c r="AP105" s="526"/>
      <c r="AQ105" s="526"/>
      <c r="AR105" s="526"/>
      <c r="AS105" s="526"/>
      <c r="AT105" s="526"/>
      <c r="AU105" s="526"/>
      <c r="AV105" s="526"/>
      <c r="AW105" s="526"/>
      <c r="AX105" s="526"/>
      <c r="AY105" s="526"/>
      <c r="AZ105" s="216"/>
      <c r="BA105" s="236"/>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332"/>
      <c r="CH105" s="332"/>
      <c r="CI105" s="1490"/>
      <c r="CJ105" s="1490"/>
      <c r="CK105" s="1490"/>
      <c r="CL105" s="1490"/>
      <c r="CM105" s="1490"/>
      <c r="CN105" s="1490"/>
      <c r="CO105" s="1490"/>
      <c r="CP105" s="1490"/>
      <c r="CQ105" s="1490"/>
      <c r="CR105" s="1490"/>
      <c r="CS105" s="1490"/>
      <c r="CT105" s="1490"/>
      <c r="CU105" s="1490"/>
      <c r="CV105" s="1490"/>
      <c r="CW105" s="1490"/>
      <c r="CX105" s="1490"/>
      <c r="CY105" s="1490"/>
      <c r="CZ105" s="1490"/>
    </row>
    <row r="106" s="131" customFormat="true" ht="250.15" customHeight="true" x14ac:dyDescent="0.2">
      <c r="A106" s="378"/>
      <c r="B106" s="557"/>
      <c r="C106" s="558"/>
      <c r="D106" s="558"/>
      <c r="E106" s="558"/>
      <c r="F106" s="558"/>
      <c r="G106" s="558"/>
      <c r="H106" s="558"/>
      <c r="I106" s="558"/>
      <c r="J106" s="558"/>
      <c r="K106" s="558"/>
      <c r="L106" s="558"/>
      <c r="M106" s="558"/>
      <c r="N106" s="558"/>
      <c r="O106" s="558"/>
      <c r="P106" s="558"/>
      <c r="Q106" s="558"/>
      <c r="R106" s="558"/>
      <c r="S106" s="558"/>
      <c r="T106" s="558"/>
      <c r="U106" s="558"/>
      <c r="V106" s="558"/>
      <c r="W106" s="558"/>
      <c r="X106" s="558"/>
      <c r="Y106" s="558"/>
      <c r="Z106" s="558"/>
      <c r="AA106" s="558"/>
      <c r="AB106" s="558"/>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78"/>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68" t="str">
        <f>A1026</f>
        <v>Nicaragua</v>
      </c>
      <c r="B108" s="1769"/>
      <c r="C108" s="113"/>
      <c r="D108" s="113"/>
      <c r="E108" s="113"/>
      <c r="F108" s="113"/>
      <c r="G108" s="113"/>
      <c r="H108" s="113"/>
      <c r="I108" s="113"/>
      <c r="J108" s="113"/>
      <c r="K108" s="113"/>
      <c r="L108" s="113"/>
      <c r="M108" s="113"/>
      <c r="N108" s="113"/>
      <c r="O108" s="113"/>
      <c r="P108" s="113"/>
      <c r="Q108" s="113"/>
      <c r="R108" s="113"/>
      <c r="S108" s="113"/>
      <c r="T108" s="113"/>
      <c r="U108" s="113"/>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2001</v>
      </c>
      <c r="B109" s="139"/>
      <c r="C109" s="113"/>
      <c r="D109" s="113"/>
      <c r="E109" s="113"/>
      <c r="F109" s="113"/>
      <c r="G109" s="113"/>
      <c r="H109" s="113"/>
      <c r="I109" s="113"/>
      <c r="J109" s="113"/>
      <c r="K109" s="113"/>
      <c r="L109" s="113"/>
      <c r="M109" s="113"/>
      <c r="N109" s="113"/>
      <c r="O109" s="113"/>
      <c r="P109" s="113"/>
      <c r="Q109" s="113"/>
      <c r="R109" s="113"/>
      <c r="S109" s="113"/>
      <c r="T109" s="113"/>
      <c r="U109" s="113"/>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74" t="s">
        <v>97</v>
      </c>
      <c r="B112" s="222"/>
      <c r="C112" s="113"/>
      <c r="D112" s="113"/>
      <c r="E112" s="113"/>
      <c r="F112" s="113"/>
      <c r="G112" s="113"/>
      <c r="H112" s="113"/>
      <c r="I112" s="113"/>
      <c r="J112" s="113"/>
      <c r="K112" s="113"/>
      <c r="L112" s="113"/>
      <c r="M112" s="113"/>
      <c r="N112" s="113"/>
      <c r="O112" s="113"/>
      <c r="P112" s="113"/>
      <c r="Q112" s="113"/>
      <c r="R112" s="113"/>
      <c r="S112" s="113"/>
      <c r="T112" s="113"/>
      <c r="U112" s="113"/>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DHS01</v>
      </c>
      <c r="C115" s="113"/>
      <c r="D115" s="113"/>
      <c r="E115" s="113"/>
      <c r="F115" s="113"/>
      <c r="G115" s="113"/>
      <c r="H115" s="113"/>
      <c r="I115" s="113"/>
      <c r="J115" s="113"/>
      <c r="K115" s="113"/>
      <c r="L115" s="113"/>
      <c r="M115" s="113"/>
      <c r="N115" s="113"/>
      <c r="O115" s="113"/>
      <c r="P115" s="113"/>
      <c r="Q115" s="113"/>
      <c r="R115" s="113"/>
      <c r="S115" s="113"/>
      <c r="T115" s="113"/>
      <c r="U115" s="113"/>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48" t="str">
        <f>B1030</f>
        <v>Ratio of Improved latrines based on:</v>
      </c>
      <c r="B116" s="549"/>
      <c r="C116" s="113"/>
      <c r="D116" s="113"/>
      <c r="E116" s="113"/>
      <c r="F116" s="113"/>
      <c r="G116" s="113"/>
      <c r="H116" s="113"/>
      <c r="I116" s="113"/>
      <c r="J116" s="113"/>
      <c r="K116" s="113"/>
      <c r="L116" s="113"/>
      <c r="M116" s="113"/>
      <c r="N116" s="113"/>
      <c r="O116" s="113"/>
      <c r="P116" s="113"/>
      <c r="Q116" s="113"/>
      <c r="R116" s="113"/>
      <c r="S116" s="113"/>
      <c r="T116" s="113"/>
      <c r="U116" s="113"/>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48" t="str">
        <f>B1029</f>
        <v>Ratio of Shared improved based on:</v>
      </c>
      <c r="B117" s="550" t="s">
        <v>175</v>
      </c>
      <c r="C117" s="113"/>
      <c r="D117" s="113"/>
      <c r="E117" s="113"/>
      <c r="F117" s="113"/>
      <c r="G117" s="113"/>
      <c r="H117" s="113"/>
      <c r="I117" s="113"/>
      <c r="J117" s="113"/>
      <c r="K117" s="113"/>
      <c r="L117" s="113"/>
      <c r="M117" s="113"/>
      <c r="N117" s="113"/>
      <c r="O117" s="113"/>
      <c r="P117" s="113"/>
      <c r="Q117" s="113"/>
      <c r="R117" s="113"/>
      <c r="S117" s="113"/>
      <c r="T117" s="113"/>
      <c r="U117" s="113"/>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51"/>
      <c r="B118" s="549"/>
      <c r="C118" s="113"/>
      <c r="D118" s="113"/>
      <c r="E118" s="113"/>
      <c r="F118" s="113"/>
      <c r="G118" s="113"/>
      <c r="H118" s="113"/>
      <c r="I118" s="113"/>
      <c r="J118" s="113"/>
      <c r="K118" s="113"/>
      <c r="L118" s="113"/>
      <c r="M118" s="113"/>
      <c r="N118" s="113"/>
      <c r="O118" s="113"/>
      <c r="P118" s="113"/>
      <c r="Q118" s="113"/>
      <c r="R118" s="113"/>
      <c r="S118" s="113"/>
      <c r="T118" s="113"/>
      <c r="U118" s="113"/>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52"/>
      <c r="B119" s="553"/>
      <c r="C119" s="113"/>
      <c r="D119" s="113"/>
      <c r="E119" s="113"/>
      <c r="F119" s="113"/>
      <c r="G119" s="113"/>
      <c r="H119" s="113"/>
      <c r="I119" s="113"/>
      <c r="J119" s="113"/>
      <c r="K119" s="113"/>
      <c r="L119" s="113"/>
      <c r="M119" s="113"/>
      <c r="N119" s="113"/>
      <c r="O119" s="113"/>
      <c r="P119" s="113"/>
      <c r="Q119" s="113"/>
      <c r="R119" s="113"/>
      <c r="S119" s="113"/>
      <c r="T119" s="113"/>
      <c r="U119" s="113"/>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46" customFormat="true" ht="15" customHeight="true" x14ac:dyDescent="0.2">
      <c r="A120" s="116" t="s">
        <v>98</v>
      </c>
      <c r="B120" s="207"/>
      <c r="C120" s="1832" t="s">
        <v>114</v>
      </c>
      <c r="D120" s="1833"/>
      <c r="E120" s="1833"/>
      <c r="F120" s="1833"/>
      <c r="G120" s="1834"/>
      <c r="H120" s="1818" t="s">
        <v>38</v>
      </c>
      <c r="I120" s="1819"/>
      <c r="J120" s="1819"/>
      <c r="K120" s="1819"/>
      <c r="L120" s="1820"/>
      <c r="M120" s="1821" t="s">
        <v>37</v>
      </c>
      <c r="N120" s="1822"/>
      <c r="O120" s="1822"/>
      <c r="P120" s="1822"/>
      <c r="Q120" s="1823"/>
      <c r="R120" s="1403" t="s">
        <v>137</v>
      </c>
      <c r="S120" s="1441"/>
      <c r="T120" s="1441"/>
      <c r="U120" s="1441"/>
      <c r="V120" s="1441"/>
      <c r="W120" s="1441"/>
      <c r="X120" s="1441"/>
      <c r="Y120" s="1441"/>
      <c r="Z120" s="1441"/>
      <c r="AA120" s="1441"/>
      <c r="AB120" s="1441"/>
      <c r="AC120" s="1441"/>
      <c r="AD120" s="1441"/>
      <c r="AE120" s="1441"/>
      <c r="AF120" s="1441"/>
      <c r="AG120" s="1441"/>
      <c r="AH120" s="1442"/>
      <c r="AI120" s="1474"/>
      <c r="AJ120" s="1474"/>
      <c r="AK120" s="1474"/>
      <c r="AL120" s="1474"/>
      <c r="AM120" s="1474"/>
      <c r="AN120" s="1474"/>
      <c r="AO120" s="1474"/>
      <c r="AP120" s="1474"/>
      <c r="AQ120" s="1474"/>
      <c r="AR120" s="1474"/>
      <c r="AS120" s="1474"/>
      <c r="AT120" s="1474"/>
      <c r="AU120" s="1474"/>
      <c r="AV120" s="1474"/>
      <c r="AW120" s="1474"/>
      <c r="AX120" s="1474"/>
      <c r="AY120" s="1474"/>
      <c r="AZ120" s="547"/>
      <c r="BA120" s="217" t="s">
        <v>128</v>
      </c>
      <c r="BB120" s="116" t="s">
        <v>98</v>
      </c>
      <c r="BC120" s="1847" t="s">
        <v>114</v>
      </c>
      <c r="BD120" s="1848"/>
      <c r="BE120" s="1848"/>
      <c r="BF120" s="1848"/>
      <c r="BG120" s="1849"/>
      <c r="BH120" s="1850" t="s">
        <v>38</v>
      </c>
      <c r="BI120" s="1848"/>
      <c r="BJ120" s="1848"/>
      <c r="BK120" s="1848"/>
      <c r="BL120" s="1849"/>
      <c r="BM120" s="1850" t="s">
        <v>37</v>
      </c>
      <c r="BN120" s="1848"/>
      <c r="BO120" s="1848"/>
      <c r="BP120" s="1848"/>
      <c r="BQ120" s="1871"/>
      <c r="BR120" s="1420" t="s">
        <v>137</v>
      </c>
      <c r="BS120" s="1421"/>
      <c r="BT120" s="1421"/>
      <c r="BU120" s="1421"/>
      <c r="BV120" s="1421"/>
      <c r="BW120" s="1421"/>
      <c r="BX120" s="1421"/>
      <c r="BY120" s="1422"/>
      <c r="BZ120" s="312"/>
      <c r="CA120" s="312"/>
      <c r="CB120" s="312"/>
      <c r="CC120" s="312"/>
      <c r="CD120" s="312"/>
      <c r="CE120" s="312"/>
      <c r="CF120" s="312"/>
      <c r="CG120" s="312"/>
      <c r="CH120" s="312"/>
      <c r="CI120" s="215"/>
      <c r="CJ120" s="215"/>
      <c r="CK120" s="215"/>
      <c r="CL120" s="215"/>
      <c r="CM120" s="215"/>
      <c r="CN120" s="215"/>
      <c r="CO120" s="215"/>
      <c r="CP120" s="215"/>
      <c r="CQ120" s="215"/>
      <c r="CR120" s="215"/>
      <c r="CS120" s="215"/>
      <c r="CT120" s="215"/>
      <c r="CU120" s="215"/>
      <c r="CV120" s="215"/>
      <c r="CW120" s="215"/>
      <c r="CX120" s="215"/>
      <c r="CY120" s="215"/>
      <c r="CZ120" s="215"/>
    </row>
    <row r="121" s="546" customFormat="true" ht="24" x14ac:dyDescent="0.2">
      <c r="A121" s="187" t="s">
        <v>87</v>
      </c>
      <c r="B121" s="244"/>
      <c r="C121" s="278" t="s">
        <v>0</v>
      </c>
      <c r="D121" s="279" t="s">
        <v>1</v>
      </c>
      <c r="E121" s="279" t="s">
        <v>2</v>
      </c>
      <c r="F121" s="279" t="s">
        <v>3</v>
      </c>
      <c r="G121" s="280" t="s">
        <v>4</v>
      </c>
      <c r="H121" s="667" t="s">
        <v>0</v>
      </c>
      <c r="I121" s="613" t="s">
        <v>1</v>
      </c>
      <c r="J121" s="613" t="s">
        <v>2</v>
      </c>
      <c r="K121" s="613" t="s">
        <v>3</v>
      </c>
      <c r="L121" s="614" t="s">
        <v>4</v>
      </c>
      <c r="M121" s="654" t="s">
        <v>0</v>
      </c>
      <c r="N121" s="613" t="s">
        <v>1</v>
      </c>
      <c r="O121" s="613" t="s">
        <v>2</v>
      </c>
      <c r="P121" s="613" t="s">
        <v>3</v>
      </c>
      <c r="Q121" s="685" t="s">
        <v>4</v>
      </c>
      <c r="R121" s="667" t="s">
        <v>146</v>
      </c>
      <c r="S121" s="613" t="s">
        <v>147</v>
      </c>
      <c r="T121" s="613" t="s">
        <v>148</v>
      </c>
      <c r="U121" s="613" t="s">
        <v>149</v>
      </c>
      <c r="V121" s="613" t="s">
        <v>150</v>
      </c>
      <c r="W121" s="613" t="s">
        <v>151</v>
      </c>
      <c r="X121" s="613" t="s">
        <v>152</v>
      </c>
      <c r="Y121" s="613" t="s">
        <v>153</v>
      </c>
      <c r="Z121" s="613" t="s">
        <v>154</v>
      </c>
      <c r="AA121" s="613" t="s">
        <v>155</v>
      </c>
      <c r="AB121" s="613" t="s">
        <v>156</v>
      </c>
      <c r="AC121" s="613" t="s">
        <v>157</v>
      </c>
      <c r="AD121" s="613" t="s">
        <v>158</v>
      </c>
      <c r="AE121" s="613" t="s">
        <v>159</v>
      </c>
      <c r="AF121" s="613" t="s">
        <v>160</v>
      </c>
      <c r="AG121" s="613" t="s">
        <v>161</v>
      </c>
      <c r="AH121" s="615" t="s">
        <v>162</v>
      </c>
      <c r="AI121" s="1474"/>
      <c r="AJ121" s="1474"/>
      <c r="AK121" s="1474"/>
      <c r="AL121" s="1474"/>
      <c r="AM121" s="1474"/>
      <c r="AN121" s="1474"/>
      <c r="AO121" s="1474"/>
      <c r="AP121" s="1474"/>
      <c r="AQ121" s="1474"/>
      <c r="AR121" s="1474"/>
      <c r="AS121" s="1474"/>
      <c r="AT121" s="1474"/>
      <c r="AU121" s="1474"/>
      <c r="AV121" s="1474"/>
      <c r="AW121" s="1474"/>
      <c r="AX121" s="1474"/>
      <c r="AY121" s="1474"/>
      <c r="AZ121" s="547"/>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146</v>
      </c>
      <c r="BS121" s="172" t="s">
        <v>147</v>
      </c>
      <c r="BT121" s="172" t="s">
        <v>148</v>
      </c>
      <c r="BU121" s="172" t="s">
        <v>149</v>
      </c>
      <c r="BV121" s="172" t="s">
        <v>150</v>
      </c>
      <c r="BW121" s="172" t="s">
        <v>151</v>
      </c>
      <c r="BX121" s="172" t="s">
        <v>152</v>
      </c>
      <c r="BY121" s="173" t="s">
        <v>153</v>
      </c>
      <c r="BZ121" s="173" t="s">
        <v>154</v>
      </c>
      <c r="CA121" s="173" t="s">
        <v>155</v>
      </c>
      <c r="CB121" s="173" t="s">
        <v>156</v>
      </c>
      <c r="CC121" s="173" t="s">
        <v>157</v>
      </c>
      <c r="CD121" s="173" t="s">
        <v>158</v>
      </c>
      <c r="CE121" s="173" t="s">
        <v>159</v>
      </c>
      <c r="CF121" s="173" t="s">
        <v>160</v>
      </c>
      <c r="CG121" s="173" t="s">
        <v>161</v>
      </c>
      <c r="CH121" s="173" t="s">
        <v>162</v>
      </c>
      <c r="CI121" s="1491"/>
      <c r="CJ121" s="1491"/>
      <c r="CK121" s="1491"/>
      <c r="CL121" s="1491"/>
      <c r="CM121" s="1491"/>
      <c r="CN121" s="1491"/>
      <c r="CO121" s="1491"/>
      <c r="CP121" s="1491"/>
      <c r="CQ121" s="1491"/>
      <c r="CR121" s="1491"/>
      <c r="CS121" s="1491"/>
      <c r="CT121" s="1491"/>
      <c r="CU121" s="1491"/>
      <c r="CV121" s="1491"/>
      <c r="CW121" s="1491"/>
      <c r="CX121" s="1491"/>
      <c r="CY121" s="1491"/>
      <c r="CZ121" s="1491"/>
    </row>
    <row r="122" s="546" customFormat="true" ht="15" customHeight="true" x14ac:dyDescent="0.2">
      <c r="A122" s="1826" t="s">
        <v>18</v>
      </c>
      <c r="B122" s="920" t="s">
        <v>14</v>
      </c>
      <c r="C122" s="807">
        <f>C153+C154+C155+C159+C158*0.5</f>
        <v>29.184298675297935</v>
      </c>
      <c r="D122" s="808">
        <f t="shared" ref="D122:AH122" si="6">D153+D154+D155+D159+D158*0.5</f>
        <v>48.792859780542557</v>
      </c>
      <c r="E122" s="808">
        <f t="shared" si="6"/>
        <v>57.227003864282835</v>
      </c>
      <c r="F122" s="808">
        <f t="shared" si="6"/>
        <v>69.720856549083138</v>
      </c>
      <c r="G122" s="809">
        <f t="shared" si="6"/>
        <v>89.273065203454081</v>
      </c>
      <c r="H122" s="810">
        <f t="shared" si="6"/>
        <v>51.403606142821019</v>
      </c>
      <c r="I122" s="808">
        <f t="shared" si="6"/>
        <v>61.240034306998787</v>
      </c>
      <c r="J122" s="808">
        <f t="shared" si="6"/>
        <v>69.472088328318549</v>
      </c>
      <c r="K122" s="808">
        <f t="shared" si="6"/>
        <v>81.395999647216485</v>
      </c>
      <c r="L122" s="811">
        <f t="shared" si="6"/>
        <v>94.862137685089507</v>
      </c>
      <c r="M122" s="807">
        <f t="shared" si="6"/>
        <v>21.325385726290499</v>
      </c>
      <c r="N122" s="808">
        <f t="shared" si="6"/>
        <v>32.089030048744135</v>
      </c>
      <c r="O122" s="808">
        <f t="shared" si="6"/>
        <v>45.155474660229501</v>
      </c>
      <c r="P122" s="808">
        <f t="shared" si="6"/>
        <v>51.618657494716928</v>
      </c>
      <c r="Q122" s="809">
        <f t="shared" si="6"/>
        <v>59.777278131570824</v>
      </c>
      <c r="R122" s="810">
        <f t="shared" si="6"/>
        <v>35.369622058474206</v>
      </c>
      <c r="S122" s="808">
        <f t="shared" si="6"/>
        <v>42.325581395349161</v>
      </c>
      <c r="T122" s="808">
        <f t="shared" si="6"/>
        <v>42.714097496706287</v>
      </c>
      <c r="U122" s="808">
        <f t="shared" si="6"/>
        <v>62.649368385114393</v>
      </c>
      <c r="V122" s="808">
        <f t="shared" si="6"/>
        <v>58.203799654576471</v>
      </c>
      <c r="W122" s="808">
        <f t="shared" si="6"/>
        <v>53.873015873015746</v>
      </c>
      <c r="X122" s="808">
        <f t="shared" si="6"/>
        <v>58.209471137227752</v>
      </c>
      <c r="Y122" s="808">
        <f t="shared" si="6"/>
        <v>62.098083793439315</v>
      </c>
      <c r="Z122" s="808">
        <f t="shared" si="6"/>
        <v>34.263729631864734</v>
      </c>
      <c r="AA122" s="808">
        <f t="shared" si="6"/>
        <v>63.453554748313422</v>
      </c>
      <c r="AB122" s="808">
        <f t="shared" si="6"/>
        <v>55.311004784689132</v>
      </c>
      <c r="AC122" s="808">
        <f t="shared" si="6"/>
        <v>79.261415317446165</v>
      </c>
      <c r="AD122" s="808">
        <f t="shared" si="6"/>
        <v>61.653786707882674</v>
      </c>
      <c r="AE122" s="808">
        <f t="shared" si="6"/>
        <v>54.465691788526371</v>
      </c>
      <c r="AF122" s="808">
        <f t="shared" si="6"/>
        <v>51.951951951951848</v>
      </c>
      <c r="AG122" s="808">
        <f t="shared" si="6"/>
        <v>41.482843137254804</v>
      </c>
      <c r="AH122" s="811">
        <f t="shared" si="6"/>
        <v>52.969406118776256</v>
      </c>
      <c r="AI122" s="1474"/>
      <c r="AJ122" s="1474"/>
      <c r="AK122" s="1474"/>
      <c r="AL122" s="1474"/>
      <c r="AM122" s="1474"/>
      <c r="AN122" s="1474"/>
      <c r="AO122" s="1474"/>
      <c r="AP122" s="1474"/>
      <c r="AQ122" s="1474"/>
      <c r="AR122" s="1474"/>
      <c r="AS122" s="1474"/>
      <c r="AT122" s="1474"/>
      <c r="AU122" s="1474"/>
      <c r="AV122" s="1474"/>
      <c r="AW122" s="1474"/>
      <c r="AX122" s="1474"/>
      <c r="AY122" s="1474"/>
      <c r="AZ122" s="547"/>
      <c r="BA122" s="1872" t="s">
        <v>18</v>
      </c>
      <c r="BB122" s="155" t="s">
        <v>14</v>
      </c>
      <c r="BC122" s="1011" t="s">
        <v>35</v>
      </c>
      <c r="BD122" s="1031" t="s">
        <v>35</v>
      </c>
      <c r="BE122" s="1031" t="s">
        <v>35</v>
      </c>
      <c r="BF122" s="1031" t="s">
        <v>35</v>
      </c>
      <c r="BG122" s="1052" t="s">
        <v>35</v>
      </c>
      <c r="BH122" s="1073" t="s">
        <v>35</v>
      </c>
      <c r="BI122" s="1031" t="s">
        <v>35</v>
      </c>
      <c r="BJ122" s="1031" t="s">
        <v>35</v>
      </c>
      <c r="BK122" s="1031" t="s">
        <v>35</v>
      </c>
      <c r="BL122" s="1052" t="s">
        <v>35</v>
      </c>
      <c r="BM122" s="1073" t="s">
        <v>35</v>
      </c>
      <c r="BN122" s="1031" t="s">
        <v>35</v>
      </c>
      <c r="BO122" s="1031" t="s">
        <v>35</v>
      </c>
      <c r="BP122" s="1031" t="s">
        <v>35</v>
      </c>
      <c r="BQ122" s="1052" t="s">
        <v>35</v>
      </c>
      <c r="BR122" s="1073" t="s">
        <v>35</v>
      </c>
      <c r="BS122" s="1031" t="s">
        <v>35</v>
      </c>
      <c r="BT122" s="1031" t="s">
        <v>35</v>
      </c>
      <c r="BU122" s="1031" t="s">
        <v>35</v>
      </c>
      <c r="BV122" s="1031" t="s">
        <v>35</v>
      </c>
      <c r="BW122" s="1031" t="s">
        <v>35</v>
      </c>
      <c r="BX122" s="1031" t="s">
        <v>35</v>
      </c>
      <c r="BY122" s="1092" t="s">
        <v>35</v>
      </c>
      <c r="BZ122" s="1092" t="s">
        <v>35</v>
      </c>
      <c r="CA122" s="1092" t="s">
        <v>35</v>
      </c>
      <c r="CB122" s="1092" t="s">
        <v>35</v>
      </c>
      <c r="CC122" s="1092" t="s">
        <v>35</v>
      </c>
      <c r="CD122" s="1092" t="s">
        <v>35</v>
      </c>
      <c r="CE122" s="1092" t="s">
        <v>35</v>
      </c>
      <c r="CF122" s="1092" t="s">
        <v>35</v>
      </c>
      <c r="CG122" s="1092" t="s">
        <v>35</v>
      </c>
      <c r="CH122" s="1092" t="s">
        <v>35</v>
      </c>
      <c r="CI122" s="1492"/>
      <c r="CJ122" s="1492"/>
      <c r="CK122" s="1492"/>
      <c r="CL122" s="1492"/>
      <c r="CM122" s="1492"/>
      <c r="CN122" s="1492"/>
      <c r="CO122" s="1492"/>
      <c r="CP122" s="1492"/>
      <c r="CQ122" s="1492"/>
      <c r="CR122" s="1492"/>
      <c r="CS122" s="1492"/>
      <c r="CT122" s="1492"/>
      <c r="CU122" s="1492"/>
      <c r="CV122" s="1492"/>
      <c r="CW122" s="1492"/>
      <c r="CX122" s="1492"/>
      <c r="CY122" s="1492"/>
      <c r="CZ122" s="1492"/>
    </row>
    <row r="123" s="546" customFormat="true" ht="15" customHeight="true" x14ac:dyDescent="0.2">
      <c r="A123" s="1827"/>
      <c r="B123" s="921" t="s">
        <v>51</v>
      </c>
      <c r="C123" s="812">
        <f>100-C122</f>
        <v>70.815701324702061</v>
      </c>
      <c r="D123" s="813">
        <f t="shared" ref="D123:AH123" si="7">100-D122</f>
        <v>51.207140219457443</v>
      </c>
      <c r="E123" s="813">
        <f t="shared" si="7"/>
        <v>42.772996135717165</v>
      </c>
      <c r="F123" s="813">
        <f t="shared" si="7"/>
        <v>30.279143450916862</v>
      </c>
      <c r="G123" s="814">
        <f t="shared" si="7"/>
        <v>10.726934796545919</v>
      </c>
      <c r="H123" s="815">
        <f t="shared" si="7"/>
        <v>48.596393857178981</v>
      </c>
      <c r="I123" s="813">
        <f t="shared" si="7"/>
        <v>38.759965693001213</v>
      </c>
      <c r="J123" s="813">
        <f t="shared" si="7"/>
        <v>30.527911671681451</v>
      </c>
      <c r="K123" s="813">
        <f t="shared" si="7"/>
        <v>18.604000352783515</v>
      </c>
      <c r="L123" s="816">
        <f t="shared" si="7"/>
        <v>5.1378623149104925</v>
      </c>
      <c r="M123" s="812">
        <f t="shared" si="7"/>
        <v>78.674614273709494</v>
      </c>
      <c r="N123" s="813">
        <f t="shared" si="7"/>
        <v>67.910969951255865</v>
      </c>
      <c r="O123" s="813">
        <f t="shared" si="7"/>
        <v>54.844525339770499</v>
      </c>
      <c r="P123" s="813">
        <f t="shared" si="7"/>
        <v>48.381342505283072</v>
      </c>
      <c r="Q123" s="814">
        <f t="shared" si="7"/>
        <v>40.222721868429176</v>
      </c>
      <c r="R123" s="815">
        <f t="shared" si="7"/>
        <v>64.630377941525794</v>
      </c>
      <c r="S123" s="813">
        <f t="shared" si="7"/>
        <v>57.674418604650839</v>
      </c>
      <c r="T123" s="813">
        <f t="shared" si="7"/>
        <v>57.285902503293713</v>
      </c>
      <c r="U123" s="813">
        <f t="shared" si="7"/>
        <v>37.350631614885607</v>
      </c>
      <c r="V123" s="813">
        <f t="shared" si="7"/>
        <v>41.796200345423529</v>
      </c>
      <c r="W123" s="813">
        <f t="shared" si="7"/>
        <v>46.126984126984254</v>
      </c>
      <c r="X123" s="813">
        <f t="shared" si="7"/>
        <v>41.790528862772248</v>
      </c>
      <c r="Y123" s="813">
        <f t="shared" si="7"/>
        <v>37.901916206560685</v>
      </c>
      <c r="Z123" s="813">
        <f t="shared" si="7"/>
        <v>65.736270368135266</v>
      </c>
      <c r="AA123" s="813">
        <f t="shared" si="7"/>
        <v>36.546445251686578</v>
      </c>
      <c r="AB123" s="813">
        <f t="shared" si="7"/>
        <v>44.688995215310868</v>
      </c>
      <c r="AC123" s="813">
        <f t="shared" si="7"/>
        <v>20.738584682553835</v>
      </c>
      <c r="AD123" s="813">
        <f t="shared" si="7"/>
        <v>38.346213292117326</v>
      </c>
      <c r="AE123" s="813">
        <f t="shared" si="7"/>
        <v>45.534308211473629</v>
      </c>
      <c r="AF123" s="813">
        <f t="shared" si="7"/>
        <v>48.048048048048152</v>
      </c>
      <c r="AG123" s="813">
        <f t="shared" si="7"/>
        <v>58.517156862745196</v>
      </c>
      <c r="AH123" s="816">
        <f t="shared" si="7"/>
        <v>47.030593881223744</v>
      </c>
      <c r="AI123" s="1474"/>
      <c r="AJ123" s="1474"/>
      <c r="AK123" s="1474"/>
      <c r="AL123" s="1474"/>
      <c r="AM123" s="1474"/>
      <c r="AN123" s="1474"/>
      <c r="AO123" s="1474"/>
      <c r="AP123" s="1474"/>
      <c r="AQ123" s="1474"/>
      <c r="AR123" s="1474"/>
      <c r="AS123" s="1474"/>
      <c r="AT123" s="1474"/>
      <c r="AU123" s="1474"/>
      <c r="AV123" s="1474"/>
      <c r="AW123" s="1474"/>
      <c r="AX123" s="1474"/>
      <c r="AY123" s="1474"/>
      <c r="AZ123" s="547"/>
      <c r="BA123" s="1873"/>
      <c r="BB123" s="156" t="s">
        <v>51</v>
      </c>
      <c r="BC123" s="1012" t="s">
        <v>35</v>
      </c>
      <c r="BD123" s="1032" t="s">
        <v>35</v>
      </c>
      <c r="BE123" s="1032" t="s">
        <v>35</v>
      </c>
      <c r="BF123" s="1032" t="s">
        <v>35</v>
      </c>
      <c r="BG123" s="1053" t="s">
        <v>35</v>
      </c>
      <c r="BH123" s="1074" t="s">
        <v>35</v>
      </c>
      <c r="BI123" s="1032" t="s">
        <v>35</v>
      </c>
      <c r="BJ123" s="1032" t="s">
        <v>35</v>
      </c>
      <c r="BK123" s="1032" t="s">
        <v>35</v>
      </c>
      <c r="BL123" s="1053" t="s">
        <v>35</v>
      </c>
      <c r="BM123" s="1074" t="s">
        <v>35</v>
      </c>
      <c r="BN123" s="1032" t="s">
        <v>35</v>
      </c>
      <c r="BO123" s="1032" t="s">
        <v>35</v>
      </c>
      <c r="BP123" s="1032" t="s">
        <v>35</v>
      </c>
      <c r="BQ123" s="1053" t="s">
        <v>35</v>
      </c>
      <c r="BR123" s="1074" t="s">
        <v>35</v>
      </c>
      <c r="BS123" s="1032" t="s">
        <v>35</v>
      </c>
      <c r="BT123" s="1032" t="s">
        <v>35</v>
      </c>
      <c r="BU123" s="1032" t="s">
        <v>35</v>
      </c>
      <c r="BV123" s="1032" t="s">
        <v>35</v>
      </c>
      <c r="BW123" s="1032" t="s">
        <v>35</v>
      </c>
      <c r="BX123" s="1032" t="s">
        <v>35</v>
      </c>
      <c r="BY123" s="1093" t="s">
        <v>35</v>
      </c>
      <c r="BZ123" s="1093" t="s">
        <v>35</v>
      </c>
      <c r="CA123" s="1093" t="s">
        <v>35</v>
      </c>
      <c r="CB123" s="1093" t="s">
        <v>35</v>
      </c>
      <c r="CC123" s="1093" t="s">
        <v>35</v>
      </c>
      <c r="CD123" s="1093" t="s">
        <v>35</v>
      </c>
      <c r="CE123" s="1093" t="s">
        <v>35</v>
      </c>
      <c r="CF123" s="1093" t="s">
        <v>35</v>
      </c>
      <c r="CG123" s="1093" t="s">
        <v>35</v>
      </c>
      <c r="CH123" s="1093" t="s">
        <v>35</v>
      </c>
      <c r="CI123" s="1493"/>
      <c r="CJ123" s="1493"/>
      <c r="CK123" s="1493"/>
      <c r="CL123" s="1493"/>
      <c r="CM123" s="1493"/>
      <c r="CN123" s="1493"/>
      <c r="CO123" s="1493"/>
      <c r="CP123" s="1493"/>
      <c r="CQ123" s="1493"/>
      <c r="CR123" s="1493"/>
      <c r="CS123" s="1493"/>
      <c r="CT123" s="1493"/>
      <c r="CU123" s="1493"/>
      <c r="CV123" s="1493"/>
      <c r="CW123" s="1493"/>
      <c r="CX123" s="1493"/>
      <c r="CY123" s="1493"/>
      <c r="CZ123" s="1493"/>
    </row>
    <row r="124" s="546" customFormat="true" ht="15" customHeight="true" x14ac:dyDescent="0.2">
      <c r="A124" s="1827" t="s">
        <v>50</v>
      </c>
      <c r="B124" s="921" t="s">
        <v>15</v>
      </c>
      <c r="C124" s="812">
        <f>C122*C129/100</f>
        <v>27.363278287867626</v>
      </c>
      <c r="D124" s="813">
        <f t="shared" ref="D124:AH124" si="8">D122*D129/100</f>
        <v>44.682493901360907</v>
      </c>
      <c r="E124" s="813">
        <f t="shared" si="8"/>
        <v>51.289756470636746</v>
      </c>
      <c r="F124" s="813">
        <f t="shared" si="8"/>
        <v>63.8244226331161</v>
      </c>
      <c r="G124" s="814">
        <f t="shared" si="8"/>
        <v>85.647376448025057</v>
      </c>
      <c r="H124" s="815">
        <f t="shared" si="8"/>
        <v>46.215171835800874</v>
      </c>
      <c r="I124" s="813">
        <f t="shared" si="8"/>
        <v>54.99718482333676</v>
      </c>
      <c r="J124" s="813">
        <f t="shared" si="8"/>
        <v>63.708395952926075</v>
      </c>
      <c r="K124" s="813">
        <f t="shared" si="8"/>
        <v>76.509556146421104</v>
      </c>
      <c r="L124" s="816">
        <f t="shared" si="8"/>
        <v>92.439684572342742</v>
      </c>
      <c r="M124" s="812">
        <f t="shared" si="8"/>
        <v>20.161993569804487</v>
      </c>
      <c r="N124" s="813">
        <f t="shared" si="8"/>
        <v>30.339830572131078</v>
      </c>
      <c r="O124" s="813">
        <f t="shared" si="8"/>
        <v>42.740177004634589</v>
      </c>
      <c r="P124" s="813">
        <f t="shared" si="8"/>
        <v>46.543296575072837</v>
      </c>
      <c r="Q124" s="814">
        <f t="shared" si="8"/>
        <v>53.207329941767092</v>
      </c>
      <c r="R124" s="815">
        <f t="shared" si="8"/>
        <v>32.165036308511361</v>
      </c>
      <c r="S124" s="813">
        <f t="shared" si="8"/>
        <v>40.695285706973635</v>
      </c>
      <c r="T124" s="813">
        <f t="shared" si="8"/>
        <v>40.856962822936453</v>
      </c>
      <c r="U124" s="813">
        <f t="shared" si="8"/>
        <v>58.466547053764025</v>
      </c>
      <c r="V124" s="813">
        <f t="shared" si="8"/>
        <v>53.071045765665097</v>
      </c>
      <c r="W124" s="813">
        <f t="shared" si="8"/>
        <v>50.764957264957147</v>
      </c>
      <c r="X124" s="813">
        <f t="shared" si="8"/>
        <v>56.02688879237482</v>
      </c>
      <c r="Y124" s="813">
        <f t="shared" si="8"/>
        <v>54.955812175024576</v>
      </c>
      <c r="Z124" s="813">
        <f t="shared" si="8"/>
        <v>32.294549767964462</v>
      </c>
      <c r="AA124" s="813">
        <f t="shared" si="8"/>
        <v>57.290100641115707</v>
      </c>
      <c r="AB124" s="813">
        <f t="shared" si="8"/>
        <v>51.870804487093935</v>
      </c>
      <c r="AC124" s="813">
        <f t="shared" si="8"/>
        <v>72.339664072704466</v>
      </c>
      <c r="AD124" s="813">
        <f t="shared" si="8"/>
        <v>52.800109765497425</v>
      </c>
      <c r="AE124" s="813">
        <f t="shared" si="8"/>
        <v>52.739773905154671</v>
      </c>
      <c r="AF124" s="813">
        <f t="shared" si="8"/>
        <v>49.332365121838713</v>
      </c>
      <c r="AG124" s="813">
        <f t="shared" si="8"/>
        <v>39.814323787767449</v>
      </c>
      <c r="AH124" s="816">
        <f t="shared" si="8"/>
        <v>48.867033144036498</v>
      </c>
      <c r="AI124" s="1474"/>
      <c r="AJ124" s="1474"/>
      <c r="AK124" s="1474"/>
      <c r="AL124" s="1474"/>
      <c r="AM124" s="1474"/>
      <c r="AN124" s="1474"/>
      <c r="AO124" s="1474"/>
      <c r="AP124" s="1474"/>
      <c r="AQ124" s="1474"/>
      <c r="AR124" s="1474"/>
      <c r="AS124" s="1474"/>
      <c r="AT124" s="1474"/>
      <c r="AU124" s="1474"/>
      <c r="AV124" s="1474"/>
      <c r="AW124" s="1474"/>
      <c r="AX124" s="1474"/>
      <c r="AY124" s="1474"/>
      <c r="AZ124" s="547"/>
      <c r="BA124" s="1873" t="s">
        <v>50</v>
      </c>
      <c r="BB124" s="156" t="s">
        <v>15</v>
      </c>
      <c r="BC124" s="1012" t="s">
        <v>35</v>
      </c>
      <c r="BD124" s="1032" t="s">
        <v>35</v>
      </c>
      <c r="BE124" s="1032" t="s">
        <v>35</v>
      </c>
      <c r="BF124" s="1032" t="s">
        <v>35</v>
      </c>
      <c r="BG124" s="1053" t="s">
        <v>35</v>
      </c>
      <c r="BH124" s="1074" t="s">
        <v>35</v>
      </c>
      <c r="BI124" s="1032" t="s">
        <v>35</v>
      </c>
      <c r="BJ124" s="1032" t="s">
        <v>35</v>
      </c>
      <c r="BK124" s="1032" t="s">
        <v>35</v>
      </c>
      <c r="BL124" s="1053" t="s">
        <v>35</v>
      </c>
      <c r="BM124" s="1074" t="s">
        <v>35</v>
      </c>
      <c r="BN124" s="1032" t="s">
        <v>35</v>
      </c>
      <c r="BO124" s="1032" t="s">
        <v>35</v>
      </c>
      <c r="BP124" s="1032" t="s">
        <v>35</v>
      </c>
      <c r="BQ124" s="1053" t="s">
        <v>35</v>
      </c>
      <c r="BR124" s="1074" t="s">
        <v>35</v>
      </c>
      <c r="BS124" s="1032" t="s">
        <v>35</v>
      </c>
      <c r="BT124" s="1032" t="s">
        <v>35</v>
      </c>
      <c r="BU124" s="1032" t="s">
        <v>35</v>
      </c>
      <c r="BV124" s="1032" t="s">
        <v>35</v>
      </c>
      <c r="BW124" s="1032" t="s">
        <v>35</v>
      </c>
      <c r="BX124" s="1032" t="s">
        <v>35</v>
      </c>
      <c r="BY124" s="1093" t="s">
        <v>35</v>
      </c>
      <c r="BZ124" s="1093" t="s">
        <v>35</v>
      </c>
      <c r="CA124" s="1093" t="s">
        <v>35</v>
      </c>
      <c r="CB124" s="1093" t="s">
        <v>35</v>
      </c>
      <c r="CC124" s="1093" t="s">
        <v>35</v>
      </c>
      <c r="CD124" s="1093" t="s">
        <v>35</v>
      </c>
      <c r="CE124" s="1093" t="s">
        <v>35</v>
      </c>
      <c r="CF124" s="1093" t="s">
        <v>35</v>
      </c>
      <c r="CG124" s="1093" t="s">
        <v>35</v>
      </c>
      <c r="CH124" s="1093" t="s">
        <v>35</v>
      </c>
      <c r="CI124" s="1493"/>
      <c r="CJ124" s="1493"/>
      <c r="CK124" s="1493"/>
      <c r="CL124" s="1493"/>
      <c r="CM124" s="1493"/>
      <c r="CN124" s="1493"/>
      <c r="CO124" s="1493"/>
      <c r="CP124" s="1493"/>
      <c r="CQ124" s="1493"/>
      <c r="CR124" s="1493"/>
      <c r="CS124" s="1493"/>
      <c r="CT124" s="1493"/>
      <c r="CU124" s="1493"/>
      <c r="CV124" s="1493"/>
      <c r="CW124" s="1493"/>
      <c r="CX124" s="1493"/>
      <c r="CY124" s="1493"/>
      <c r="CZ124" s="1493"/>
    </row>
    <row r="125" s="546" customFormat="true" ht="15" customHeight="true" x14ac:dyDescent="0.2">
      <c r="A125" s="1827"/>
      <c r="B125" s="921" t="s">
        <v>16</v>
      </c>
      <c r="C125" s="812">
        <f>C122*C128/100</f>
        <v>1.8210203874303119</v>
      </c>
      <c r="D125" s="813">
        <f t="shared" ref="D125:AH125" si="9">D122*D128/100</f>
        <v>4.1103658791816544</v>
      </c>
      <c r="E125" s="813">
        <f t="shared" si="9"/>
        <v>5.9372473936460857</v>
      </c>
      <c r="F125" s="813">
        <f t="shared" si="9"/>
        <v>5.89643391596704</v>
      </c>
      <c r="G125" s="814">
        <f t="shared" si="9"/>
        <v>3.6256887554290271</v>
      </c>
      <c r="H125" s="815">
        <f t="shared" si="9"/>
        <v>5.1884343070201409</v>
      </c>
      <c r="I125" s="813">
        <f t="shared" si="9"/>
        <v>6.2428494836620283</v>
      </c>
      <c r="J125" s="813">
        <f t="shared" si="9"/>
        <v>5.7636923753924778</v>
      </c>
      <c r="K125" s="813">
        <f t="shared" si="9"/>
        <v>4.8864435007953775</v>
      </c>
      <c r="L125" s="816">
        <f t="shared" si="9"/>
        <v>2.4224531127467803</v>
      </c>
      <c r="M125" s="812">
        <f t="shared" si="9"/>
        <v>1.163392156486013</v>
      </c>
      <c r="N125" s="813">
        <f t="shared" si="9"/>
        <v>1.7491994766130563</v>
      </c>
      <c r="O125" s="813">
        <f t="shared" si="9"/>
        <v>2.4152976555949119</v>
      </c>
      <c r="P125" s="813">
        <f t="shared" si="9"/>
        <v>5.0753609196440914</v>
      </c>
      <c r="Q125" s="814">
        <f t="shared" si="9"/>
        <v>6.5699481898037311</v>
      </c>
      <c r="R125" s="815">
        <f t="shared" si="9"/>
        <v>3.2045857499628436</v>
      </c>
      <c r="S125" s="813">
        <f t="shared" si="9"/>
        <v>1.6302956883755257</v>
      </c>
      <c r="T125" s="813">
        <f t="shared" si="9"/>
        <v>1.8571346737698398</v>
      </c>
      <c r="U125" s="813">
        <f t="shared" si="9"/>
        <v>4.1828213313503664</v>
      </c>
      <c r="V125" s="813">
        <f t="shared" si="9"/>
        <v>5.1327538889113784</v>
      </c>
      <c r="W125" s="813">
        <f t="shared" si="9"/>
        <v>3.1080586080585988</v>
      </c>
      <c r="X125" s="813">
        <f t="shared" si="9"/>
        <v>2.1825823448529325</v>
      </c>
      <c r="Y125" s="813">
        <f t="shared" si="9"/>
        <v>7.1422716184147408</v>
      </c>
      <c r="Z125" s="813">
        <f t="shared" si="9"/>
        <v>1.9691798639002733</v>
      </c>
      <c r="AA125" s="813">
        <f t="shared" si="9"/>
        <v>6.1634541071977189</v>
      </c>
      <c r="AB125" s="813">
        <f t="shared" si="9"/>
        <v>3.4402002975952031</v>
      </c>
      <c r="AC125" s="813">
        <f t="shared" si="9"/>
        <v>6.92175124474171</v>
      </c>
      <c r="AD125" s="813">
        <f t="shared" si="9"/>
        <v>8.8536769423852455</v>
      </c>
      <c r="AE125" s="813">
        <f t="shared" si="9"/>
        <v>1.7259178833716957</v>
      </c>
      <c r="AF125" s="813">
        <f t="shared" si="9"/>
        <v>2.6195868301131369</v>
      </c>
      <c r="AG125" s="813">
        <f t="shared" si="9"/>
        <v>1.6685193494873578</v>
      </c>
      <c r="AH125" s="816">
        <f t="shared" si="9"/>
        <v>4.1023729747397581</v>
      </c>
      <c r="AI125" s="1474"/>
      <c r="AJ125" s="1474"/>
      <c r="AK125" s="1474"/>
      <c r="AL125" s="1474"/>
      <c r="AM125" s="1474"/>
      <c r="AN125" s="1474"/>
      <c r="AO125" s="1474"/>
      <c r="AP125" s="1474"/>
      <c r="AQ125" s="1474"/>
      <c r="AR125" s="1474"/>
      <c r="AS125" s="1474"/>
      <c r="AT125" s="1474"/>
      <c r="AU125" s="1474"/>
      <c r="AV125" s="1474"/>
      <c r="AW125" s="1474"/>
      <c r="AX125" s="1474"/>
      <c r="AY125" s="1474"/>
      <c r="AZ125" s="547"/>
      <c r="BA125" s="1873"/>
      <c r="BB125" s="156" t="s">
        <v>16</v>
      </c>
      <c r="BC125" s="1012" t="s">
        <v>35</v>
      </c>
      <c r="BD125" s="1032" t="s">
        <v>35</v>
      </c>
      <c r="BE125" s="1032" t="s">
        <v>35</v>
      </c>
      <c r="BF125" s="1032" t="s">
        <v>35</v>
      </c>
      <c r="BG125" s="1053" t="s">
        <v>35</v>
      </c>
      <c r="BH125" s="1074" t="s">
        <v>35</v>
      </c>
      <c r="BI125" s="1032" t="s">
        <v>35</v>
      </c>
      <c r="BJ125" s="1032" t="s">
        <v>35</v>
      </c>
      <c r="BK125" s="1032" t="s">
        <v>35</v>
      </c>
      <c r="BL125" s="1053" t="s">
        <v>35</v>
      </c>
      <c r="BM125" s="1074" t="s">
        <v>35</v>
      </c>
      <c r="BN125" s="1032" t="s">
        <v>35</v>
      </c>
      <c r="BO125" s="1032" t="s">
        <v>35</v>
      </c>
      <c r="BP125" s="1032" t="s">
        <v>35</v>
      </c>
      <c r="BQ125" s="1053" t="s">
        <v>35</v>
      </c>
      <c r="BR125" s="1074" t="s">
        <v>35</v>
      </c>
      <c r="BS125" s="1032" t="s">
        <v>35</v>
      </c>
      <c r="BT125" s="1032" t="s">
        <v>35</v>
      </c>
      <c r="BU125" s="1032" t="s">
        <v>35</v>
      </c>
      <c r="BV125" s="1032" t="s">
        <v>35</v>
      </c>
      <c r="BW125" s="1032" t="s">
        <v>35</v>
      </c>
      <c r="BX125" s="1032" t="s">
        <v>35</v>
      </c>
      <c r="BY125" s="1093" t="s">
        <v>35</v>
      </c>
      <c r="BZ125" s="1093" t="s">
        <v>35</v>
      </c>
      <c r="CA125" s="1093" t="s">
        <v>35</v>
      </c>
      <c r="CB125" s="1093" t="s">
        <v>35</v>
      </c>
      <c r="CC125" s="1093" t="s">
        <v>35</v>
      </c>
      <c r="CD125" s="1093" t="s">
        <v>35</v>
      </c>
      <c r="CE125" s="1093" t="s">
        <v>35</v>
      </c>
      <c r="CF125" s="1093" t="s">
        <v>35</v>
      </c>
      <c r="CG125" s="1093" t="s">
        <v>35</v>
      </c>
      <c r="CH125" s="1093" t="s">
        <v>35</v>
      </c>
      <c r="CI125" s="1493"/>
      <c r="CJ125" s="1493"/>
      <c r="CK125" s="1493"/>
      <c r="CL125" s="1493"/>
      <c r="CM125" s="1493"/>
      <c r="CN125" s="1493"/>
      <c r="CO125" s="1493"/>
      <c r="CP125" s="1493"/>
      <c r="CQ125" s="1493"/>
      <c r="CR125" s="1493"/>
      <c r="CS125" s="1493"/>
      <c r="CT125" s="1493"/>
      <c r="CU125" s="1493"/>
      <c r="CV125" s="1493"/>
      <c r="CW125" s="1493"/>
      <c r="CX125" s="1493"/>
      <c r="CY125" s="1493"/>
      <c r="CZ125" s="1493"/>
    </row>
    <row r="126" s="546" customFormat="true" ht="15" customHeight="true" x14ac:dyDescent="0.2">
      <c r="A126" s="1827"/>
      <c r="B126" s="921" t="s">
        <v>22</v>
      </c>
      <c r="C126" s="812">
        <f>100-(C124+C125+C127)</f>
        <v>19.647300796380677</v>
      </c>
      <c r="D126" s="813">
        <f t="shared" ref="D126:AH126" si="10">100-(D124+D125+D127)</f>
        <v>32.343731279639428</v>
      </c>
      <c r="E126" s="813">
        <f t="shared" si="10"/>
        <v>37.514711645300764</v>
      </c>
      <c r="F126" s="813">
        <f t="shared" si="10"/>
        <v>28.817005234340414</v>
      </c>
      <c r="G126" s="814">
        <f t="shared" si="10"/>
        <v>10.327012817831118</v>
      </c>
      <c r="H126" s="815">
        <f t="shared" si="10"/>
        <v>38.002460229764935</v>
      </c>
      <c r="I126" s="813">
        <f t="shared" si="10"/>
        <v>35.496241695256614</v>
      </c>
      <c r="J126" s="813">
        <f t="shared" si="10"/>
        <v>29.527745080855439</v>
      </c>
      <c r="K126" s="813">
        <f t="shared" si="10"/>
        <v>17.984956883951838</v>
      </c>
      <c r="L126" s="816">
        <f t="shared" si="10"/>
        <v>5.04730651400304</v>
      </c>
      <c r="M126" s="812">
        <f t="shared" si="10"/>
        <v>15.125069122412839</v>
      </c>
      <c r="N126" s="813">
        <f t="shared" si="10"/>
        <v>20.958729493963645</v>
      </c>
      <c r="O126" s="813">
        <f t="shared" si="10"/>
        <v>29.41732687599341</v>
      </c>
      <c r="P126" s="813">
        <f t="shared" si="10"/>
        <v>32.03906465689974</v>
      </c>
      <c r="Q126" s="814">
        <f t="shared" si="10"/>
        <v>34.482695879253896</v>
      </c>
      <c r="R126" s="815">
        <f t="shared" si="10"/>
        <v>27.430473021154725</v>
      </c>
      <c r="S126" s="813">
        <f t="shared" si="10"/>
        <v>23.525091799265013</v>
      </c>
      <c r="T126" s="813">
        <f t="shared" si="10"/>
        <v>28.27404479578378</v>
      </c>
      <c r="U126" s="813">
        <f t="shared" si="10"/>
        <v>29.395698190508682</v>
      </c>
      <c r="V126" s="813">
        <f t="shared" si="10"/>
        <v>28.349370836417975</v>
      </c>
      <c r="W126" s="813">
        <f t="shared" si="10"/>
        <v>28.507936507936677</v>
      </c>
      <c r="X126" s="813">
        <f t="shared" si="10"/>
        <v>33.667473211199493</v>
      </c>
      <c r="Y126" s="813">
        <f t="shared" si="10"/>
        <v>29.26274764533953</v>
      </c>
      <c r="Z126" s="813">
        <f t="shared" si="10"/>
        <v>18.059746529873451</v>
      </c>
      <c r="AA126" s="813">
        <f t="shared" si="10"/>
        <v>29.177477944992233</v>
      </c>
      <c r="AB126" s="813">
        <f t="shared" si="10"/>
        <v>29.856459330143323</v>
      </c>
      <c r="AC126" s="813">
        <f t="shared" si="10"/>
        <v>18.501000545751907</v>
      </c>
      <c r="AD126" s="813">
        <f t="shared" si="10"/>
        <v>32.720247295208509</v>
      </c>
      <c r="AE126" s="813">
        <f t="shared" si="10"/>
        <v>24.971878515185708</v>
      </c>
      <c r="AF126" s="813">
        <f t="shared" si="10"/>
        <v>38.705372038705505</v>
      </c>
      <c r="AG126" s="813">
        <f t="shared" si="10"/>
        <v>24.54044117647075</v>
      </c>
      <c r="AH126" s="816">
        <f t="shared" si="10"/>
        <v>35.002999400119961</v>
      </c>
      <c r="AI126" s="1474"/>
      <c r="AJ126" s="1474"/>
      <c r="AK126" s="1474"/>
      <c r="AL126" s="1474"/>
      <c r="AM126" s="1474"/>
      <c r="AN126" s="1474"/>
      <c r="AO126" s="1474"/>
      <c r="AP126" s="1474"/>
      <c r="AQ126" s="1474"/>
      <c r="AR126" s="1474"/>
      <c r="AS126" s="1474"/>
      <c r="AT126" s="1474"/>
      <c r="AU126" s="1474"/>
      <c r="AV126" s="1474"/>
      <c r="AW126" s="1474"/>
      <c r="AX126" s="1474"/>
      <c r="AY126" s="1474"/>
      <c r="AZ126" s="547"/>
      <c r="BA126" s="1873"/>
      <c r="BB126" s="156" t="s">
        <v>22</v>
      </c>
      <c r="BC126" s="1012" t="s">
        <v>35</v>
      </c>
      <c r="BD126" s="1032" t="s">
        <v>35</v>
      </c>
      <c r="BE126" s="1032" t="s">
        <v>35</v>
      </c>
      <c r="BF126" s="1032" t="s">
        <v>35</v>
      </c>
      <c r="BG126" s="1053" t="s">
        <v>35</v>
      </c>
      <c r="BH126" s="1074" t="s">
        <v>35</v>
      </c>
      <c r="BI126" s="1032" t="s">
        <v>35</v>
      </c>
      <c r="BJ126" s="1032" t="s">
        <v>35</v>
      </c>
      <c r="BK126" s="1032" t="s">
        <v>35</v>
      </c>
      <c r="BL126" s="1053" t="s">
        <v>35</v>
      </c>
      <c r="BM126" s="1074" t="s">
        <v>35</v>
      </c>
      <c r="BN126" s="1032" t="s">
        <v>35</v>
      </c>
      <c r="BO126" s="1032" t="s">
        <v>35</v>
      </c>
      <c r="BP126" s="1032" t="s">
        <v>35</v>
      </c>
      <c r="BQ126" s="1053" t="s">
        <v>35</v>
      </c>
      <c r="BR126" s="1074" t="s">
        <v>35</v>
      </c>
      <c r="BS126" s="1032" t="s">
        <v>35</v>
      </c>
      <c r="BT126" s="1032" t="s">
        <v>35</v>
      </c>
      <c r="BU126" s="1032" t="s">
        <v>35</v>
      </c>
      <c r="BV126" s="1032" t="s">
        <v>35</v>
      </c>
      <c r="BW126" s="1032" t="s">
        <v>35</v>
      </c>
      <c r="BX126" s="1032" t="s">
        <v>35</v>
      </c>
      <c r="BY126" s="1093" t="s">
        <v>35</v>
      </c>
      <c r="BZ126" s="1093" t="s">
        <v>35</v>
      </c>
      <c r="CA126" s="1093" t="s">
        <v>35</v>
      </c>
      <c r="CB126" s="1093" t="s">
        <v>35</v>
      </c>
      <c r="CC126" s="1093" t="s">
        <v>35</v>
      </c>
      <c r="CD126" s="1093" t="s">
        <v>35</v>
      </c>
      <c r="CE126" s="1093" t="s">
        <v>35</v>
      </c>
      <c r="CF126" s="1093" t="s">
        <v>35</v>
      </c>
      <c r="CG126" s="1093" t="s">
        <v>35</v>
      </c>
      <c r="CH126" s="1093" t="s">
        <v>35</v>
      </c>
      <c r="CI126" s="1493"/>
      <c r="CJ126" s="1493"/>
      <c r="CK126" s="1493"/>
      <c r="CL126" s="1493"/>
      <c r="CM126" s="1493"/>
      <c r="CN126" s="1493"/>
      <c r="CO126" s="1493"/>
      <c r="CP126" s="1493"/>
      <c r="CQ126" s="1493"/>
      <c r="CR126" s="1493"/>
      <c r="CS126" s="1493"/>
      <c r="CT126" s="1493"/>
      <c r="CU126" s="1493"/>
      <c r="CV126" s="1493"/>
      <c r="CW126" s="1493"/>
      <c r="CX126" s="1493"/>
      <c r="CY126" s="1493"/>
      <c r="CZ126" s="1493"/>
    </row>
    <row r="127" s="546" customFormat="true" ht="15" customHeight="true" x14ac:dyDescent="0.2">
      <c r="A127" s="1827"/>
      <c r="B127" s="921" t="s">
        <v>19</v>
      </c>
      <c r="C127" s="812">
        <f>C160+C161</f>
        <v>51.168400528321385</v>
      </c>
      <c r="D127" s="813">
        <f t="shared" ref="D127:AH127" si="11">D160+D161</f>
        <v>18.863408939818008</v>
      </c>
      <c r="E127" s="813">
        <f t="shared" si="11"/>
        <v>5.2582844904164041</v>
      </c>
      <c r="F127" s="813">
        <f t="shared" si="11"/>
        <v>1.4621382165764436</v>
      </c>
      <c r="G127" s="814">
        <f t="shared" si="11"/>
        <v>0.39992197871479951</v>
      </c>
      <c r="H127" s="815">
        <f t="shared" si="11"/>
        <v>10.593933627414049</v>
      </c>
      <c r="I127" s="813">
        <f t="shared" si="11"/>
        <v>3.2637239977445986</v>
      </c>
      <c r="J127" s="813">
        <f t="shared" si="11"/>
        <v>1.000166590826016</v>
      </c>
      <c r="K127" s="813">
        <f t="shared" si="11"/>
        <v>0.61904346883167571</v>
      </c>
      <c r="L127" s="816">
        <f t="shared" si="11"/>
        <v>9.0555800907442821E-2</v>
      </c>
      <c r="M127" s="812">
        <f t="shared" si="11"/>
        <v>63.54954515129667</v>
      </c>
      <c r="N127" s="813">
        <f t="shared" si="11"/>
        <v>46.95224045729222</v>
      </c>
      <c r="O127" s="813">
        <f t="shared" si="11"/>
        <v>25.427198463777092</v>
      </c>
      <c r="P127" s="813">
        <f t="shared" si="11"/>
        <v>16.342277848383329</v>
      </c>
      <c r="Q127" s="814">
        <f t="shared" si="11"/>
        <v>5.7400259891752761</v>
      </c>
      <c r="R127" s="815">
        <f t="shared" si="11"/>
        <v>37.199904920371068</v>
      </c>
      <c r="S127" s="813">
        <f t="shared" si="11"/>
        <v>34.149326805385826</v>
      </c>
      <c r="T127" s="813">
        <f t="shared" si="11"/>
        <v>29.011857707509929</v>
      </c>
      <c r="U127" s="813">
        <f t="shared" si="11"/>
        <v>7.9549334243769252</v>
      </c>
      <c r="V127" s="813">
        <f t="shared" si="11"/>
        <v>13.44682950900555</v>
      </c>
      <c r="W127" s="813">
        <f t="shared" si="11"/>
        <v>17.619047619047585</v>
      </c>
      <c r="X127" s="813">
        <f t="shared" si="11"/>
        <v>8.1230556515727574</v>
      </c>
      <c r="Y127" s="813">
        <f t="shared" si="11"/>
        <v>8.6391685612211599</v>
      </c>
      <c r="Z127" s="813">
        <f t="shared" si="11"/>
        <v>47.676523838261815</v>
      </c>
      <c r="AA127" s="813">
        <f t="shared" si="11"/>
        <v>7.3689673066943424</v>
      </c>
      <c r="AB127" s="813">
        <f t="shared" si="11"/>
        <v>14.832535885167543</v>
      </c>
      <c r="AC127" s="813">
        <f t="shared" si="11"/>
        <v>2.2375841368019067</v>
      </c>
      <c r="AD127" s="813">
        <f t="shared" si="11"/>
        <v>5.6259659969088247</v>
      </c>
      <c r="AE127" s="813">
        <f t="shared" si="11"/>
        <v>20.562429696287932</v>
      </c>
      <c r="AF127" s="813">
        <f t="shared" si="11"/>
        <v>9.3426760093426449</v>
      </c>
      <c r="AG127" s="813">
        <f t="shared" si="11"/>
        <v>33.976715686274446</v>
      </c>
      <c r="AH127" s="816">
        <f t="shared" si="11"/>
        <v>12.02759448110379</v>
      </c>
      <c r="AI127" s="1474"/>
      <c r="AJ127" s="1474"/>
      <c r="AK127" s="1474"/>
      <c r="AL127" s="1474"/>
      <c r="AM127" s="1474"/>
      <c r="AN127" s="1474"/>
      <c r="AO127" s="1474"/>
      <c r="AP127" s="1474"/>
      <c r="AQ127" s="1474"/>
      <c r="AR127" s="1474"/>
      <c r="AS127" s="1474"/>
      <c r="AT127" s="1474"/>
      <c r="AU127" s="1474"/>
      <c r="AV127" s="1474"/>
      <c r="AW127" s="1474"/>
      <c r="AX127" s="1474"/>
      <c r="AY127" s="1474"/>
      <c r="AZ127" s="547"/>
      <c r="BA127" s="1873"/>
      <c r="BB127" s="156" t="s">
        <v>19</v>
      </c>
      <c r="BC127" s="1012" t="s">
        <v>35</v>
      </c>
      <c r="BD127" s="1032" t="s">
        <v>35</v>
      </c>
      <c r="BE127" s="1032" t="s">
        <v>35</v>
      </c>
      <c r="BF127" s="1032" t="s">
        <v>35</v>
      </c>
      <c r="BG127" s="1053" t="s">
        <v>35</v>
      </c>
      <c r="BH127" s="1074" t="s">
        <v>35</v>
      </c>
      <c r="BI127" s="1032" t="s">
        <v>35</v>
      </c>
      <c r="BJ127" s="1032" t="s">
        <v>35</v>
      </c>
      <c r="BK127" s="1032" t="s">
        <v>35</v>
      </c>
      <c r="BL127" s="1053" t="s">
        <v>35</v>
      </c>
      <c r="BM127" s="1074" t="s">
        <v>35</v>
      </c>
      <c r="BN127" s="1032" t="s">
        <v>35</v>
      </c>
      <c r="BO127" s="1032" t="s">
        <v>35</v>
      </c>
      <c r="BP127" s="1032" t="s">
        <v>35</v>
      </c>
      <c r="BQ127" s="1053" t="s">
        <v>35</v>
      </c>
      <c r="BR127" s="1074" t="s">
        <v>35</v>
      </c>
      <c r="BS127" s="1032" t="s">
        <v>35</v>
      </c>
      <c r="BT127" s="1032" t="s">
        <v>35</v>
      </c>
      <c r="BU127" s="1032" t="s">
        <v>35</v>
      </c>
      <c r="BV127" s="1032" t="s">
        <v>35</v>
      </c>
      <c r="BW127" s="1032" t="s">
        <v>35</v>
      </c>
      <c r="BX127" s="1032" t="s">
        <v>35</v>
      </c>
      <c r="BY127" s="1093" t="s">
        <v>35</v>
      </c>
      <c r="BZ127" s="1093" t="s">
        <v>35</v>
      </c>
      <c r="CA127" s="1093" t="s">
        <v>35</v>
      </c>
      <c r="CB127" s="1093" t="s">
        <v>35</v>
      </c>
      <c r="CC127" s="1093" t="s">
        <v>35</v>
      </c>
      <c r="CD127" s="1093" t="s">
        <v>35</v>
      </c>
      <c r="CE127" s="1093" t="s">
        <v>35</v>
      </c>
      <c r="CF127" s="1093" t="s">
        <v>35</v>
      </c>
      <c r="CG127" s="1093" t="s">
        <v>35</v>
      </c>
      <c r="CH127" s="1093" t="s">
        <v>35</v>
      </c>
      <c r="CI127" s="1493"/>
      <c r="CJ127" s="1493"/>
      <c r="CK127" s="1493"/>
      <c r="CL127" s="1493"/>
      <c r="CM127" s="1493"/>
      <c r="CN127" s="1493"/>
      <c r="CO127" s="1493"/>
      <c r="CP127" s="1493"/>
      <c r="CQ127" s="1493"/>
      <c r="CR127" s="1493"/>
      <c r="CS127" s="1493"/>
      <c r="CT127" s="1493"/>
      <c r="CU127" s="1493"/>
      <c r="CV127" s="1493"/>
      <c r="CW127" s="1493"/>
      <c r="CX127" s="1493"/>
      <c r="CY127" s="1493"/>
      <c r="CZ127" s="1493"/>
    </row>
    <row r="128" s="546" customFormat="true" ht="15" customHeight="true" x14ac:dyDescent="0.2">
      <c r="A128" s="1827" t="s">
        <v>176</v>
      </c>
      <c r="B128" s="921" t="s">
        <v>49</v>
      </c>
      <c r="C128" s="817">
        <v>6.2397263942876693</v>
      </c>
      <c r="D128" s="818">
        <v>8.4241134823189263</v>
      </c>
      <c r="E128" s="818">
        <v>10.374905189386837</v>
      </c>
      <c r="F128" s="818">
        <v>8.4572023463538191</v>
      </c>
      <c r="G128" s="819">
        <v>4.0613467759464195</v>
      </c>
      <c r="H128" s="820">
        <v>10.09352202373598</v>
      </c>
      <c r="I128" s="818">
        <v>10.194065947720357</v>
      </c>
      <c r="J128" s="818">
        <v>8.2964144508709889</v>
      </c>
      <c r="K128" s="818">
        <v>6.0032968720502478</v>
      </c>
      <c r="L128" s="821">
        <v>2.5536564659638099</v>
      </c>
      <c r="M128" s="817">
        <v>5.4554331228426625</v>
      </c>
      <c r="N128" s="818">
        <v>5.451082422734415</v>
      </c>
      <c r="O128" s="818">
        <v>5.3488478944551439</v>
      </c>
      <c r="P128" s="818">
        <v>9.8324155760221874</v>
      </c>
      <c r="Q128" s="819">
        <v>10.990711513065484</v>
      </c>
      <c r="R128" s="820">
        <v>9.0602770497940828</v>
      </c>
      <c r="S128" s="818">
        <v>3.8517975055025864</v>
      </c>
      <c r="T128" s="818">
        <v>4.3478260869565242</v>
      </c>
      <c r="U128" s="818">
        <v>6.6765578635014817</v>
      </c>
      <c r="V128" s="818">
        <v>8.8185890257558093</v>
      </c>
      <c r="W128" s="818">
        <v>5.7692307692307656</v>
      </c>
      <c r="X128" s="818">
        <v>3.7495313085864237</v>
      </c>
      <c r="Y128" s="818">
        <v>11.50159744408945</v>
      </c>
      <c r="Z128" s="818">
        <v>5.7471264367816124</v>
      </c>
      <c r="AA128" s="818">
        <v>9.7133314778736519</v>
      </c>
      <c r="AB128" s="818">
        <v>6.2197392923650145</v>
      </c>
      <c r="AC128" s="818">
        <v>8.732813080639211</v>
      </c>
      <c r="AD128" s="818">
        <v>14.360313315926902</v>
      </c>
      <c r="AE128" s="818">
        <v>3.1688166012338685</v>
      </c>
      <c r="AF128" s="818">
        <v>5.0423260949576658</v>
      </c>
      <c r="AG128" s="818">
        <v>4.0221914008321633</v>
      </c>
      <c r="AH128" s="821">
        <v>7.7447969976117506</v>
      </c>
      <c r="AI128" s="1474"/>
      <c r="AJ128" s="1474"/>
      <c r="AK128" s="1474"/>
      <c r="AL128" s="1474"/>
      <c r="AM128" s="1474"/>
      <c r="AN128" s="1474"/>
      <c r="AO128" s="1474"/>
      <c r="AP128" s="1474"/>
      <c r="AQ128" s="1474"/>
      <c r="AR128" s="1474"/>
      <c r="AS128" s="1474"/>
      <c r="AT128" s="1474"/>
      <c r="AU128" s="1474"/>
      <c r="AV128" s="1474"/>
      <c r="AW128" s="1474"/>
      <c r="AX128" s="1474"/>
      <c r="AY128" s="1474"/>
      <c r="AZ128" s="547"/>
      <c r="BA128" s="1873" t="s">
        <v>108</v>
      </c>
      <c r="BB128" s="156" t="s">
        <v>49</v>
      </c>
      <c r="BC128" s="1012" t="s">
        <v>35</v>
      </c>
      <c r="BD128" s="1032" t="s">
        <v>35</v>
      </c>
      <c r="BE128" s="1032" t="s">
        <v>35</v>
      </c>
      <c r="BF128" s="1032" t="s">
        <v>35</v>
      </c>
      <c r="BG128" s="1053" t="s">
        <v>35</v>
      </c>
      <c r="BH128" s="1074" t="s">
        <v>35</v>
      </c>
      <c r="BI128" s="1032" t="s">
        <v>35</v>
      </c>
      <c r="BJ128" s="1032" t="s">
        <v>35</v>
      </c>
      <c r="BK128" s="1032" t="s">
        <v>35</v>
      </c>
      <c r="BL128" s="1053" t="s">
        <v>35</v>
      </c>
      <c r="BM128" s="1074" t="s">
        <v>35</v>
      </c>
      <c r="BN128" s="1032" t="s">
        <v>35</v>
      </c>
      <c r="BO128" s="1032" t="s">
        <v>35</v>
      </c>
      <c r="BP128" s="1032" t="s">
        <v>35</v>
      </c>
      <c r="BQ128" s="1053" t="s">
        <v>35</v>
      </c>
      <c r="BR128" s="1074" t="s">
        <v>35</v>
      </c>
      <c r="BS128" s="1032" t="s">
        <v>35</v>
      </c>
      <c r="BT128" s="1032" t="s">
        <v>35</v>
      </c>
      <c r="BU128" s="1032" t="s">
        <v>35</v>
      </c>
      <c r="BV128" s="1032" t="s">
        <v>35</v>
      </c>
      <c r="BW128" s="1032" t="s">
        <v>35</v>
      </c>
      <c r="BX128" s="1032" t="s">
        <v>35</v>
      </c>
      <c r="BY128" s="1093" t="s">
        <v>35</v>
      </c>
      <c r="BZ128" s="1093" t="s">
        <v>35</v>
      </c>
      <c r="CA128" s="1093" t="s">
        <v>35</v>
      </c>
      <c r="CB128" s="1093" t="s">
        <v>35</v>
      </c>
      <c r="CC128" s="1093" t="s">
        <v>35</v>
      </c>
      <c r="CD128" s="1093" t="s">
        <v>35</v>
      </c>
      <c r="CE128" s="1093" t="s">
        <v>35</v>
      </c>
      <c r="CF128" s="1093" t="s">
        <v>35</v>
      </c>
      <c r="CG128" s="1093" t="s">
        <v>35</v>
      </c>
      <c r="CH128" s="1093" t="s">
        <v>35</v>
      </c>
      <c r="CI128" s="1493"/>
      <c r="CJ128" s="1493"/>
      <c r="CK128" s="1493"/>
      <c r="CL128" s="1493"/>
      <c r="CM128" s="1493"/>
      <c r="CN128" s="1493"/>
      <c r="CO128" s="1493"/>
      <c r="CP128" s="1493"/>
      <c r="CQ128" s="1493"/>
      <c r="CR128" s="1493"/>
      <c r="CS128" s="1493"/>
      <c r="CT128" s="1493"/>
      <c r="CU128" s="1493"/>
      <c r="CV128" s="1493"/>
      <c r="CW128" s="1493"/>
      <c r="CX128" s="1493"/>
      <c r="CY128" s="1493"/>
      <c r="CZ128" s="1493"/>
    </row>
    <row r="129" s="546" customFormat="true" ht="15" customHeight="true" x14ac:dyDescent="0.2">
      <c r="A129" s="1828"/>
      <c r="B129" s="922" t="s">
        <v>48</v>
      </c>
      <c r="C129" s="822">
        <v>93.760273605712328</v>
      </c>
      <c r="D129" s="823">
        <v>91.57588651768107</v>
      </c>
      <c r="E129" s="823">
        <v>89.625094810613163</v>
      </c>
      <c r="F129" s="823">
        <v>91.54279765364619</v>
      </c>
      <c r="G129" s="824">
        <v>95.938653224053581</v>
      </c>
      <c r="H129" s="825">
        <v>89.906477976264014</v>
      </c>
      <c r="I129" s="823">
        <v>89.805934052279639</v>
      </c>
      <c r="J129" s="823">
        <v>91.703585549129016</v>
      </c>
      <c r="K129" s="823">
        <v>93.996703127949758</v>
      </c>
      <c r="L129" s="826">
        <v>97.446343534036203</v>
      </c>
      <c r="M129" s="822">
        <v>94.544566877157337</v>
      </c>
      <c r="N129" s="823">
        <v>94.548917577265584</v>
      </c>
      <c r="O129" s="823">
        <v>94.651152105544853</v>
      </c>
      <c r="P129" s="823">
        <v>90.167584423977814</v>
      </c>
      <c r="Q129" s="824">
        <v>89.009288486934508</v>
      </c>
      <c r="R129" s="825">
        <v>90.939722950205919</v>
      </c>
      <c r="S129" s="823">
        <v>96.148202494497411</v>
      </c>
      <c r="T129" s="823">
        <v>95.652173913043484</v>
      </c>
      <c r="U129" s="823">
        <v>93.323442136498514</v>
      </c>
      <c r="V129" s="823">
        <v>91.181410974244187</v>
      </c>
      <c r="W129" s="823">
        <v>94.230769230769241</v>
      </c>
      <c r="X129" s="823">
        <v>96.250468691413573</v>
      </c>
      <c r="Y129" s="823">
        <v>88.498402555910559</v>
      </c>
      <c r="Z129" s="823">
        <v>94.252873563218387</v>
      </c>
      <c r="AA129" s="823">
        <v>90.286668522126348</v>
      </c>
      <c r="AB129" s="823">
        <v>93.780260707634994</v>
      </c>
      <c r="AC129" s="823">
        <v>91.267186919360796</v>
      </c>
      <c r="AD129" s="823">
        <v>85.639686684073098</v>
      </c>
      <c r="AE129" s="823">
        <v>96.831183398766129</v>
      </c>
      <c r="AF129" s="823">
        <v>94.957673905042341</v>
      </c>
      <c r="AG129" s="823">
        <v>95.977808599167844</v>
      </c>
      <c r="AH129" s="826">
        <v>92.255203002388242</v>
      </c>
      <c r="AI129" s="1474"/>
      <c r="AJ129" s="1474"/>
      <c r="AK129" s="1474"/>
      <c r="AL129" s="1474"/>
      <c r="AM129" s="1474"/>
      <c r="AN129" s="1474"/>
      <c r="AO129" s="1474"/>
      <c r="AP129" s="1474"/>
      <c r="AQ129" s="1474"/>
      <c r="AR129" s="1474"/>
      <c r="AS129" s="1474"/>
      <c r="AT129" s="1474"/>
      <c r="AU129" s="1474"/>
      <c r="AV129" s="1474"/>
      <c r="AW129" s="1474"/>
      <c r="AX129" s="1474"/>
      <c r="AY129" s="1474"/>
      <c r="AZ129" s="547"/>
      <c r="BA129" s="1874"/>
      <c r="BB129" s="157" t="s">
        <v>48</v>
      </c>
      <c r="BC129" s="1013" t="s">
        <v>35</v>
      </c>
      <c r="BD129" s="1033" t="s">
        <v>35</v>
      </c>
      <c r="BE129" s="1033" t="s">
        <v>35</v>
      </c>
      <c r="BF129" s="1033" t="s">
        <v>35</v>
      </c>
      <c r="BG129" s="1054" t="s">
        <v>35</v>
      </c>
      <c r="BH129" s="1075" t="s">
        <v>35</v>
      </c>
      <c r="BI129" s="1033" t="s">
        <v>35</v>
      </c>
      <c r="BJ129" s="1033" t="s">
        <v>35</v>
      </c>
      <c r="BK129" s="1033" t="s">
        <v>35</v>
      </c>
      <c r="BL129" s="1054" t="s">
        <v>35</v>
      </c>
      <c r="BM129" s="1075" t="s">
        <v>35</v>
      </c>
      <c r="BN129" s="1033" t="s">
        <v>35</v>
      </c>
      <c r="BO129" s="1033" t="s">
        <v>35</v>
      </c>
      <c r="BP129" s="1033" t="s">
        <v>35</v>
      </c>
      <c r="BQ129" s="1054" t="s">
        <v>35</v>
      </c>
      <c r="BR129" s="1075" t="s">
        <v>35</v>
      </c>
      <c r="BS129" s="1033" t="s">
        <v>35</v>
      </c>
      <c r="BT129" s="1033" t="s">
        <v>35</v>
      </c>
      <c r="BU129" s="1033" t="s">
        <v>35</v>
      </c>
      <c r="BV129" s="1033" t="s">
        <v>35</v>
      </c>
      <c r="BW129" s="1033" t="s">
        <v>35</v>
      </c>
      <c r="BX129" s="1033" t="s">
        <v>35</v>
      </c>
      <c r="BY129" s="1094" t="s">
        <v>35</v>
      </c>
      <c r="BZ129" s="1094" t="s">
        <v>35</v>
      </c>
      <c r="CA129" s="1094" t="s">
        <v>35</v>
      </c>
      <c r="CB129" s="1094" t="s">
        <v>35</v>
      </c>
      <c r="CC129" s="1094" t="s">
        <v>35</v>
      </c>
      <c r="CD129" s="1094" t="s">
        <v>35</v>
      </c>
      <c r="CE129" s="1094" t="s">
        <v>35</v>
      </c>
      <c r="CF129" s="1094" t="s">
        <v>35</v>
      </c>
      <c r="CG129" s="1094" t="s">
        <v>35</v>
      </c>
      <c r="CH129" s="1094" t="s">
        <v>35</v>
      </c>
      <c r="CI129" s="1494"/>
      <c r="CJ129" s="1494"/>
      <c r="CK129" s="1494"/>
      <c r="CL129" s="1494"/>
      <c r="CM129" s="1494"/>
      <c r="CN129" s="1494"/>
      <c r="CO129" s="1494"/>
      <c r="CP129" s="1494"/>
      <c r="CQ129" s="1494"/>
      <c r="CR129" s="1494"/>
      <c r="CS129" s="1494"/>
      <c r="CT129" s="1494"/>
      <c r="CU129" s="1494"/>
      <c r="CV129" s="1494"/>
      <c r="CW129" s="1494"/>
      <c r="CX129" s="1494"/>
      <c r="CY129" s="1494"/>
      <c r="CZ129" s="1494"/>
    </row>
    <row r="130" s="131" customFormat="true" ht="15" hidden="true" customHeight="true" x14ac:dyDescent="0.2">
      <c r="A130" s="1804"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526"/>
      <c r="AJ130" s="526"/>
      <c r="AK130" s="526"/>
      <c r="AL130" s="526"/>
      <c r="AM130" s="526"/>
      <c r="AN130" s="526"/>
      <c r="AO130" s="526"/>
      <c r="AP130" s="526"/>
      <c r="AQ130" s="526"/>
      <c r="AR130" s="526"/>
      <c r="AS130" s="526"/>
      <c r="AT130" s="526"/>
      <c r="AU130" s="526"/>
      <c r="AV130" s="526"/>
      <c r="AW130" s="526"/>
      <c r="AX130" s="526"/>
      <c r="AY130" s="526"/>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805"/>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526"/>
      <c r="AJ131" s="526"/>
      <c r="AK131" s="526"/>
      <c r="AL131" s="526"/>
      <c r="AM131" s="526"/>
      <c r="AN131" s="526"/>
      <c r="AO131" s="526"/>
      <c r="AP131" s="526"/>
      <c r="AQ131" s="526"/>
      <c r="AR131" s="526"/>
      <c r="AS131" s="526"/>
      <c r="AT131" s="526"/>
      <c r="AU131" s="526"/>
      <c r="AV131" s="526"/>
      <c r="AW131" s="526"/>
      <c r="AX131" s="526"/>
      <c r="AY131" s="526"/>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806"/>
      <c r="B132" s="240" t="s">
        <v>46</v>
      </c>
      <c r="C132" s="263"/>
      <c r="D132" s="264"/>
      <c r="E132" s="264"/>
      <c r="F132" s="264"/>
      <c r="G132" s="265"/>
      <c r="H132" s="266"/>
      <c r="I132" s="264"/>
      <c r="J132" s="264"/>
      <c r="K132" s="264"/>
      <c r="L132" s="267"/>
      <c r="M132" s="263"/>
      <c r="N132" s="264"/>
      <c r="O132" s="264"/>
      <c r="P132" s="264"/>
      <c r="Q132" s="265"/>
      <c r="R132" s="1407"/>
      <c r="S132" s="1408"/>
      <c r="T132" s="1408"/>
      <c r="U132" s="1408"/>
      <c r="V132" s="1408"/>
      <c r="W132" s="1408"/>
      <c r="X132" s="1408"/>
      <c r="Y132" s="1408"/>
      <c r="Z132" s="1408"/>
      <c r="AA132" s="1408"/>
      <c r="AB132" s="1409"/>
      <c r="AC132" s="1409"/>
      <c r="AD132" s="1409"/>
      <c r="AE132" s="1409"/>
      <c r="AF132" s="1409"/>
      <c r="AG132" s="1409"/>
      <c r="AH132" s="1409"/>
      <c r="AI132" s="526"/>
      <c r="AJ132" s="526"/>
      <c r="AK132" s="526"/>
      <c r="AL132" s="526"/>
      <c r="AM132" s="526"/>
      <c r="AN132" s="526"/>
      <c r="AO132" s="526"/>
      <c r="AP132" s="526"/>
      <c r="AQ132" s="526"/>
      <c r="AR132" s="526"/>
      <c r="AS132" s="526"/>
      <c r="AT132" s="526"/>
      <c r="AU132" s="526"/>
      <c r="AV132" s="526"/>
      <c r="AW132" s="526"/>
      <c r="AX132" s="526"/>
      <c r="AY132" s="526"/>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46" customFormat="true" ht="15" customHeight="true" x14ac:dyDescent="0.2">
      <c r="A133" s="130"/>
      <c r="B133" s="188"/>
      <c r="C133" s="1829" t="s">
        <v>114</v>
      </c>
      <c r="D133" s="1830"/>
      <c r="E133" s="1830"/>
      <c r="F133" s="1830"/>
      <c r="G133" s="1831"/>
      <c r="H133" s="1835" t="s">
        <v>38</v>
      </c>
      <c r="I133" s="1836"/>
      <c r="J133" s="1836"/>
      <c r="K133" s="1836"/>
      <c r="L133" s="1837"/>
      <c r="M133" s="1838" t="s">
        <v>37</v>
      </c>
      <c r="N133" s="1836"/>
      <c r="O133" s="1836"/>
      <c r="P133" s="1836"/>
      <c r="Q133" s="1837"/>
      <c r="R133" s="1404" t="s">
        <v>137</v>
      </c>
      <c r="S133" s="1443"/>
      <c r="T133" s="1443"/>
      <c r="U133" s="1443"/>
      <c r="V133" s="1443"/>
      <c r="W133" s="1443"/>
      <c r="X133" s="1443"/>
      <c r="Y133" s="1443"/>
      <c r="Z133" s="1443"/>
      <c r="AA133" s="1443"/>
      <c r="AB133" s="1443"/>
      <c r="AC133" s="1443"/>
      <c r="AD133" s="1443"/>
      <c r="AE133" s="1443"/>
      <c r="AF133" s="1443"/>
      <c r="AG133" s="1443"/>
      <c r="AH133" s="1444"/>
      <c r="AI133" s="1474"/>
      <c r="AJ133" s="1474"/>
      <c r="AK133" s="1474"/>
      <c r="AL133" s="1474"/>
      <c r="AM133" s="1474"/>
      <c r="AN133" s="1474"/>
      <c r="AO133" s="1474"/>
      <c r="AP133" s="1474"/>
      <c r="AQ133" s="1474"/>
      <c r="AR133" s="1474"/>
      <c r="AS133" s="1474"/>
      <c r="AT133" s="1474"/>
      <c r="AU133" s="1474"/>
      <c r="AV133" s="1474"/>
      <c r="AW133" s="1474"/>
      <c r="AX133" s="1474"/>
      <c r="AY133" s="1474"/>
      <c r="AZ133" s="547"/>
      <c r="BA133" s="217" t="s">
        <v>128</v>
      </c>
      <c r="BB133" s="116" t="s">
        <v>98</v>
      </c>
      <c r="BC133" s="1875" t="s">
        <v>114</v>
      </c>
      <c r="BD133" s="1876"/>
      <c r="BE133" s="1876"/>
      <c r="BF133" s="1876"/>
      <c r="BG133" s="1877"/>
      <c r="BH133" s="1878" t="s">
        <v>38</v>
      </c>
      <c r="BI133" s="1876"/>
      <c r="BJ133" s="1876"/>
      <c r="BK133" s="1876"/>
      <c r="BL133" s="1877"/>
      <c r="BM133" s="1878" t="s">
        <v>37</v>
      </c>
      <c r="BN133" s="1876"/>
      <c r="BO133" s="1876"/>
      <c r="BP133" s="1876"/>
      <c r="BQ133" s="1879"/>
      <c r="BR133" s="1423" t="s">
        <v>137</v>
      </c>
      <c r="BS133" s="1424"/>
      <c r="BT133" s="1424"/>
      <c r="BU133" s="1424"/>
      <c r="BV133" s="1424"/>
      <c r="BW133" s="1424"/>
      <c r="BX133" s="1424"/>
      <c r="BY133" s="1425"/>
      <c r="BZ133" s="312"/>
      <c r="CA133" s="312"/>
      <c r="CB133" s="312"/>
      <c r="CC133" s="312"/>
      <c r="CD133" s="312"/>
      <c r="CE133" s="312"/>
      <c r="CF133" s="312"/>
      <c r="CG133" s="312"/>
      <c r="CH133" s="312"/>
      <c r="CI133" s="215"/>
      <c r="CJ133" s="215"/>
      <c r="CK133" s="215"/>
      <c r="CL133" s="215"/>
      <c r="CM133" s="215"/>
      <c r="CN133" s="215"/>
      <c r="CO133" s="215"/>
      <c r="CP133" s="215"/>
      <c r="CQ133" s="215"/>
      <c r="CR133" s="215"/>
      <c r="CS133" s="215"/>
      <c r="CT133" s="215"/>
      <c r="CU133" s="215"/>
      <c r="CV133" s="215"/>
      <c r="CW133" s="215"/>
      <c r="CX133" s="215"/>
      <c r="CY133" s="215"/>
      <c r="CZ133" s="215"/>
    </row>
    <row r="134" s="546" customFormat="true" ht="24" x14ac:dyDescent="0.2">
      <c r="A134" s="189" t="s">
        <v>69</v>
      </c>
      <c r="B134" s="245"/>
      <c r="C134" s="281" t="s">
        <v>0</v>
      </c>
      <c r="D134" s="282" t="s">
        <v>1</v>
      </c>
      <c r="E134" s="282" t="s">
        <v>2</v>
      </c>
      <c r="F134" s="282" t="s">
        <v>3</v>
      </c>
      <c r="G134" s="283" t="s">
        <v>4</v>
      </c>
      <c r="H134" s="668" t="s">
        <v>0</v>
      </c>
      <c r="I134" s="616" t="s">
        <v>1</v>
      </c>
      <c r="J134" s="616" t="s">
        <v>2</v>
      </c>
      <c r="K134" s="616" t="s">
        <v>3</v>
      </c>
      <c r="L134" s="617" t="s">
        <v>4</v>
      </c>
      <c r="M134" s="655" t="s">
        <v>0</v>
      </c>
      <c r="N134" s="616" t="s">
        <v>1</v>
      </c>
      <c r="O134" s="616" t="s">
        <v>2</v>
      </c>
      <c r="P134" s="616" t="s">
        <v>3</v>
      </c>
      <c r="Q134" s="686" t="s">
        <v>4</v>
      </c>
      <c r="R134" s="668" t="s">
        <v>146</v>
      </c>
      <c r="S134" s="616" t="s">
        <v>147</v>
      </c>
      <c r="T134" s="616" t="s">
        <v>148</v>
      </c>
      <c r="U134" s="616" t="s">
        <v>149</v>
      </c>
      <c r="V134" s="616" t="s">
        <v>150</v>
      </c>
      <c r="W134" s="616" t="s">
        <v>151</v>
      </c>
      <c r="X134" s="616" t="s">
        <v>152</v>
      </c>
      <c r="Y134" s="616" t="s">
        <v>153</v>
      </c>
      <c r="Z134" s="616" t="s">
        <v>154</v>
      </c>
      <c r="AA134" s="616" t="s">
        <v>155</v>
      </c>
      <c r="AB134" s="616" t="s">
        <v>156</v>
      </c>
      <c r="AC134" s="616" t="s">
        <v>157</v>
      </c>
      <c r="AD134" s="616" t="s">
        <v>158</v>
      </c>
      <c r="AE134" s="616" t="s">
        <v>159</v>
      </c>
      <c r="AF134" s="616" t="s">
        <v>160</v>
      </c>
      <c r="AG134" s="616" t="s">
        <v>161</v>
      </c>
      <c r="AH134" s="618" t="s">
        <v>162</v>
      </c>
      <c r="AI134" s="1474"/>
      <c r="AJ134" s="1474"/>
      <c r="AK134" s="1474"/>
      <c r="AL134" s="1474"/>
      <c r="AM134" s="1474"/>
      <c r="AN134" s="1474"/>
      <c r="AO134" s="1474"/>
      <c r="AP134" s="1474"/>
      <c r="AQ134" s="1474"/>
      <c r="AR134" s="1474"/>
      <c r="AS134" s="1474"/>
      <c r="AT134" s="1474"/>
      <c r="AU134" s="1474"/>
      <c r="AV134" s="1474"/>
      <c r="AW134" s="1474"/>
      <c r="AX134" s="1474"/>
      <c r="AY134" s="1474"/>
      <c r="AZ134" s="547"/>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146</v>
      </c>
      <c r="BS134" s="174" t="s">
        <v>147</v>
      </c>
      <c r="BT134" s="174" t="s">
        <v>148</v>
      </c>
      <c r="BU134" s="174" t="s">
        <v>149</v>
      </c>
      <c r="BV134" s="174" t="s">
        <v>150</v>
      </c>
      <c r="BW134" s="174" t="s">
        <v>151</v>
      </c>
      <c r="BX134" s="174" t="s">
        <v>152</v>
      </c>
      <c r="BY134" s="175" t="s">
        <v>153</v>
      </c>
      <c r="BZ134" s="175" t="s">
        <v>154</v>
      </c>
      <c r="CA134" s="175" t="s">
        <v>155</v>
      </c>
      <c r="CB134" s="175" t="s">
        <v>156</v>
      </c>
      <c r="CC134" s="175" t="s">
        <v>157</v>
      </c>
      <c r="CD134" s="175" t="s">
        <v>158</v>
      </c>
      <c r="CE134" s="175" t="s">
        <v>159</v>
      </c>
      <c r="CF134" s="175" t="s">
        <v>160</v>
      </c>
      <c r="CG134" s="175" t="s">
        <v>161</v>
      </c>
      <c r="CH134" s="175" t="s">
        <v>162</v>
      </c>
      <c r="CI134" s="1495"/>
      <c r="CJ134" s="1495"/>
      <c r="CK134" s="1495"/>
      <c r="CL134" s="1495"/>
      <c r="CM134" s="1495"/>
      <c r="CN134" s="1495"/>
      <c r="CO134" s="1495"/>
      <c r="CP134" s="1495"/>
      <c r="CQ134" s="1495"/>
      <c r="CR134" s="1495"/>
      <c r="CS134" s="1495"/>
      <c r="CT134" s="1495"/>
      <c r="CU134" s="1495"/>
      <c r="CV134" s="1495"/>
      <c r="CW134" s="1495"/>
      <c r="CX134" s="1495"/>
      <c r="CY134" s="1495"/>
      <c r="CZ134" s="1495"/>
    </row>
    <row r="135" s="546" customFormat="true" ht="15" customHeight="true" x14ac:dyDescent="0.2">
      <c r="A135" s="1839" t="s">
        <v>45</v>
      </c>
      <c r="B135" s="923" t="s">
        <v>44</v>
      </c>
      <c r="C135" s="827">
        <f>C153</f>
        <v>4.2473122743376902E-3</v>
      </c>
      <c r="D135" s="828">
        <f t="shared" ref="D135:AH136" si="12">D153</f>
        <v>0.65718103925348315</v>
      </c>
      <c r="E135" s="828">
        <f t="shared" si="12"/>
        <v>5.5469236239257693</v>
      </c>
      <c r="F135" s="828">
        <f t="shared" si="12"/>
        <v>22.186588465197435</v>
      </c>
      <c r="G135" s="829">
        <f t="shared" si="12"/>
        <v>54.901162025269144</v>
      </c>
      <c r="H135" s="830">
        <f t="shared" si="12"/>
        <v>2.7092430902702183</v>
      </c>
      <c r="I135" s="828">
        <f t="shared" si="12"/>
        <v>11.217320312353891</v>
      </c>
      <c r="J135" s="828">
        <f t="shared" si="12"/>
        <v>22.099173978391757</v>
      </c>
      <c r="K135" s="828">
        <f t="shared" si="12"/>
        <v>43.908496428205225</v>
      </c>
      <c r="L135" s="831">
        <f t="shared" si="12"/>
        <v>66.486013417086269</v>
      </c>
      <c r="M135" s="827">
        <f t="shared" si="12"/>
        <v>0</v>
      </c>
      <c r="N135" s="828">
        <f t="shared" si="12"/>
        <v>0</v>
      </c>
      <c r="O135" s="828">
        <f t="shared" si="12"/>
        <v>0</v>
      </c>
      <c r="P135" s="828">
        <f t="shared" si="12"/>
        <v>7.2140403745655293E-2</v>
      </c>
      <c r="Q135" s="829">
        <f t="shared" si="12"/>
        <v>0.42818332608989201</v>
      </c>
      <c r="R135" s="830">
        <f t="shared" si="12"/>
        <v>0.26146898027097859</v>
      </c>
      <c r="S135" s="828">
        <f t="shared" si="12"/>
        <v>1.272949816401481</v>
      </c>
      <c r="T135" s="828">
        <f t="shared" si="12"/>
        <v>8.9591567852437546</v>
      </c>
      <c r="U135" s="828">
        <f t="shared" si="12"/>
        <v>2.3898941618299752</v>
      </c>
      <c r="V135" s="828">
        <f t="shared" si="12"/>
        <v>8.3395016037502288</v>
      </c>
      <c r="W135" s="828">
        <f t="shared" si="12"/>
        <v>1.1746031746031729</v>
      </c>
      <c r="X135" s="828">
        <f t="shared" si="12"/>
        <v>15.036294503975107</v>
      </c>
      <c r="Y135" s="828">
        <f t="shared" si="12"/>
        <v>12.081844754790485</v>
      </c>
      <c r="Z135" s="828">
        <f t="shared" si="12"/>
        <v>5.0090525045262417</v>
      </c>
      <c r="AA135" s="828">
        <f t="shared" si="12"/>
        <v>19.512195121951223</v>
      </c>
      <c r="AB135" s="828">
        <f t="shared" si="12"/>
        <v>3.8277511961722674</v>
      </c>
      <c r="AC135" s="828">
        <f t="shared" si="12"/>
        <v>44.678915772239527</v>
      </c>
      <c r="AD135" s="828">
        <f t="shared" si="12"/>
        <v>10.108191653786733</v>
      </c>
      <c r="AE135" s="828">
        <f t="shared" si="12"/>
        <v>6.0967379077615185</v>
      </c>
      <c r="AF135" s="828">
        <f t="shared" si="12"/>
        <v>3.2699366032699282</v>
      </c>
      <c r="AG135" s="828">
        <f t="shared" si="12"/>
        <v>3.2781862745097894</v>
      </c>
      <c r="AH135" s="831">
        <f t="shared" si="12"/>
        <v>6.0887822435512957</v>
      </c>
      <c r="AI135" s="1474"/>
      <c r="AJ135" s="1474"/>
      <c r="AK135" s="1474"/>
      <c r="AL135" s="1474"/>
      <c r="AM135" s="1474"/>
      <c r="AN135" s="1474"/>
      <c r="AO135" s="1474"/>
      <c r="AP135" s="1474"/>
      <c r="AQ135" s="1474"/>
      <c r="AR135" s="1474"/>
      <c r="AS135" s="1474"/>
      <c r="AT135" s="1474"/>
      <c r="AU135" s="1474"/>
      <c r="AV135" s="1474"/>
      <c r="AW135" s="1474"/>
      <c r="AX135" s="1474"/>
      <c r="AY135" s="1474"/>
      <c r="AZ135" s="547"/>
      <c r="BA135" s="1880" t="s">
        <v>45</v>
      </c>
      <c r="BB135" s="158" t="s">
        <v>44</v>
      </c>
      <c r="BC135" s="1014" t="s">
        <v>35</v>
      </c>
      <c r="BD135" s="1034" t="s">
        <v>35</v>
      </c>
      <c r="BE135" s="1034" t="s">
        <v>35</v>
      </c>
      <c r="BF135" s="1034" t="s">
        <v>35</v>
      </c>
      <c r="BG135" s="1055" t="s">
        <v>35</v>
      </c>
      <c r="BH135" s="1076" t="s">
        <v>35</v>
      </c>
      <c r="BI135" s="1034" t="s">
        <v>35</v>
      </c>
      <c r="BJ135" s="1034" t="s">
        <v>35</v>
      </c>
      <c r="BK135" s="1034" t="s">
        <v>35</v>
      </c>
      <c r="BL135" s="1055" t="s">
        <v>35</v>
      </c>
      <c r="BM135" s="1076" t="s">
        <v>35</v>
      </c>
      <c r="BN135" s="1034" t="s">
        <v>35</v>
      </c>
      <c r="BO135" s="1034" t="s">
        <v>35</v>
      </c>
      <c r="BP135" s="1034" t="s">
        <v>35</v>
      </c>
      <c r="BQ135" s="1055" t="s">
        <v>35</v>
      </c>
      <c r="BR135" s="1076" t="s">
        <v>35</v>
      </c>
      <c r="BS135" s="1034" t="s">
        <v>35</v>
      </c>
      <c r="BT135" s="1034" t="s">
        <v>35</v>
      </c>
      <c r="BU135" s="1034" t="s">
        <v>35</v>
      </c>
      <c r="BV135" s="1034" t="s">
        <v>35</v>
      </c>
      <c r="BW135" s="1034" t="s">
        <v>35</v>
      </c>
      <c r="BX135" s="1034" t="s">
        <v>35</v>
      </c>
      <c r="BY135" s="1095" t="s">
        <v>35</v>
      </c>
      <c r="BZ135" s="1095" t="s">
        <v>35</v>
      </c>
      <c r="CA135" s="1095" t="s">
        <v>35</v>
      </c>
      <c r="CB135" s="1095" t="s">
        <v>35</v>
      </c>
      <c r="CC135" s="1095" t="s">
        <v>35</v>
      </c>
      <c r="CD135" s="1095" t="s">
        <v>35</v>
      </c>
      <c r="CE135" s="1095" t="s">
        <v>35</v>
      </c>
      <c r="CF135" s="1095" t="s">
        <v>35</v>
      </c>
      <c r="CG135" s="1095" t="s">
        <v>35</v>
      </c>
      <c r="CH135" s="1095" t="s">
        <v>35</v>
      </c>
      <c r="CI135" s="1496"/>
      <c r="CJ135" s="1496"/>
      <c r="CK135" s="1496"/>
      <c r="CL135" s="1496"/>
      <c r="CM135" s="1496"/>
      <c r="CN135" s="1496"/>
      <c r="CO135" s="1496"/>
      <c r="CP135" s="1496"/>
      <c r="CQ135" s="1496"/>
      <c r="CR135" s="1496"/>
      <c r="CS135" s="1496"/>
      <c r="CT135" s="1496"/>
      <c r="CU135" s="1496"/>
      <c r="CV135" s="1496"/>
      <c r="CW135" s="1496"/>
      <c r="CX135" s="1496"/>
      <c r="CY135" s="1496"/>
      <c r="CZ135" s="1496"/>
    </row>
    <row r="136" s="546" customFormat="true" ht="15" customHeight="true" x14ac:dyDescent="0.2">
      <c r="A136" s="1764"/>
      <c r="B136" s="924" t="s">
        <v>43</v>
      </c>
      <c r="C136" s="832">
        <f>C154</f>
        <v>2.1236561371688452E-2</v>
      </c>
      <c r="D136" s="833">
        <f t="shared" si="12"/>
        <v>2.4630146191624895E-2</v>
      </c>
      <c r="E136" s="833">
        <f t="shared" si="12"/>
        <v>0.52203357950521523</v>
      </c>
      <c r="F136" s="833">
        <f t="shared" si="12"/>
        <v>1.8677997757677507</v>
      </c>
      <c r="G136" s="834">
        <f t="shared" si="12"/>
        <v>4.3675503866383174</v>
      </c>
      <c r="H136" s="835">
        <f t="shared" si="12"/>
        <v>9.7479634927551406E-2</v>
      </c>
      <c r="I136" s="833">
        <f t="shared" si="12"/>
        <v>1.0222371221226747</v>
      </c>
      <c r="J136" s="833">
        <f t="shared" si="12"/>
        <v>1.9627253335511523</v>
      </c>
      <c r="K136" s="833">
        <f t="shared" si="12"/>
        <v>2.7871784184710715</v>
      </c>
      <c r="L136" s="836">
        <f t="shared" si="12"/>
        <v>4.6673528947210814</v>
      </c>
      <c r="M136" s="832">
        <f t="shared" si="12"/>
        <v>4.9245793795517009E-2</v>
      </c>
      <c r="N136" s="833">
        <f t="shared" si="12"/>
        <v>0</v>
      </c>
      <c r="O136" s="833">
        <f t="shared" si="12"/>
        <v>1.5373165209772322E-2</v>
      </c>
      <c r="P136" s="833">
        <f t="shared" si="12"/>
        <v>4.1557734946548415E-2</v>
      </c>
      <c r="Q136" s="834">
        <f t="shared" si="12"/>
        <v>1.7977394693135178</v>
      </c>
      <c r="R136" s="835">
        <f t="shared" si="12"/>
        <v>1.2122652721654461</v>
      </c>
      <c r="S136" s="833">
        <f t="shared" si="12"/>
        <v>5.8261933904529322</v>
      </c>
      <c r="T136" s="833">
        <f t="shared" si="12"/>
        <v>0.60606060606060708</v>
      </c>
      <c r="U136" s="833">
        <f t="shared" si="12"/>
        <v>1.0242403550699894</v>
      </c>
      <c r="V136" s="833">
        <f t="shared" si="12"/>
        <v>1.159634838391304</v>
      </c>
      <c r="W136" s="833">
        <f t="shared" si="12"/>
        <v>1.3015873015872996</v>
      </c>
      <c r="X136" s="833">
        <f t="shared" si="12"/>
        <v>0.38022813688212898</v>
      </c>
      <c r="Y136" s="833">
        <f t="shared" si="12"/>
        <v>2.1760311789542017</v>
      </c>
      <c r="Z136" s="833">
        <f t="shared" si="12"/>
        <v>0.63367531683765688</v>
      </c>
      <c r="AA136" s="833">
        <f t="shared" si="12"/>
        <v>1.8162947586922669</v>
      </c>
      <c r="AB136" s="833">
        <f t="shared" si="12"/>
        <v>0.22328548644338225</v>
      </c>
      <c r="AC136" s="833">
        <f t="shared" si="12"/>
        <v>1.0187374931781039</v>
      </c>
      <c r="AD136" s="833">
        <f t="shared" si="12"/>
        <v>1.1746522411128315</v>
      </c>
      <c r="AE136" s="833">
        <f t="shared" si="12"/>
        <v>1.8447694038245188</v>
      </c>
      <c r="AF136" s="833">
        <f t="shared" si="12"/>
        <v>0.46713380046713254</v>
      </c>
      <c r="AG136" s="833">
        <f t="shared" si="12"/>
        <v>0.7965686274509769</v>
      </c>
      <c r="AH136" s="836">
        <f t="shared" si="12"/>
        <v>0.56988602279544176</v>
      </c>
      <c r="AI136" s="1474"/>
      <c r="AJ136" s="1474"/>
      <c r="AK136" s="1474"/>
      <c r="AL136" s="1474"/>
      <c r="AM136" s="1474"/>
      <c r="AN136" s="1474"/>
      <c r="AO136" s="1474"/>
      <c r="AP136" s="1474"/>
      <c r="AQ136" s="1474"/>
      <c r="AR136" s="1474"/>
      <c r="AS136" s="1474"/>
      <c r="AT136" s="1474"/>
      <c r="AU136" s="1474"/>
      <c r="AV136" s="1474"/>
      <c r="AW136" s="1474"/>
      <c r="AX136" s="1474"/>
      <c r="AY136" s="1474"/>
      <c r="AZ136" s="547"/>
      <c r="BA136" s="1840"/>
      <c r="BB136" s="159" t="s">
        <v>43</v>
      </c>
      <c r="BC136" s="1015" t="s">
        <v>35</v>
      </c>
      <c r="BD136" s="1035" t="s">
        <v>35</v>
      </c>
      <c r="BE136" s="1035" t="s">
        <v>35</v>
      </c>
      <c r="BF136" s="1035" t="s">
        <v>35</v>
      </c>
      <c r="BG136" s="1056" t="s">
        <v>35</v>
      </c>
      <c r="BH136" s="1077" t="s">
        <v>35</v>
      </c>
      <c r="BI136" s="1035" t="s">
        <v>35</v>
      </c>
      <c r="BJ136" s="1035" t="s">
        <v>35</v>
      </c>
      <c r="BK136" s="1035" t="s">
        <v>35</v>
      </c>
      <c r="BL136" s="1056" t="s">
        <v>35</v>
      </c>
      <c r="BM136" s="1077" t="s">
        <v>35</v>
      </c>
      <c r="BN136" s="1035" t="s">
        <v>35</v>
      </c>
      <c r="BO136" s="1035" t="s">
        <v>35</v>
      </c>
      <c r="BP136" s="1035" t="s">
        <v>35</v>
      </c>
      <c r="BQ136" s="1056" t="s">
        <v>35</v>
      </c>
      <c r="BR136" s="1077" t="s">
        <v>35</v>
      </c>
      <c r="BS136" s="1035" t="s">
        <v>35</v>
      </c>
      <c r="BT136" s="1035" t="s">
        <v>35</v>
      </c>
      <c r="BU136" s="1035" t="s">
        <v>35</v>
      </c>
      <c r="BV136" s="1035" t="s">
        <v>35</v>
      </c>
      <c r="BW136" s="1035" t="s">
        <v>35</v>
      </c>
      <c r="BX136" s="1035" t="s">
        <v>35</v>
      </c>
      <c r="BY136" s="1096" t="s">
        <v>35</v>
      </c>
      <c r="BZ136" s="1096" t="s">
        <v>35</v>
      </c>
      <c r="CA136" s="1096" t="s">
        <v>35</v>
      </c>
      <c r="CB136" s="1096" t="s">
        <v>35</v>
      </c>
      <c r="CC136" s="1096" t="s">
        <v>35</v>
      </c>
      <c r="CD136" s="1096" t="s">
        <v>35</v>
      </c>
      <c r="CE136" s="1096" t="s">
        <v>35</v>
      </c>
      <c r="CF136" s="1096" t="s">
        <v>35</v>
      </c>
      <c r="CG136" s="1096" t="s">
        <v>35</v>
      </c>
      <c r="CH136" s="1096" t="s">
        <v>35</v>
      </c>
      <c r="CI136" s="1497"/>
      <c r="CJ136" s="1497"/>
      <c r="CK136" s="1497"/>
      <c r="CL136" s="1497"/>
      <c r="CM136" s="1497"/>
      <c r="CN136" s="1497"/>
      <c r="CO136" s="1497"/>
      <c r="CP136" s="1497"/>
      <c r="CQ136" s="1497"/>
      <c r="CR136" s="1497"/>
      <c r="CS136" s="1497"/>
      <c r="CT136" s="1497"/>
      <c r="CU136" s="1497"/>
      <c r="CV136" s="1497"/>
      <c r="CW136" s="1497"/>
      <c r="CX136" s="1497"/>
      <c r="CY136" s="1497"/>
      <c r="CZ136" s="1497"/>
    </row>
    <row r="137" s="546" customFormat="true" ht="15" customHeight="true" x14ac:dyDescent="0.2">
      <c r="A137" s="1764"/>
      <c r="B137" s="924" t="s">
        <v>42</v>
      </c>
      <c r="C137" s="951" t="s">
        <v>35</v>
      </c>
      <c r="D137" s="961" t="s">
        <v>35</v>
      </c>
      <c r="E137" s="961" t="s">
        <v>35</v>
      </c>
      <c r="F137" s="961" t="s">
        <v>35</v>
      </c>
      <c r="G137" s="971" t="s">
        <v>35</v>
      </c>
      <c r="H137" s="981" t="s">
        <v>35</v>
      </c>
      <c r="I137" s="961" t="s">
        <v>35</v>
      </c>
      <c r="J137" s="961" t="s">
        <v>35</v>
      </c>
      <c r="K137" s="961" t="s">
        <v>35</v>
      </c>
      <c r="L137" s="991" t="s">
        <v>35</v>
      </c>
      <c r="M137" s="951" t="s">
        <v>35</v>
      </c>
      <c r="N137" s="961" t="s">
        <v>35</v>
      </c>
      <c r="O137" s="961" t="s">
        <v>35</v>
      </c>
      <c r="P137" s="961" t="s">
        <v>35</v>
      </c>
      <c r="Q137" s="971" t="s">
        <v>35</v>
      </c>
      <c r="R137" s="981" t="s">
        <v>35</v>
      </c>
      <c r="S137" s="961" t="s">
        <v>35</v>
      </c>
      <c r="T137" s="961" t="s">
        <v>35</v>
      </c>
      <c r="U137" s="961" t="s">
        <v>35</v>
      </c>
      <c r="V137" s="961" t="s">
        <v>35</v>
      </c>
      <c r="W137" s="961" t="s">
        <v>35</v>
      </c>
      <c r="X137" s="961" t="s">
        <v>35</v>
      </c>
      <c r="Y137" s="961" t="s">
        <v>35</v>
      </c>
      <c r="Z137" s="961" t="s">
        <v>35</v>
      </c>
      <c r="AA137" s="961" t="s">
        <v>35</v>
      </c>
      <c r="AB137" s="961" t="s">
        <v>35</v>
      </c>
      <c r="AC137" s="961" t="s">
        <v>35</v>
      </c>
      <c r="AD137" s="961" t="s">
        <v>35</v>
      </c>
      <c r="AE137" s="961" t="s">
        <v>35</v>
      </c>
      <c r="AF137" s="961" t="s">
        <v>35</v>
      </c>
      <c r="AG137" s="961" t="s">
        <v>35</v>
      </c>
      <c r="AH137" s="991" t="s">
        <v>35</v>
      </c>
      <c r="AI137" s="1474"/>
      <c r="AJ137" s="1474"/>
      <c r="AK137" s="1474"/>
      <c r="AL137" s="1474"/>
      <c r="AM137" s="1474"/>
      <c r="AN137" s="1474"/>
      <c r="AO137" s="1474"/>
      <c r="AP137" s="1474"/>
      <c r="AQ137" s="1474"/>
      <c r="AR137" s="1474"/>
      <c r="AS137" s="1474"/>
      <c r="AT137" s="1474"/>
      <c r="AU137" s="1474"/>
      <c r="AV137" s="1474"/>
      <c r="AW137" s="1474"/>
      <c r="AX137" s="1474"/>
      <c r="AY137" s="1474"/>
      <c r="AZ137" s="547"/>
      <c r="BA137" s="1840"/>
      <c r="BB137" s="159" t="s">
        <v>42</v>
      </c>
      <c r="BC137" s="1015" t="s">
        <v>35</v>
      </c>
      <c r="BD137" s="1035" t="s">
        <v>35</v>
      </c>
      <c r="BE137" s="1035" t="s">
        <v>35</v>
      </c>
      <c r="BF137" s="1035" t="s">
        <v>35</v>
      </c>
      <c r="BG137" s="1056" t="s">
        <v>35</v>
      </c>
      <c r="BH137" s="1077" t="s">
        <v>35</v>
      </c>
      <c r="BI137" s="1035" t="s">
        <v>35</v>
      </c>
      <c r="BJ137" s="1035" t="s">
        <v>35</v>
      </c>
      <c r="BK137" s="1035" t="s">
        <v>35</v>
      </c>
      <c r="BL137" s="1056" t="s">
        <v>35</v>
      </c>
      <c r="BM137" s="1077" t="s">
        <v>35</v>
      </c>
      <c r="BN137" s="1035" t="s">
        <v>35</v>
      </c>
      <c r="BO137" s="1035" t="s">
        <v>35</v>
      </c>
      <c r="BP137" s="1035" t="s">
        <v>35</v>
      </c>
      <c r="BQ137" s="1056" t="s">
        <v>35</v>
      </c>
      <c r="BR137" s="1077" t="s">
        <v>35</v>
      </c>
      <c r="BS137" s="1035" t="s">
        <v>35</v>
      </c>
      <c r="BT137" s="1035" t="s">
        <v>35</v>
      </c>
      <c r="BU137" s="1035" t="s">
        <v>35</v>
      </c>
      <c r="BV137" s="1035" t="s">
        <v>35</v>
      </c>
      <c r="BW137" s="1035" t="s">
        <v>35</v>
      </c>
      <c r="BX137" s="1035" t="s">
        <v>35</v>
      </c>
      <c r="BY137" s="1096" t="s">
        <v>35</v>
      </c>
      <c r="BZ137" s="1096" t="s">
        <v>35</v>
      </c>
      <c r="CA137" s="1096" t="s">
        <v>35</v>
      </c>
      <c r="CB137" s="1096" t="s">
        <v>35</v>
      </c>
      <c r="CC137" s="1096" t="s">
        <v>35</v>
      </c>
      <c r="CD137" s="1096" t="s">
        <v>35</v>
      </c>
      <c r="CE137" s="1096" t="s">
        <v>35</v>
      </c>
      <c r="CF137" s="1096" t="s">
        <v>35</v>
      </c>
      <c r="CG137" s="1096" t="s">
        <v>35</v>
      </c>
      <c r="CH137" s="1096" t="s">
        <v>35</v>
      </c>
      <c r="CI137" s="1497"/>
      <c r="CJ137" s="1497"/>
      <c r="CK137" s="1497"/>
      <c r="CL137" s="1497"/>
      <c r="CM137" s="1497"/>
      <c r="CN137" s="1497"/>
      <c r="CO137" s="1497"/>
      <c r="CP137" s="1497"/>
      <c r="CQ137" s="1497"/>
      <c r="CR137" s="1497"/>
      <c r="CS137" s="1497"/>
      <c r="CT137" s="1497"/>
      <c r="CU137" s="1497"/>
      <c r="CV137" s="1497"/>
      <c r="CW137" s="1497"/>
      <c r="CX137" s="1497"/>
      <c r="CY137" s="1497"/>
      <c r="CZ137" s="1497"/>
    </row>
    <row r="138" s="546" customFormat="true" ht="15" customHeight="true" x14ac:dyDescent="0.2">
      <c r="A138" s="1764"/>
      <c r="B138" s="924" t="s">
        <v>41</v>
      </c>
      <c r="C138" s="951" t="s">
        <v>35</v>
      </c>
      <c r="D138" s="961" t="s">
        <v>35</v>
      </c>
      <c r="E138" s="961" t="s">
        <v>35</v>
      </c>
      <c r="F138" s="961" t="s">
        <v>35</v>
      </c>
      <c r="G138" s="971" t="s">
        <v>35</v>
      </c>
      <c r="H138" s="981" t="s">
        <v>35</v>
      </c>
      <c r="I138" s="961" t="s">
        <v>35</v>
      </c>
      <c r="J138" s="961" t="s">
        <v>35</v>
      </c>
      <c r="K138" s="961" t="s">
        <v>35</v>
      </c>
      <c r="L138" s="991" t="s">
        <v>35</v>
      </c>
      <c r="M138" s="951" t="s">
        <v>35</v>
      </c>
      <c r="N138" s="961" t="s">
        <v>35</v>
      </c>
      <c r="O138" s="961" t="s">
        <v>35</v>
      </c>
      <c r="P138" s="961" t="s">
        <v>35</v>
      </c>
      <c r="Q138" s="971" t="s">
        <v>35</v>
      </c>
      <c r="R138" s="981" t="s">
        <v>35</v>
      </c>
      <c r="S138" s="961" t="s">
        <v>35</v>
      </c>
      <c r="T138" s="961" t="s">
        <v>35</v>
      </c>
      <c r="U138" s="961" t="s">
        <v>35</v>
      </c>
      <c r="V138" s="961" t="s">
        <v>35</v>
      </c>
      <c r="W138" s="961" t="s">
        <v>35</v>
      </c>
      <c r="X138" s="961" t="s">
        <v>35</v>
      </c>
      <c r="Y138" s="961" t="s">
        <v>35</v>
      </c>
      <c r="Z138" s="961" t="s">
        <v>35</v>
      </c>
      <c r="AA138" s="961" t="s">
        <v>35</v>
      </c>
      <c r="AB138" s="961" t="s">
        <v>35</v>
      </c>
      <c r="AC138" s="961" t="s">
        <v>35</v>
      </c>
      <c r="AD138" s="961" t="s">
        <v>35</v>
      </c>
      <c r="AE138" s="961" t="s">
        <v>35</v>
      </c>
      <c r="AF138" s="961" t="s">
        <v>35</v>
      </c>
      <c r="AG138" s="961" t="s">
        <v>35</v>
      </c>
      <c r="AH138" s="991" t="s">
        <v>35</v>
      </c>
      <c r="AI138" s="1474"/>
      <c r="AJ138" s="1474"/>
      <c r="AK138" s="1474"/>
      <c r="AL138" s="1474"/>
      <c r="AM138" s="1474"/>
      <c r="AN138" s="1474"/>
      <c r="AO138" s="1474"/>
      <c r="AP138" s="1474"/>
      <c r="AQ138" s="1474"/>
      <c r="AR138" s="1474"/>
      <c r="AS138" s="1474"/>
      <c r="AT138" s="1474"/>
      <c r="AU138" s="1474"/>
      <c r="AV138" s="1474"/>
      <c r="AW138" s="1474"/>
      <c r="AX138" s="1474"/>
      <c r="AY138" s="1474"/>
      <c r="AZ138" s="547"/>
      <c r="BA138" s="1840"/>
      <c r="BB138" s="159" t="s">
        <v>41</v>
      </c>
      <c r="BC138" s="1015" t="s">
        <v>35</v>
      </c>
      <c r="BD138" s="1035" t="s">
        <v>35</v>
      </c>
      <c r="BE138" s="1035" t="s">
        <v>35</v>
      </c>
      <c r="BF138" s="1035" t="s">
        <v>35</v>
      </c>
      <c r="BG138" s="1056" t="s">
        <v>35</v>
      </c>
      <c r="BH138" s="1077" t="s">
        <v>35</v>
      </c>
      <c r="BI138" s="1035" t="s">
        <v>35</v>
      </c>
      <c r="BJ138" s="1035" t="s">
        <v>35</v>
      </c>
      <c r="BK138" s="1035" t="s">
        <v>35</v>
      </c>
      <c r="BL138" s="1056" t="s">
        <v>35</v>
      </c>
      <c r="BM138" s="1077" t="s">
        <v>35</v>
      </c>
      <c r="BN138" s="1035" t="s">
        <v>35</v>
      </c>
      <c r="BO138" s="1035" t="s">
        <v>35</v>
      </c>
      <c r="BP138" s="1035" t="s">
        <v>35</v>
      </c>
      <c r="BQ138" s="1056" t="s">
        <v>35</v>
      </c>
      <c r="BR138" s="1077" t="s">
        <v>35</v>
      </c>
      <c r="BS138" s="1035" t="s">
        <v>35</v>
      </c>
      <c r="BT138" s="1035" t="s">
        <v>35</v>
      </c>
      <c r="BU138" s="1035" t="s">
        <v>35</v>
      </c>
      <c r="BV138" s="1035" t="s">
        <v>35</v>
      </c>
      <c r="BW138" s="1035" t="s">
        <v>35</v>
      </c>
      <c r="BX138" s="1035" t="s">
        <v>35</v>
      </c>
      <c r="BY138" s="1096" t="s">
        <v>35</v>
      </c>
      <c r="BZ138" s="1096" t="s">
        <v>35</v>
      </c>
      <c r="CA138" s="1096" t="s">
        <v>35</v>
      </c>
      <c r="CB138" s="1096" t="s">
        <v>35</v>
      </c>
      <c r="CC138" s="1096" t="s">
        <v>35</v>
      </c>
      <c r="CD138" s="1096" t="s">
        <v>35</v>
      </c>
      <c r="CE138" s="1096" t="s">
        <v>35</v>
      </c>
      <c r="CF138" s="1096" t="s">
        <v>35</v>
      </c>
      <c r="CG138" s="1096" t="s">
        <v>35</v>
      </c>
      <c r="CH138" s="1096" t="s">
        <v>35</v>
      </c>
      <c r="CI138" s="1497"/>
      <c r="CJ138" s="1497"/>
      <c r="CK138" s="1497"/>
      <c r="CL138" s="1497"/>
      <c r="CM138" s="1497"/>
      <c r="CN138" s="1497"/>
      <c r="CO138" s="1497"/>
      <c r="CP138" s="1497"/>
      <c r="CQ138" s="1497"/>
      <c r="CR138" s="1497"/>
      <c r="CS138" s="1497"/>
      <c r="CT138" s="1497"/>
      <c r="CU138" s="1497"/>
      <c r="CV138" s="1497"/>
      <c r="CW138" s="1497"/>
      <c r="CX138" s="1497"/>
      <c r="CY138" s="1497"/>
      <c r="CZ138" s="1497"/>
    </row>
    <row r="139" s="546" customFormat="true" ht="15" customHeight="true" x14ac:dyDescent="0.2">
      <c r="A139" s="1764"/>
      <c r="B139" s="924" t="s">
        <v>19</v>
      </c>
      <c r="C139" s="832">
        <f>C160+C161</f>
        <v>51.168400528321385</v>
      </c>
      <c r="D139" s="833">
        <f t="shared" ref="D139:AH139" si="13">D160+D161</f>
        <v>18.863408939818008</v>
      </c>
      <c r="E139" s="833">
        <f t="shared" si="13"/>
        <v>5.2582844904164041</v>
      </c>
      <c r="F139" s="833">
        <f t="shared" si="13"/>
        <v>1.4621382165764436</v>
      </c>
      <c r="G139" s="834">
        <f t="shared" si="13"/>
        <v>0.39992197871479951</v>
      </c>
      <c r="H139" s="835">
        <f t="shared" si="13"/>
        <v>10.593933627414049</v>
      </c>
      <c r="I139" s="833">
        <f t="shared" si="13"/>
        <v>3.2637239977445986</v>
      </c>
      <c r="J139" s="833">
        <f t="shared" si="13"/>
        <v>1.000166590826016</v>
      </c>
      <c r="K139" s="833">
        <f t="shared" si="13"/>
        <v>0.61904346883167571</v>
      </c>
      <c r="L139" s="836">
        <f t="shared" si="13"/>
        <v>9.0555800907442821E-2</v>
      </c>
      <c r="M139" s="832">
        <f t="shared" si="13"/>
        <v>63.54954515129667</v>
      </c>
      <c r="N139" s="833">
        <f t="shared" si="13"/>
        <v>46.95224045729222</v>
      </c>
      <c r="O139" s="833">
        <f t="shared" si="13"/>
        <v>25.427198463777092</v>
      </c>
      <c r="P139" s="833">
        <f t="shared" si="13"/>
        <v>16.342277848383329</v>
      </c>
      <c r="Q139" s="834">
        <f t="shared" si="13"/>
        <v>5.7400259891752761</v>
      </c>
      <c r="R139" s="835">
        <f t="shared" si="13"/>
        <v>37.199904920371068</v>
      </c>
      <c r="S139" s="833">
        <f t="shared" si="13"/>
        <v>34.149326805385826</v>
      </c>
      <c r="T139" s="833">
        <f t="shared" si="13"/>
        <v>29.011857707509929</v>
      </c>
      <c r="U139" s="833">
        <f t="shared" si="13"/>
        <v>7.9549334243769252</v>
      </c>
      <c r="V139" s="833">
        <f t="shared" si="13"/>
        <v>13.44682950900555</v>
      </c>
      <c r="W139" s="833">
        <f t="shared" si="13"/>
        <v>17.619047619047585</v>
      </c>
      <c r="X139" s="833">
        <f t="shared" si="13"/>
        <v>8.1230556515727574</v>
      </c>
      <c r="Y139" s="833">
        <f t="shared" si="13"/>
        <v>8.6391685612211599</v>
      </c>
      <c r="Z139" s="833">
        <f t="shared" si="13"/>
        <v>47.676523838261815</v>
      </c>
      <c r="AA139" s="833">
        <f t="shared" si="13"/>
        <v>7.3689673066943424</v>
      </c>
      <c r="AB139" s="833">
        <f t="shared" si="13"/>
        <v>14.832535885167543</v>
      </c>
      <c r="AC139" s="833">
        <f t="shared" si="13"/>
        <v>2.2375841368019067</v>
      </c>
      <c r="AD139" s="833">
        <f t="shared" si="13"/>
        <v>5.6259659969088247</v>
      </c>
      <c r="AE139" s="833">
        <f t="shared" si="13"/>
        <v>20.562429696287932</v>
      </c>
      <c r="AF139" s="833">
        <f t="shared" si="13"/>
        <v>9.3426760093426449</v>
      </c>
      <c r="AG139" s="833">
        <f t="shared" si="13"/>
        <v>33.976715686274446</v>
      </c>
      <c r="AH139" s="836">
        <f t="shared" si="13"/>
        <v>12.02759448110379</v>
      </c>
      <c r="AI139" s="1474"/>
      <c r="AJ139" s="1474"/>
      <c r="AK139" s="1474"/>
      <c r="AL139" s="1474"/>
      <c r="AM139" s="1474"/>
      <c r="AN139" s="1474"/>
      <c r="AO139" s="1474"/>
      <c r="AP139" s="1474"/>
      <c r="AQ139" s="1474"/>
      <c r="AR139" s="1474"/>
      <c r="AS139" s="1474"/>
      <c r="AT139" s="1474"/>
      <c r="AU139" s="1474"/>
      <c r="AV139" s="1474"/>
      <c r="AW139" s="1474"/>
      <c r="AX139" s="1474"/>
      <c r="AY139" s="1474"/>
      <c r="AZ139" s="547"/>
      <c r="BA139" s="1840"/>
      <c r="BB139" s="159" t="s">
        <v>19</v>
      </c>
      <c r="BC139" s="1015" t="s">
        <v>35</v>
      </c>
      <c r="BD139" s="1035" t="s">
        <v>35</v>
      </c>
      <c r="BE139" s="1035" t="s">
        <v>35</v>
      </c>
      <c r="BF139" s="1035" t="s">
        <v>35</v>
      </c>
      <c r="BG139" s="1056" t="s">
        <v>35</v>
      </c>
      <c r="BH139" s="1077" t="s">
        <v>35</v>
      </c>
      <c r="BI139" s="1035" t="s">
        <v>35</v>
      </c>
      <c r="BJ139" s="1035" t="s">
        <v>35</v>
      </c>
      <c r="BK139" s="1035" t="s">
        <v>35</v>
      </c>
      <c r="BL139" s="1056" t="s">
        <v>35</v>
      </c>
      <c r="BM139" s="1077" t="s">
        <v>35</v>
      </c>
      <c r="BN139" s="1035" t="s">
        <v>35</v>
      </c>
      <c r="BO139" s="1035" t="s">
        <v>35</v>
      </c>
      <c r="BP139" s="1035" t="s">
        <v>35</v>
      </c>
      <c r="BQ139" s="1056" t="s">
        <v>35</v>
      </c>
      <c r="BR139" s="1077" t="s">
        <v>35</v>
      </c>
      <c r="BS139" s="1035" t="s">
        <v>35</v>
      </c>
      <c r="BT139" s="1035" t="s">
        <v>35</v>
      </c>
      <c r="BU139" s="1035" t="s">
        <v>35</v>
      </c>
      <c r="BV139" s="1035" t="s">
        <v>35</v>
      </c>
      <c r="BW139" s="1035" t="s">
        <v>35</v>
      </c>
      <c r="BX139" s="1035" t="s">
        <v>35</v>
      </c>
      <c r="BY139" s="1096" t="s">
        <v>35</v>
      </c>
      <c r="BZ139" s="1096" t="s">
        <v>35</v>
      </c>
      <c r="CA139" s="1096" t="s">
        <v>35</v>
      </c>
      <c r="CB139" s="1096" t="s">
        <v>35</v>
      </c>
      <c r="CC139" s="1096" t="s">
        <v>35</v>
      </c>
      <c r="CD139" s="1096" t="s">
        <v>35</v>
      </c>
      <c r="CE139" s="1096" t="s">
        <v>35</v>
      </c>
      <c r="CF139" s="1096" t="s">
        <v>35</v>
      </c>
      <c r="CG139" s="1096" t="s">
        <v>35</v>
      </c>
      <c r="CH139" s="1096" t="s">
        <v>35</v>
      </c>
      <c r="CI139" s="1497"/>
      <c r="CJ139" s="1497"/>
      <c r="CK139" s="1497"/>
      <c r="CL139" s="1497"/>
      <c r="CM139" s="1497"/>
      <c r="CN139" s="1497"/>
      <c r="CO139" s="1497"/>
      <c r="CP139" s="1497"/>
      <c r="CQ139" s="1497"/>
      <c r="CR139" s="1497"/>
      <c r="CS139" s="1497"/>
      <c r="CT139" s="1497"/>
      <c r="CU139" s="1497"/>
      <c r="CV139" s="1497"/>
      <c r="CW139" s="1497"/>
      <c r="CX139" s="1497"/>
      <c r="CY139" s="1497"/>
      <c r="CZ139" s="1497"/>
    </row>
    <row r="140" s="130" customFormat="true" ht="15" customHeight="true" x14ac:dyDescent="0.2">
      <c r="A140" s="1817" t="s">
        <v>106</v>
      </c>
      <c r="B140" s="251" t="s">
        <v>64</v>
      </c>
      <c r="C140" s="952" t="s">
        <v>35</v>
      </c>
      <c r="D140" s="962" t="s">
        <v>35</v>
      </c>
      <c r="E140" s="962" t="s">
        <v>35</v>
      </c>
      <c r="F140" s="962" t="s">
        <v>35</v>
      </c>
      <c r="G140" s="972" t="s">
        <v>35</v>
      </c>
      <c r="H140" s="982" t="s">
        <v>35</v>
      </c>
      <c r="I140" s="962" t="s">
        <v>35</v>
      </c>
      <c r="J140" s="962" t="s">
        <v>35</v>
      </c>
      <c r="K140" s="962" t="s">
        <v>35</v>
      </c>
      <c r="L140" s="992" t="s">
        <v>35</v>
      </c>
      <c r="M140" s="999" t="s">
        <v>35</v>
      </c>
      <c r="N140" s="962" t="s">
        <v>35</v>
      </c>
      <c r="O140" s="962" t="s">
        <v>35</v>
      </c>
      <c r="P140" s="962" t="s">
        <v>35</v>
      </c>
      <c r="Q140" s="972" t="s">
        <v>35</v>
      </c>
      <c r="R140" s="982" t="s">
        <v>35</v>
      </c>
      <c r="S140" s="962" t="s">
        <v>35</v>
      </c>
      <c r="T140" s="962" t="s">
        <v>35</v>
      </c>
      <c r="U140" s="962" t="s">
        <v>35</v>
      </c>
      <c r="V140" s="962" t="s">
        <v>35</v>
      </c>
      <c r="W140" s="962" t="s">
        <v>35</v>
      </c>
      <c r="X140" s="962" t="s">
        <v>35</v>
      </c>
      <c r="Y140" s="1004" t="s">
        <v>35</v>
      </c>
      <c r="Z140" s="1004" t="s">
        <v>35</v>
      </c>
      <c r="AA140" s="1004" t="s">
        <v>35</v>
      </c>
      <c r="AB140" s="1004" t="s">
        <v>35</v>
      </c>
      <c r="AC140" s="1004" t="s">
        <v>35</v>
      </c>
      <c r="AD140" s="1004" t="s">
        <v>35</v>
      </c>
      <c r="AE140" s="1004" t="s">
        <v>35</v>
      </c>
      <c r="AF140" s="1004" t="s">
        <v>35</v>
      </c>
      <c r="AG140" s="1004" t="s">
        <v>35</v>
      </c>
      <c r="AH140" s="1456" t="s">
        <v>35</v>
      </c>
      <c r="AI140" s="1477"/>
      <c r="AJ140" s="1477"/>
      <c r="AK140" s="1477"/>
      <c r="AL140" s="1477"/>
      <c r="AM140" s="1477"/>
      <c r="AN140" s="1477"/>
      <c r="AO140" s="1477"/>
      <c r="AP140" s="1477"/>
      <c r="AQ140" s="1477"/>
      <c r="AR140" s="1477"/>
      <c r="AS140" s="1477"/>
      <c r="AT140" s="1477"/>
      <c r="AU140" s="1477"/>
      <c r="AV140" s="1477"/>
      <c r="AW140" s="1477"/>
      <c r="AX140" s="1477"/>
      <c r="AY140" s="1477"/>
      <c r="AZ140" s="215"/>
      <c r="BA140" s="1840" t="s">
        <v>106</v>
      </c>
      <c r="BB140" s="159" t="s">
        <v>64</v>
      </c>
      <c r="BC140" s="1015" t="s">
        <v>35</v>
      </c>
      <c r="BD140" s="1035" t="s">
        <v>35</v>
      </c>
      <c r="BE140" s="1035" t="s">
        <v>35</v>
      </c>
      <c r="BF140" s="1035" t="s">
        <v>35</v>
      </c>
      <c r="BG140" s="1056" t="s">
        <v>35</v>
      </c>
      <c r="BH140" s="1077" t="s">
        <v>35</v>
      </c>
      <c r="BI140" s="1035" t="s">
        <v>35</v>
      </c>
      <c r="BJ140" s="1035" t="s">
        <v>35</v>
      </c>
      <c r="BK140" s="1035" t="s">
        <v>35</v>
      </c>
      <c r="BL140" s="1056" t="s">
        <v>35</v>
      </c>
      <c r="BM140" s="1077" t="s">
        <v>35</v>
      </c>
      <c r="BN140" s="1035" t="s">
        <v>35</v>
      </c>
      <c r="BO140" s="1035" t="s">
        <v>35</v>
      </c>
      <c r="BP140" s="1035" t="s">
        <v>35</v>
      </c>
      <c r="BQ140" s="1056" t="s">
        <v>35</v>
      </c>
      <c r="BR140" s="1077" t="s">
        <v>35</v>
      </c>
      <c r="BS140" s="1035" t="s">
        <v>35</v>
      </c>
      <c r="BT140" s="1035" t="s">
        <v>35</v>
      </c>
      <c r="BU140" s="1035" t="s">
        <v>35</v>
      </c>
      <c r="BV140" s="1035" t="s">
        <v>35</v>
      </c>
      <c r="BW140" s="1035" t="s">
        <v>35</v>
      </c>
      <c r="BX140" s="1035" t="s">
        <v>35</v>
      </c>
      <c r="BY140" s="1096" t="s">
        <v>35</v>
      </c>
      <c r="BZ140" s="1096" t="s">
        <v>35</v>
      </c>
      <c r="CA140" s="1096" t="s">
        <v>35</v>
      </c>
      <c r="CB140" s="1096" t="s">
        <v>35</v>
      </c>
      <c r="CC140" s="1096" t="s">
        <v>35</v>
      </c>
      <c r="CD140" s="1096" t="s">
        <v>35</v>
      </c>
      <c r="CE140" s="1096" t="s">
        <v>35</v>
      </c>
      <c r="CF140" s="1096" t="s">
        <v>35</v>
      </c>
      <c r="CG140" s="1096" t="s">
        <v>35</v>
      </c>
      <c r="CH140" s="1096" t="s">
        <v>35</v>
      </c>
      <c r="CI140" s="1497"/>
      <c r="CJ140" s="1497"/>
      <c r="CK140" s="1497"/>
      <c r="CL140" s="1497"/>
      <c r="CM140" s="1497"/>
      <c r="CN140" s="1497"/>
      <c r="CO140" s="1497"/>
      <c r="CP140" s="1497"/>
      <c r="CQ140" s="1497"/>
      <c r="CR140" s="1497"/>
      <c r="CS140" s="1497"/>
      <c r="CT140" s="1497"/>
      <c r="CU140" s="1497"/>
      <c r="CV140" s="1497"/>
      <c r="CW140" s="1497"/>
      <c r="CX140" s="1497"/>
      <c r="CY140" s="1497"/>
      <c r="CZ140" s="1497"/>
    </row>
    <row r="141" s="130" customFormat="true" ht="15" customHeight="true" x14ac:dyDescent="0.2">
      <c r="A141" s="1817"/>
      <c r="B141" s="251" t="s">
        <v>65</v>
      </c>
      <c r="C141" s="952" t="s">
        <v>35</v>
      </c>
      <c r="D141" s="962" t="s">
        <v>35</v>
      </c>
      <c r="E141" s="962" t="s">
        <v>35</v>
      </c>
      <c r="F141" s="962" t="s">
        <v>35</v>
      </c>
      <c r="G141" s="972" t="s">
        <v>35</v>
      </c>
      <c r="H141" s="982" t="s">
        <v>35</v>
      </c>
      <c r="I141" s="962" t="s">
        <v>35</v>
      </c>
      <c r="J141" s="962" t="s">
        <v>35</v>
      </c>
      <c r="K141" s="962" t="s">
        <v>35</v>
      </c>
      <c r="L141" s="992" t="s">
        <v>35</v>
      </c>
      <c r="M141" s="999" t="s">
        <v>35</v>
      </c>
      <c r="N141" s="962" t="s">
        <v>35</v>
      </c>
      <c r="O141" s="962" t="s">
        <v>35</v>
      </c>
      <c r="P141" s="962" t="s">
        <v>35</v>
      </c>
      <c r="Q141" s="972" t="s">
        <v>35</v>
      </c>
      <c r="R141" s="982" t="s">
        <v>35</v>
      </c>
      <c r="S141" s="962" t="s">
        <v>35</v>
      </c>
      <c r="T141" s="962" t="s">
        <v>35</v>
      </c>
      <c r="U141" s="962" t="s">
        <v>35</v>
      </c>
      <c r="V141" s="962" t="s">
        <v>35</v>
      </c>
      <c r="W141" s="962" t="s">
        <v>35</v>
      </c>
      <c r="X141" s="962" t="s">
        <v>35</v>
      </c>
      <c r="Y141" s="1004" t="s">
        <v>35</v>
      </c>
      <c r="Z141" s="1004" t="s">
        <v>35</v>
      </c>
      <c r="AA141" s="1004" t="s">
        <v>35</v>
      </c>
      <c r="AB141" s="1004" t="s">
        <v>35</v>
      </c>
      <c r="AC141" s="1004" t="s">
        <v>35</v>
      </c>
      <c r="AD141" s="1004" t="s">
        <v>35</v>
      </c>
      <c r="AE141" s="1004" t="s">
        <v>35</v>
      </c>
      <c r="AF141" s="1004" t="s">
        <v>35</v>
      </c>
      <c r="AG141" s="1004" t="s">
        <v>35</v>
      </c>
      <c r="AH141" s="1456" t="s">
        <v>35</v>
      </c>
      <c r="AI141" s="1477"/>
      <c r="AJ141" s="1477"/>
      <c r="AK141" s="1477"/>
      <c r="AL141" s="1477"/>
      <c r="AM141" s="1477"/>
      <c r="AN141" s="1477"/>
      <c r="AO141" s="1477"/>
      <c r="AP141" s="1477"/>
      <c r="AQ141" s="1477"/>
      <c r="AR141" s="1477"/>
      <c r="AS141" s="1477"/>
      <c r="AT141" s="1477"/>
      <c r="AU141" s="1477"/>
      <c r="AV141" s="1477"/>
      <c r="AW141" s="1477"/>
      <c r="AX141" s="1477"/>
      <c r="AY141" s="1477"/>
      <c r="AZ141" s="215"/>
      <c r="BA141" s="1840"/>
      <c r="BB141" s="159" t="s">
        <v>65</v>
      </c>
      <c r="BC141" s="1015" t="s">
        <v>35</v>
      </c>
      <c r="BD141" s="1035" t="s">
        <v>35</v>
      </c>
      <c r="BE141" s="1035" t="s">
        <v>35</v>
      </c>
      <c r="BF141" s="1035" t="s">
        <v>35</v>
      </c>
      <c r="BG141" s="1056" t="s">
        <v>35</v>
      </c>
      <c r="BH141" s="1077" t="s">
        <v>35</v>
      </c>
      <c r="BI141" s="1035" t="s">
        <v>35</v>
      </c>
      <c r="BJ141" s="1035" t="s">
        <v>35</v>
      </c>
      <c r="BK141" s="1035" t="s">
        <v>35</v>
      </c>
      <c r="BL141" s="1056" t="s">
        <v>35</v>
      </c>
      <c r="BM141" s="1077" t="s">
        <v>35</v>
      </c>
      <c r="BN141" s="1035" t="s">
        <v>35</v>
      </c>
      <c r="BO141" s="1035" t="s">
        <v>35</v>
      </c>
      <c r="BP141" s="1035" t="s">
        <v>35</v>
      </c>
      <c r="BQ141" s="1056" t="s">
        <v>35</v>
      </c>
      <c r="BR141" s="1077" t="s">
        <v>35</v>
      </c>
      <c r="BS141" s="1035" t="s">
        <v>35</v>
      </c>
      <c r="BT141" s="1035" t="s">
        <v>35</v>
      </c>
      <c r="BU141" s="1035" t="s">
        <v>35</v>
      </c>
      <c r="BV141" s="1035" t="s">
        <v>35</v>
      </c>
      <c r="BW141" s="1035" t="s">
        <v>35</v>
      </c>
      <c r="BX141" s="1035" t="s">
        <v>35</v>
      </c>
      <c r="BY141" s="1096" t="s">
        <v>35</v>
      </c>
      <c r="BZ141" s="1096" t="s">
        <v>35</v>
      </c>
      <c r="CA141" s="1096" t="s">
        <v>35</v>
      </c>
      <c r="CB141" s="1096" t="s">
        <v>35</v>
      </c>
      <c r="CC141" s="1096" t="s">
        <v>35</v>
      </c>
      <c r="CD141" s="1096" t="s">
        <v>35</v>
      </c>
      <c r="CE141" s="1096" t="s">
        <v>35</v>
      </c>
      <c r="CF141" s="1096" t="s">
        <v>35</v>
      </c>
      <c r="CG141" s="1096" t="s">
        <v>35</v>
      </c>
      <c r="CH141" s="1096" t="s">
        <v>35</v>
      </c>
      <c r="CI141" s="1497"/>
      <c r="CJ141" s="1497"/>
      <c r="CK141" s="1497"/>
      <c r="CL141" s="1497"/>
      <c r="CM141" s="1497"/>
      <c r="CN141" s="1497"/>
      <c r="CO141" s="1497"/>
      <c r="CP141" s="1497"/>
      <c r="CQ141" s="1497"/>
      <c r="CR141" s="1497"/>
      <c r="CS141" s="1497"/>
      <c r="CT141" s="1497"/>
      <c r="CU141" s="1497"/>
      <c r="CV141" s="1497"/>
      <c r="CW141" s="1497"/>
      <c r="CX141" s="1497"/>
      <c r="CY141" s="1497"/>
      <c r="CZ141" s="1497"/>
    </row>
    <row r="142" s="130" customFormat="true" ht="15" customHeight="true" x14ac:dyDescent="0.2">
      <c r="A142" s="1817"/>
      <c r="B142" s="251" t="s">
        <v>66</v>
      </c>
      <c r="C142" s="952" t="s">
        <v>35</v>
      </c>
      <c r="D142" s="962" t="s">
        <v>35</v>
      </c>
      <c r="E142" s="962" t="s">
        <v>35</v>
      </c>
      <c r="F142" s="962" t="s">
        <v>35</v>
      </c>
      <c r="G142" s="972" t="s">
        <v>35</v>
      </c>
      <c r="H142" s="982" t="s">
        <v>35</v>
      </c>
      <c r="I142" s="962" t="s">
        <v>35</v>
      </c>
      <c r="J142" s="962" t="s">
        <v>35</v>
      </c>
      <c r="K142" s="962" t="s">
        <v>35</v>
      </c>
      <c r="L142" s="992" t="s">
        <v>35</v>
      </c>
      <c r="M142" s="999" t="s">
        <v>35</v>
      </c>
      <c r="N142" s="962" t="s">
        <v>35</v>
      </c>
      <c r="O142" s="962" t="s">
        <v>35</v>
      </c>
      <c r="P142" s="962" t="s">
        <v>35</v>
      </c>
      <c r="Q142" s="972" t="s">
        <v>35</v>
      </c>
      <c r="R142" s="982" t="s">
        <v>35</v>
      </c>
      <c r="S142" s="962" t="s">
        <v>35</v>
      </c>
      <c r="T142" s="962" t="s">
        <v>35</v>
      </c>
      <c r="U142" s="962" t="s">
        <v>35</v>
      </c>
      <c r="V142" s="962" t="s">
        <v>35</v>
      </c>
      <c r="W142" s="962" t="s">
        <v>35</v>
      </c>
      <c r="X142" s="962" t="s">
        <v>35</v>
      </c>
      <c r="Y142" s="1004" t="s">
        <v>35</v>
      </c>
      <c r="Z142" s="1004" t="s">
        <v>35</v>
      </c>
      <c r="AA142" s="1004" t="s">
        <v>35</v>
      </c>
      <c r="AB142" s="1004" t="s">
        <v>35</v>
      </c>
      <c r="AC142" s="1004" t="s">
        <v>35</v>
      </c>
      <c r="AD142" s="1004" t="s">
        <v>35</v>
      </c>
      <c r="AE142" s="1004" t="s">
        <v>35</v>
      </c>
      <c r="AF142" s="1004" t="s">
        <v>35</v>
      </c>
      <c r="AG142" s="1004" t="s">
        <v>35</v>
      </c>
      <c r="AH142" s="1456" t="s">
        <v>35</v>
      </c>
      <c r="AI142" s="1477"/>
      <c r="AJ142" s="1477"/>
      <c r="AK142" s="1477"/>
      <c r="AL142" s="1477"/>
      <c r="AM142" s="1477"/>
      <c r="AN142" s="1477"/>
      <c r="AO142" s="1477"/>
      <c r="AP142" s="1477"/>
      <c r="AQ142" s="1477"/>
      <c r="AR142" s="1477"/>
      <c r="AS142" s="1477"/>
      <c r="AT142" s="1477"/>
      <c r="AU142" s="1477"/>
      <c r="AV142" s="1477"/>
      <c r="AW142" s="1477"/>
      <c r="AX142" s="1477"/>
      <c r="AY142" s="1477"/>
      <c r="AZ142" s="215"/>
      <c r="BA142" s="1840"/>
      <c r="BB142" s="159" t="s">
        <v>66</v>
      </c>
      <c r="BC142" s="1015" t="s">
        <v>35</v>
      </c>
      <c r="BD142" s="1035" t="s">
        <v>35</v>
      </c>
      <c r="BE142" s="1035" t="s">
        <v>35</v>
      </c>
      <c r="BF142" s="1035" t="s">
        <v>35</v>
      </c>
      <c r="BG142" s="1056" t="s">
        <v>35</v>
      </c>
      <c r="BH142" s="1077" t="s">
        <v>35</v>
      </c>
      <c r="BI142" s="1035" t="s">
        <v>35</v>
      </c>
      <c r="BJ142" s="1035" t="s">
        <v>35</v>
      </c>
      <c r="BK142" s="1035" t="s">
        <v>35</v>
      </c>
      <c r="BL142" s="1056" t="s">
        <v>35</v>
      </c>
      <c r="BM142" s="1077" t="s">
        <v>35</v>
      </c>
      <c r="BN142" s="1035" t="s">
        <v>35</v>
      </c>
      <c r="BO142" s="1035" t="s">
        <v>35</v>
      </c>
      <c r="BP142" s="1035" t="s">
        <v>35</v>
      </c>
      <c r="BQ142" s="1056" t="s">
        <v>35</v>
      </c>
      <c r="BR142" s="1077" t="s">
        <v>35</v>
      </c>
      <c r="BS142" s="1035" t="s">
        <v>35</v>
      </c>
      <c r="BT142" s="1035" t="s">
        <v>35</v>
      </c>
      <c r="BU142" s="1035" t="s">
        <v>35</v>
      </c>
      <c r="BV142" s="1035" t="s">
        <v>35</v>
      </c>
      <c r="BW142" s="1035" t="s">
        <v>35</v>
      </c>
      <c r="BX142" s="1035" t="s">
        <v>35</v>
      </c>
      <c r="BY142" s="1096" t="s">
        <v>35</v>
      </c>
      <c r="BZ142" s="1096" t="s">
        <v>35</v>
      </c>
      <c r="CA142" s="1096" t="s">
        <v>35</v>
      </c>
      <c r="CB142" s="1096" t="s">
        <v>35</v>
      </c>
      <c r="CC142" s="1096" t="s">
        <v>35</v>
      </c>
      <c r="CD142" s="1096" t="s">
        <v>35</v>
      </c>
      <c r="CE142" s="1096" t="s">
        <v>35</v>
      </c>
      <c r="CF142" s="1096" t="s">
        <v>35</v>
      </c>
      <c r="CG142" s="1096" t="s">
        <v>35</v>
      </c>
      <c r="CH142" s="1096" t="s">
        <v>35</v>
      </c>
      <c r="CI142" s="1497"/>
      <c r="CJ142" s="1497"/>
      <c r="CK142" s="1497"/>
      <c r="CL142" s="1497"/>
      <c r="CM142" s="1497"/>
      <c r="CN142" s="1497"/>
      <c r="CO142" s="1497"/>
      <c r="CP142" s="1497"/>
      <c r="CQ142" s="1497"/>
      <c r="CR142" s="1497"/>
      <c r="CS142" s="1497"/>
      <c r="CT142" s="1497"/>
      <c r="CU142" s="1497"/>
      <c r="CV142" s="1497"/>
      <c r="CW142" s="1497"/>
      <c r="CX142" s="1497"/>
      <c r="CY142" s="1497"/>
      <c r="CZ142" s="1497"/>
    </row>
    <row r="143" s="130" customFormat="true" ht="15" customHeight="true" x14ac:dyDescent="0.2">
      <c r="A143" s="1817"/>
      <c r="B143" s="251" t="s">
        <v>67</v>
      </c>
      <c r="C143" s="952" t="s">
        <v>35</v>
      </c>
      <c r="D143" s="962" t="s">
        <v>35</v>
      </c>
      <c r="E143" s="962" t="s">
        <v>35</v>
      </c>
      <c r="F143" s="962" t="s">
        <v>35</v>
      </c>
      <c r="G143" s="972" t="s">
        <v>35</v>
      </c>
      <c r="H143" s="982" t="s">
        <v>35</v>
      </c>
      <c r="I143" s="962" t="s">
        <v>35</v>
      </c>
      <c r="J143" s="962" t="s">
        <v>35</v>
      </c>
      <c r="K143" s="962" t="s">
        <v>35</v>
      </c>
      <c r="L143" s="992" t="s">
        <v>35</v>
      </c>
      <c r="M143" s="999" t="s">
        <v>35</v>
      </c>
      <c r="N143" s="962" t="s">
        <v>35</v>
      </c>
      <c r="O143" s="962" t="s">
        <v>35</v>
      </c>
      <c r="P143" s="962" t="s">
        <v>35</v>
      </c>
      <c r="Q143" s="972" t="s">
        <v>35</v>
      </c>
      <c r="R143" s="982" t="s">
        <v>35</v>
      </c>
      <c r="S143" s="962" t="s">
        <v>35</v>
      </c>
      <c r="T143" s="962" t="s">
        <v>35</v>
      </c>
      <c r="U143" s="962" t="s">
        <v>35</v>
      </c>
      <c r="V143" s="962" t="s">
        <v>35</v>
      </c>
      <c r="W143" s="962" t="s">
        <v>35</v>
      </c>
      <c r="X143" s="962" t="s">
        <v>35</v>
      </c>
      <c r="Y143" s="1004" t="s">
        <v>35</v>
      </c>
      <c r="Z143" s="1004" t="s">
        <v>35</v>
      </c>
      <c r="AA143" s="1004" t="s">
        <v>35</v>
      </c>
      <c r="AB143" s="1004" t="s">
        <v>35</v>
      </c>
      <c r="AC143" s="1004" t="s">
        <v>35</v>
      </c>
      <c r="AD143" s="1004" t="s">
        <v>35</v>
      </c>
      <c r="AE143" s="1004" t="s">
        <v>35</v>
      </c>
      <c r="AF143" s="1004" t="s">
        <v>35</v>
      </c>
      <c r="AG143" s="1004" t="s">
        <v>35</v>
      </c>
      <c r="AH143" s="1456" t="s">
        <v>35</v>
      </c>
      <c r="AI143" s="1477"/>
      <c r="AJ143" s="1477"/>
      <c r="AK143" s="1477"/>
      <c r="AL143" s="1477"/>
      <c r="AM143" s="1477"/>
      <c r="AN143" s="1477"/>
      <c r="AO143" s="1477"/>
      <c r="AP143" s="1477"/>
      <c r="AQ143" s="1477"/>
      <c r="AR143" s="1477"/>
      <c r="AS143" s="1477"/>
      <c r="AT143" s="1477"/>
      <c r="AU143" s="1477"/>
      <c r="AV143" s="1477"/>
      <c r="AW143" s="1477"/>
      <c r="AX143" s="1477"/>
      <c r="AY143" s="1477"/>
      <c r="AZ143" s="215"/>
      <c r="BA143" s="1840"/>
      <c r="BB143" s="159" t="s">
        <v>67</v>
      </c>
      <c r="BC143" s="1015" t="s">
        <v>35</v>
      </c>
      <c r="BD143" s="1035" t="s">
        <v>35</v>
      </c>
      <c r="BE143" s="1035" t="s">
        <v>35</v>
      </c>
      <c r="BF143" s="1035" t="s">
        <v>35</v>
      </c>
      <c r="BG143" s="1056" t="s">
        <v>35</v>
      </c>
      <c r="BH143" s="1077" t="s">
        <v>35</v>
      </c>
      <c r="BI143" s="1035" t="s">
        <v>35</v>
      </c>
      <c r="BJ143" s="1035" t="s">
        <v>35</v>
      </c>
      <c r="BK143" s="1035" t="s">
        <v>35</v>
      </c>
      <c r="BL143" s="1056" t="s">
        <v>35</v>
      </c>
      <c r="BM143" s="1077" t="s">
        <v>35</v>
      </c>
      <c r="BN143" s="1035" t="s">
        <v>35</v>
      </c>
      <c r="BO143" s="1035" t="s">
        <v>35</v>
      </c>
      <c r="BP143" s="1035" t="s">
        <v>35</v>
      </c>
      <c r="BQ143" s="1056" t="s">
        <v>35</v>
      </c>
      <c r="BR143" s="1077" t="s">
        <v>35</v>
      </c>
      <c r="BS143" s="1035" t="s">
        <v>35</v>
      </c>
      <c r="BT143" s="1035" t="s">
        <v>35</v>
      </c>
      <c r="BU143" s="1035" t="s">
        <v>35</v>
      </c>
      <c r="BV143" s="1035" t="s">
        <v>35</v>
      </c>
      <c r="BW143" s="1035" t="s">
        <v>35</v>
      </c>
      <c r="BX143" s="1035" t="s">
        <v>35</v>
      </c>
      <c r="BY143" s="1096" t="s">
        <v>35</v>
      </c>
      <c r="BZ143" s="1096" t="s">
        <v>35</v>
      </c>
      <c r="CA143" s="1096" t="s">
        <v>35</v>
      </c>
      <c r="CB143" s="1096" t="s">
        <v>35</v>
      </c>
      <c r="CC143" s="1096" t="s">
        <v>35</v>
      </c>
      <c r="CD143" s="1096" t="s">
        <v>35</v>
      </c>
      <c r="CE143" s="1096" t="s">
        <v>35</v>
      </c>
      <c r="CF143" s="1096" t="s">
        <v>35</v>
      </c>
      <c r="CG143" s="1096" t="s">
        <v>35</v>
      </c>
      <c r="CH143" s="1096" t="s">
        <v>35</v>
      </c>
      <c r="CI143" s="1497"/>
      <c r="CJ143" s="1497"/>
      <c r="CK143" s="1497"/>
      <c r="CL143" s="1497"/>
      <c r="CM143" s="1497"/>
      <c r="CN143" s="1497"/>
      <c r="CO143" s="1497"/>
      <c r="CP143" s="1497"/>
      <c r="CQ143" s="1497"/>
      <c r="CR143" s="1497"/>
      <c r="CS143" s="1497"/>
      <c r="CT143" s="1497"/>
      <c r="CU143" s="1497"/>
      <c r="CV143" s="1497"/>
      <c r="CW143" s="1497"/>
      <c r="CX143" s="1497"/>
      <c r="CY143" s="1497"/>
      <c r="CZ143" s="1497"/>
    </row>
    <row r="144" s="130" customFormat="true" ht="15" customHeight="true" x14ac:dyDescent="0.2">
      <c r="A144" s="1817" t="s">
        <v>107</v>
      </c>
      <c r="B144" s="251" t="s">
        <v>64</v>
      </c>
      <c r="C144" s="952" t="s">
        <v>35</v>
      </c>
      <c r="D144" s="962" t="s">
        <v>35</v>
      </c>
      <c r="E144" s="962" t="s">
        <v>35</v>
      </c>
      <c r="F144" s="962" t="s">
        <v>35</v>
      </c>
      <c r="G144" s="972" t="s">
        <v>35</v>
      </c>
      <c r="H144" s="982" t="s">
        <v>35</v>
      </c>
      <c r="I144" s="962" t="s">
        <v>35</v>
      </c>
      <c r="J144" s="962" t="s">
        <v>35</v>
      </c>
      <c r="K144" s="962" t="s">
        <v>35</v>
      </c>
      <c r="L144" s="992" t="s">
        <v>35</v>
      </c>
      <c r="M144" s="999" t="s">
        <v>35</v>
      </c>
      <c r="N144" s="962" t="s">
        <v>35</v>
      </c>
      <c r="O144" s="962" t="s">
        <v>35</v>
      </c>
      <c r="P144" s="962" t="s">
        <v>35</v>
      </c>
      <c r="Q144" s="972" t="s">
        <v>35</v>
      </c>
      <c r="R144" s="982" t="s">
        <v>35</v>
      </c>
      <c r="S144" s="962" t="s">
        <v>35</v>
      </c>
      <c r="T144" s="962" t="s">
        <v>35</v>
      </c>
      <c r="U144" s="962" t="s">
        <v>35</v>
      </c>
      <c r="V144" s="962" t="s">
        <v>35</v>
      </c>
      <c r="W144" s="962" t="s">
        <v>35</v>
      </c>
      <c r="X144" s="962" t="s">
        <v>35</v>
      </c>
      <c r="Y144" s="1004" t="s">
        <v>35</v>
      </c>
      <c r="Z144" s="1004" t="s">
        <v>35</v>
      </c>
      <c r="AA144" s="1004" t="s">
        <v>35</v>
      </c>
      <c r="AB144" s="1004" t="s">
        <v>35</v>
      </c>
      <c r="AC144" s="1004" t="s">
        <v>35</v>
      </c>
      <c r="AD144" s="1004" t="s">
        <v>35</v>
      </c>
      <c r="AE144" s="1004" t="s">
        <v>35</v>
      </c>
      <c r="AF144" s="1004" t="s">
        <v>35</v>
      </c>
      <c r="AG144" s="1004" t="s">
        <v>35</v>
      </c>
      <c r="AH144" s="1456" t="s">
        <v>35</v>
      </c>
      <c r="AI144" s="1477"/>
      <c r="AJ144" s="1477"/>
      <c r="AK144" s="1477"/>
      <c r="AL144" s="1477"/>
      <c r="AM144" s="1477"/>
      <c r="AN144" s="1477"/>
      <c r="AO144" s="1477"/>
      <c r="AP144" s="1477"/>
      <c r="AQ144" s="1477"/>
      <c r="AR144" s="1477"/>
      <c r="AS144" s="1477"/>
      <c r="AT144" s="1477"/>
      <c r="AU144" s="1477"/>
      <c r="AV144" s="1477"/>
      <c r="AW144" s="1477"/>
      <c r="AX144" s="1477"/>
      <c r="AY144" s="1477"/>
      <c r="AZ144" s="215"/>
      <c r="BA144" s="1840" t="s">
        <v>107</v>
      </c>
      <c r="BB144" s="159" t="s">
        <v>64</v>
      </c>
      <c r="BC144" s="1015" t="s">
        <v>35</v>
      </c>
      <c r="BD144" s="1035" t="s">
        <v>35</v>
      </c>
      <c r="BE144" s="1035" t="s">
        <v>35</v>
      </c>
      <c r="BF144" s="1035" t="s">
        <v>35</v>
      </c>
      <c r="BG144" s="1056" t="s">
        <v>35</v>
      </c>
      <c r="BH144" s="1077" t="s">
        <v>35</v>
      </c>
      <c r="BI144" s="1035" t="s">
        <v>35</v>
      </c>
      <c r="BJ144" s="1035" t="s">
        <v>35</v>
      </c>
      <c r="BK144" s="1035" t="s">
        <v>35</v>
      </c>
      <c r="BL144" s="1056" t="s">
        <v>35</v>
      </c>
      <c r="BM144" s="1077" t="s">
        <v>35</v>
      </c>
      <c r="BN144" s="1035" t="s">
        <v>35</v>
      </c>
      <c r="BO144" s="1035" t="s">
        <v>35</v>
      </c>
      <c r="BP144" s="1035" t="s">
        <v>35</v>
      </c>
      <c r="BQ144" s="1056" t="s">
        <v>35</v>
      </c>
      <c r="BR144" s="1077" t="s">
        <v>35</v>
      </c>
      <c r="BS144" s="1035" t="s">
        <v>35</v>
      </c>
      <c r="BT144" s="1035" t="s">
        <v>35</v>
      </c>
      <c r="BU144" s="1035" t="s">
        <v>35</v>
      </c>
      <c r="BV144" s="1035" t="s">
        <v>35</v>
      </c>
      <c r="BW144" s="1035" t="s">
        <v>35</v>
      </c>
      <c r="BX144" s="1035" t="s">
        <v>35</v>
      </c>
      <c r="BY144" s="1096" t="s">
        <v>35</v>
      </c>
      <c r="BZ144" s="1096" t="s">
        <v>35</v>
      </c>
      <c r="CA144" s="1096" t="s">
        <v>35</v>
      </c>
      <c r="CB144" s="1096" t="s">
        <v>35</v>
      </c>
      <c r="CC144" s="1096" t="s">
        <v>35</v>
      </c>
      <c r="CD144" s="1096" t="s">
        <v>35</v>
      </c>
      <c r="CE144" s="1096" t="s">
        <v>35</v>
      </c>
      <c r="CF144" s="1096" t="s">
        <v>35</v>
      </c>
      <c r="CG144" s="1096" t="s">
        <v>35</v>
      </c>
      <c r="CH144" s="1096" t="s">
        <v>35</v>
      </c>
      <c r="CI144" s="1497"/>
      <c r="CJ144" s="1497"/>
      <c r="CK144" s="1497"/>
      <c r="CL144" s="1497"/>
      <c r="CM144" s="1497"/>
      <c r="CN144" s="1497"/>
      <c r="CO144" s="1497"/>
      <c r="CP144" s="1497"/>
      <c r="CQ144" s="1497"/>
      <c r="CR144" s="1497"/>
      <c r="CS144" s="1497"/>
      <c r="CT144" s="1497"/>
      <c r="CU144" s="1497"/>
      <c r="CV144" s="1497"/>
      <c r="CW144" s="1497"/>
      <c r="CX144" s="1497"/>
      <c r="CY144" s="1497"/>
      <c r="CZ144" s="1497"/>
    </row>
    <row r="145" s="130" customFormat="true" ht="15" customHeight="true" x14ac:dyDescent="0.2">
      <c r="A145" s="1817"/>
      <c r="B145" s="251" t="s">
        <v>65</v>
      </c>
      <c r="C145" s="952" t="s">
        <v>35</v>
      </c>
      <c r="D145" s="962" t="s">
        <v>35</v>
      </c>
      <c r="E145" s="962" t="s">
        <v>35</v>
      </c>
      <c r="F145" s="962" t="s">
        <v>35</v>
      </c>
      <c r="G145" s="972" t="s">
        <v>35</v>
      </c>
      <c r="H145" s="982" t="s">
        <v>35</v>
      </c>
      <c r="I145" s="962" t="s">
        <v>35</v>
      </c>
      <c r="J145" s="962" t="s">
        <v>35</v>
      </c>
      <c r="K145" s="962" t="s">
        <v>35</v>
      </c>
      <c r="L145" s="992" t="s">
        <v>35</v>
      </c>
      <c r="M145" s="999" t="s">
        <v>35</v>
      </c>
      <c r="N145" s="962" t="s">
        <v>35</v>
      </c>
      <c r="O145" s="962" t="s">
        <v>35</v>
      </c>
      <c r="P145" s="962" t="s">
        <v>35</v>
      </c>
      <c r="Q145" s="972" t="s">
        <v>35</v>
      </c>
      <c r="R145" s="982" t="s">
        <v>35</v>
      </c>
      <c r="S145" s="962" t="s">
        <v>35</v>
      </c>
      <c r="T145" s="962" t="s">
        <v>35</v>
      </c>
      <c r="U145" s="962" t="s">
        <v>35</v>
      </c>
      <c r="V145" s="962" t="s">
        <v>35</v>
      </c>
      <c r="W145" s="962" t="s">
        <v>35</v>
      </c>
      <c r="X145" s="962" t="s">
        <v>35</v>
      </c>
      <c r="Y145" s="1004" t="s">
        <v>35</v>
      </c>
      <c r="Z145" s="1004" t="s">
        <v>35</v>
      </c>
      <c r="AA145" s="1004" t="s">
        <v>35</v>
      </c>
      <c r="AB145" s="1004" t="s">
        <v>35</v>
      </c>
      <c r="AC145" s="1004" t="s">
        <v>35</v>
      </c>
      <c r="AD145" s="1004" t="s">
        <v>35</v>
      </c>
      <c r="AE145" s="1004" t="s">
        <v>35</v>
      </c>
      <c r="AF145" s="1004" t="s">
        <v>35</v>
      </c>
      <c r="AG145" s="1004" t="s">
        <v>35</v>
      </c>
      <c r="AH145" s="1456" t="s">
        <v>35</v>
      </c>
      <c r="AI145" s="1477"/>
      <c r="AJ145" s="1477"/>
      <c r="AK145" s="1477"/>
      <c r="AL145" s="1477"/>
      <c r="AM145" s="1477"/>
      <c r="AN145" s="1477"/>
      <c r="AO145" s="1477"/>
      <c r="AP145" s="1477"/>
      <c r="AQ145" s="1477"/>
      <c r="AR145" s="1477"/>
      <c r="AS145" s="1477"/>
      <c r="AT145" s="1477"/>
      <c r="AU145" s="1477"/>
      <c r="AV145" s="1477"/>
      <c r="AW145" s="1477"/>
      <c r="AX145" s="1477"/>
      <c r="AY145" s="1477"/>
      <c r="AZ145" s="215"/>
      <c r="BA145" s="1840"/>
      <c r="BB145" s="159" t="s">
        <v>65</v>
      </c>
      <c r="BC145" s="1015" t="s">
        <v>35</v>
      </c>
      <c r="BD145" s="1035" t="s">
        <v>35</v>
      </c>
      <c r="BE145" s="1035" t="s">
        <v>35</v>
      </c>
      <c r="BF145" s="1035" t="s">
        <v>35</v>
      </c>
      <c r="BG145" s="1056" t="s">
        <v>35</v>
      </c>
      <c r="BH145" s="1077" t="s">
        <v>35</v>
      </c>
      <c r="BI145" s="1035" t="s">
        <v>35</v>
      </c>
      <c r="BJ145" s="1035" t="s">
        <v>35</v>
      </c>
      <c r="BK145" s="1035" t="s">
        <v>35</v>
      </c>
      <c r="BL145" s="1056" t="s">
        <v>35</v>
      </c>
      <c r="BM145" s="1077" t="s">
        <v>35</v>
      </c>
      <c r="BN145" s="1035" t="s">
        <v>35</v>
      </c>
      <c r="BO145" s="1035" t="s">
        <v>35</v>
      </c>
      <c r="BP145" s="1035" t="s">
        <v>35</v>
      </c>
      <c r="BQ145" s="1056" t="s">
        <v>35</v>
      </c>
      <c r="BR145" s="1077" t="s">
        <v>35</v>
      </c>
      <c r="BS145" s="1035" t="s">
        <v>35</v>
      </c>
      <c r="BT145" s="1035" t="s">
        <v>35</v>
      </c>
      <c r="BU145" s="1035" t="s">
        <v>35</v>
      </c>
      <c r="BV145" s="1035" t="s">
        <v>35</v>
      </c>
      <c r="BW145" s="1035" t="s">
        <v>35</v>
      </c>
      <c r="BX145" s="1035" t="s">
        <v>35</v>
      </c>
      <c r="BY145" s="1096" t="s">
        <v>35</v>
      </c>
      <c r="BZ145" s="1096" t="s">
        <v>35</v>
      </c>
      <c r="CA145" s="1096" t="s">
        <v>35</v>
      </c>
      <c r="CB145" s="1096" t="s">
        <v>35</v>
      </c>
      <c r="CC145" s="1096" t="s">
        <v>35</v>
      </c>
      <c r="CD145" s="1096" t="s">
        <v>35</v>
      </c>
      <c r="CE145" s="1096" t="s">
        <v>35</v>
      </c>
      <c r="CF145" s="1096" t="s">
        <v>35</v>
      </c>
      <c r="CG145" s="1096" t="s">
        <v>35</v>
      </c>
      <c r="CH145" s="1096" t="s">
        <v>35</v>
      </c>
      <c r="CI145" s="1497"/>
      <c r="CJ145" s="1497"/>
      <c r="CK145" s="1497"/>
      <c r="CL145" s="1497"/>
      <c r="CM145" s="1497"/>
      <c r="CN145" s="1497"/>
      <c r="CO145" s="1497"/>
      <c r="CP145" s="1497"/>
      <c r="CQ145" s="1497"/>
      <c r="CR145" s="1497"/>
      <c r="CS145" s="1497"/>
      <c r="CT145" s="1497"/>
      <c r="CU145" s="1497"/>
      <c r="CV145" s="1497"/>
      <c r="CW145" s="1497"/>
      <c r="CX145" s="1497"/>
      <c r="CY145" s="1497"/>
      <c r="CZ145" s="1497"/>
    </row>
    <row r="146" s="130" customFormat="true" ht="15" customHeight="true" x14ac:dyDescent="0.2">
      <c r="A146" s="1817"/>
      <c r="B146" s="251" t="s">
        <v>66</v>
      </c>
      <c r="C146" s="952" t="s">
        <v>35</v>
      </c>
      <c r="D146" s="962" t="s">
        <v>35</v>
      </c>
      <c r="E146" s="962" t="s">
        <v>35</v>
      </c>
      <c r="F146" s="962" t="s">
        <v>35</v>
      </c>
      <c r="G146" s="972" t="s">
        <v>35</v>
      </c>
      <c r="H146" s="982" t="s">
        <v>35</v>
      </c>
      <c r="I146" s="962" t="s">
        <v>35</v>
      </c>
      <c r="J146" s="962" t="s">
        <v>35</v>
      </c>
      <c r="K146" s="962" t="s">
        <v>35</v>
      </c>
      <c r="L146" s="992" t="s">
        <v>35</v>
      </c>
      <c r="M146" s="999" t="s">
        <v>35</v>
      </c>
      <c r="N146" s="962" t="s">
        <v>35</v>
      </c>
      <c r="O146" s="962" t="s">
        <v>35</v>
      </c>
      <c r="P146" s="962" t="s">
        <v>35</v>
      </c>
      <c r="Q146" s="972" t="s">
        <v>35</v>
      </c>
      <c r="R146" s="982" t="s">
        <v>35</v>
      </c>
      <c r="S146" s="962" t="s">
        <v>35</v>
      </c>
      <c r="T146" s="962" t="s">
        <v>35</v>
      </c>
      <c r="U146" s="962" t="s">
        <v>35</v>
      </c>
      <c r="V146" s="962" t="s">
        <v>35</v>
      </c>
      <c r="W146" s="962" t="s">
        <v>35</v>
      </c>
      <c r="X146" s="962" t="s">
        <v>35</v>
      </c>
      <c r="Y146" s="1004" t="s">
        <v>35</v>
      </c>
      <c r="Z146" s="1004" t="s">
        <v>35</v>
      </c>
      <c r="AA146" s="1004" t="s">
        <v>35</v>
      </c>
      <c r="AB146" s="1004" t="s">
        <v>35</v>
      </c>
      <c r="AC146" s="1004" t="s">
        <v>35</v>
      </c>
      <c r="AD146" s="1004" t="s">
        <v>35</v>
      </c>
      <c r="AE146" s="1004" t="s">
        <v>35</v>
      </c>
      <c r="AF146" s="1004" t="s">
        <v>35</v>
      </c>
      <c r="AG146" s="1004" t="s">
        <v>35</v>
      </c>
      <c r="AH146" s="1456" t="s">
        <v>35</v>
      </c>
      <c r="AI146" s="1477"/>
      <c r="AJ146" s="1477"/>
      <c r="AK146" s="1477"/>
      <c r="AL146" s="1477"/>
      <c r="AM146" s="1477"/>
      <c r="AN146" s="1477"/>
      <c r="AO146" s="1477"/>
      <c r="AP146" s="1477"/>
      <c r="AQ146" s="1477"/>
      <c r="AR146" s="1477"/>
      <c r="AS146" s="1477"/>
      <c r="AT146" s="1477"/>
      <c r="AU146" s="1477"/>
      <c r="AV146" s="1477"/>
      <c r="AW146" s="1477"/>
      <c r="AX146" s="1477"/>
      <c r="AY146" s="1477"/>
      <c r="AZ146" s="215"/>
      <c r="BA146" s="1840"/>
      <c r="BB146" s="159" t="s">
        <v>66</v>
      </c>
      <c r="BC146" s="1015" t="s">
        <v>35</v>
      </c>
      <c r="BD146" s="1035" t="s">
        <v>35</v>
      </c>
      <c r="BE146" s="1035" t="s">
        <v>35</v>
      </c>
      <c r="BF146" s="1035" t="s">
        <v>35</v>
      </c>
      <c r="BG146" s="1056" t="s">
        <v>35</v>
      </c>
      <c r="BH146" s="1077" t="s">
        <v>35</v>
      </c>
      <c r="BI146" s="1035" t="s">
        <v>35</v>
      </c>
      <c r="BJ146" s="1035" t="s">
        <v>35</v>
      </c>
      <c r="BK146" s="1035" t="s">
        <v>35</v>
      </c>
      <c r="BL146" s="1056" t="s">
        <v>35</v>
      </c>
      <c r="BM146" s="1077" t="s">
        <v>35</v>
      </c>
      <c r="BN146" s="1035" t="s">
        <v>35</v>
      </c>
      <c r="BO146" s="1035" t="s">
        <v>35</v>
      </c>
      <c r="BP146" s="1035" t="s">
        <v>35</v>
      </c>
      <c r="BQ146" s="1056" t="s">
        <v>35</v>
      </c>
      <c r="BR146" s="1077" t="s">
        <v>35</v>
      </c>
      <c r="BS146" s="1035" t="s">
        <v>35</v>
      </c>
      <c r="BT146" s="1035" t="s">
        <v>35</v>
      </c>
      <c r="BU146" s="1035" t="s">
        <v>35</v>
      </c>
      <c r="BV146" s="1035" t="s">
        <v>35</v>
      </c>
      <c r="BW146" s="1035" t="s">
        <v>35</v>
      </c>
      <c r="BX146" s="1035" t="s">
        <v>35</v>
      </c>
      <c r="BY146" s="1096" t="s">
        <v>35</v>
      </c>
      <c r="BZ146" s="1096" t="s">
        <v>35</v>
      </c>
      <c r="CA146" s="1096" t="s">
        <v>35</v>
      </c>
      <c r="CB146" s="1096" t="s">
        <v>35</v>
      </c>
      <c r="CC146" s="1096" t="s">
        <v>35</v>
      </c>
      <c r="CD146" s="1096" t="s">
        <v>35</v>
      </c>
      <c r="CE146" s="1096" t="s">
        <v>35</v>
      </c>
      <c r="CF146" s="1096" t="s">
        <v>35</v>
      </c>
      <c r="CG146" s="1096" t="s">
        <v>35</v>
      </c>
      <c r="CH146" s="1096" t="s">
        <v>35</v>
      </c>
      <c r="CI146" s="1497"/>
      <c r="CJ146" s="1497"/>
      <c r="CK146" s="1497"/>
      <c r="CL146" s="1497"/>
      <c r="CM146" s="1497"/>
      <c r="CN146" s="1497"/>
      <c r="CO146" s="1497"/>
      <c r="CP146" s="1497"/>
      <c r="CQ146" s="1497"/>
      <c r="CR146" s="1497"/>
      <c r="CS146" s="1497"/>
      <c r="CT146" s="1497"/>
      <c r="CU146" s="1497"/>
      <c r="CV146" s="1497"/>
      <c r="CW146" s="1497"/>
      <c r="CX146" s="1497"/>
      <c r="CY146" s="1497"/>
      <c r="CZ146" s="1497"/>
    </row>
    <row r="147" s="130" customFormat="true" ht="15" customHeight="true" x14ac:dyDescent="0.2">
      <c r="A147" s="1817"/>
      <c r="B147" s="251" t="s">
        <v>67</v>
      </c>
      <c r="C147" s="952" t="s">
        <v>35</v>
      </c>
      <c r="D147" s="962" t="s">
        <v>35</v>
      </c>
      <c r="E147" s="962" t="s">
        <v>35</v>
      </c>
      <c r="F147" s="962" t="s">
        <v>35</v>
      </c>
      <c r="G147" s="972" t="s">
        <v>35</v>
      </c>
      <c r="H147" s="982" t="s">
        <v>35</v>
      </c>
      <c r="I147" s="962" t="s">
        <v>35</v>
      </c>
      <c r="J147" s="962" t="s">
        <v>35</v>
      </c>
      <c r="K147" s="962" t="s">
        <v>35</v>
      </c>
      <c r="L147" s="992" t="s">
        <v>35</v>
      </c>
      <c r="M147" s="999" t="s">
        <v>35</v>
      </c>
      <c r="N147" s="962" t="s">
        <v>35</v>
      </c>
      <c r="O147" s="962" t="s">
        <v>35</v>
      </c>
      <c r="P147" s="962" t="s">
        <v>35</v>
      </c>
      <c r="Q147" s="972" t="s">
        <v>35</v>
      </c>
      <c r="R147" s="982" t="s">
        <v>35</v>
      </c>
      <c r="S147" s="962" t="s">
        <v>35</v>
      </c>
      <c r="T147" s="962" t="s">
        <v>35</v>
      </c>
      <c r="U147" s="962" t="s">
        <v>35</v>
      </c>
      <c r="V147" s="962" t="s">
        <v>35</v>
      </c>
      <c r="W147" s="962" t="s">
        <v>35</v>
      </c>
      <c r="X147" s="962" t="s">
        <v>35</v>
      </c>
      <c r="Y147" s="1004" t="s">
        <v>35</v>
      </c>
      <c r="Z147" s="1004" t="s">
        <v>35</v>
      </c>
      <c r="AA147" s="1004" t="s">
        <v>35</v>
      </c>
      <c r="AB147" s="1004" t="s">
        <v>35</v>
      </c>
      <c r="AC147" s="1004" t="s">
        <v>35</v>
      </c>
      <c r="AD147" s="1004" t="s">
        <v>35</v>
      </c>
      <c r="AE147" s="1004" t="s">
        <v>35</v>
      </c>
      <c r="AF147" s="1004" t="s">
        <v>35</v>
      </c>
      <c r="AG147" s="1004" t="s">
        <v>35</v>
      </c>
      <c r="AH147" s="1456" t="s">
        <v>35</v>
      </c>
      <c r="AI147" s="1477"/>
      <c r="AJ147" s="1477"/>
      <c r="AK147" s="1477"/>
      <c r="AL147" s="1477"/>
      <c r="AM147" s="1477"/>
      <c r="AN147" s="1477"/>
      <c r="AO147" s="1477"/>
      <c r="AP147" s="1477"/>
      <c r="AQ147" s="1477"/>
      <c r="AR147" s="1477"/>
      <c r="AS147" s="1477"/>
      <c r="AT147" s="1477"/>
      <c r="AU147" s="1477"/>
      <c r="AV147" s="1477"/>
      <c r="AW147" s="1477"/>
      <c r="AX147" s="1477"/>
      <c r="AY147" s="1477"/>
      <c r="AZ147" s="215"/>
      <c r="BA147" s="1840"/>
      <c r="BB147" s="159" t="s">
        <v>67</v>
      </c>
      <c r="BC147" s="1015" t="s">
        <v>35</v>
      </c>
      <c r="BD147" s="1035" t="s">
        <v>35</v>
      </c>
      <c r="BE147" s="1035" t="s">
        <v>35</v>
      </c>
      <c r="BF147" s="1035" t="s">
        <v>35</v>
      </c>
      <c r="BG147" s="1056" t="s">
        <v>35</v>
      </c>
      <c r="BH147" s="1077" t="s">
        <v>35</v>
      </c>
      <c r="BI147" s="1035" t="s">
        <v>35</v>
      </c>
      <c r="BJ147" s="1035" t="s">
        <v>35</v>
      </c>
      <c r="BK147" s="1035" t="s">
        <v>35</v>
      </c>
      <c r="BL147" s="1056" t="s">
        <v>35</v>
      </c>
      <c r="BM147" s="1077" t="s">
        <v>35</v>
      </c>
      <c r="BN147" s="1035" t="s">
        <v>35</v>
      </c>
      <c r="BO147" s="1035" t="s">
        <v>35</v>
      </c>
      <c r="BP147" s="1035" t="s">
        <v>35</v>
      </c>
      <c r="BQ147" s="1056" t="s">
        <v>35</v>
      </c>
      <c r="BR147" s="1077" t="s">
        <v>35</v>
      </c>
      <c r="BS147" s="1035" t="s">
        <v>35</v>
      </c>
      <c r="BT147" s="1035" t="s">
        <v>35</v>
      </c>
      <c r="BU147" s="1035" t="s">
        <v>35</v>
      </c>
      <c r="BV147" s="1035" t="s">
        <v>35</v>
      </c>
      <c r="BW147" s="1035" t="s">
        <v>35</v>
      </c>
      <c r="BX147" s="1035" t="s">
        <v>35</v>
      </c>
      <c r="BY147" s="1096" t="s">
        <v>35</v>
      </c>
      <c r="BZ147" s="1096" t="s">
        <v>35</v>
      </c>
      <c r="CA147" s="1096" t="s">
        <v>35</v>
      </c>
      <c r="CB147" s="1096" t="s">
        <v>35</v>
      </c>
      <c r="CC147" s="1096" t="s">
        <v>35</v>
      </c>
      <c r="CD147" s="1096" t="s">
        <v>35</v>
      </c>
      <c r="CE147" s="1096" t="s">
        <v>35</v>
      </c>
      <c r="CF147" s="1096" t="s">
        <v>35</v>
      </c>
      <c r="CG147" s="1096" t="s">
        <v>35</v>
      </c>
      <c r="CH147" s="1096" t="s">
        <v>35</v>
      </c>
      <c r="CI147" s="1497"/>
      <c r="CJ147" s="1497"/>
      <c r="CK147" s="1497"/>
      <c r="CL147" s="1497"/>
      <c r="CM147" s="1497"/>
      <c r="CN147" s="1497"/>
      <c r="CO147" s="1497"/>
      <c r="CP147" s="1497"/>
      <c r="CQ147" s="1497"/>
      <c r="CR147" s="1497"/>
      <c r="CS147" s="1497"/>
      <c r="CT147" s="1497"/>
      <c r="CU147" s="1497"/>
      <c r="CV147" s="1497"/>
      <c r="CW147" s="1497"/>
      <c r="CX147" s="1497"/>
      <c r="CY147" s="1497"/>
      <c r="CZ147" s="1497"/>
    </row>
    <row r="148" s="130" customFormat="true" ht="15" customHeight="true" x14ac:dyDescent="0.2">
      <c r="A148" s="1817" t="s">
        <v>108</v>
      </c>
      <c r="B148" s="251" t="s">
        <v>49</v>
      </c>
      <c r="C148" s="952" t="s">
        <v>35</v>
      </c>
      <c r="D148" s="962" t="s">
        <v>35</v>
      </c>
      <c r="E148" s="962" t="s">
        <v>35</v>
      </c>
      <c r="F148" s="962" t="s">
        <v>35</v>
      </c>
      <c r="G148" s="972" t="s">
        <v>35</v>
      </c>
      <c r="H148" s="982" t="s">
        <v>35</v>
      </c>
      <c r="I148" s="962" t="s">
        <v>35</v>
      </c>
      <c r="J148" s="962" t="s">
        <v>35</v>
      </c>
      <c r="K148" s="962" t="s">
        <v>35</v>
      </c>
      <c r="L148" s="992" t="s">
        <v>35</v>
      </c>
      <c r="M148" s="999" t="s">
        <v>35</v>
      </c>
      <c r="N148" s="962" t="s">
        <v>35</v>
      </c>
      <c r="O148" s="962" t="s">
        <v>35</v>
      </c>
      <c r="P148" s="962" t="s">
        <v>35</v>
      </c>
      <c r="Q148" s="972" t="s">
        <v>35</v>
      </c>
      <c r="R148" s="982" t="s">
        <v>35</v>
      </c>
      <c r="S148" s="962" t="s">
        <v>35</v>
      </c>
      <c r="T148" s="962" t="s">
        <v>35</v>
      </c>
      <c r="U148" s="962" t="s">
        <v>35</v>
      </c>
      <c r="V148" s="962" t="s">
        <v>35</v>
      </c>
      <c r="W148" s="962" t="s">
        <v>35</v>
      </c>
      <c r="X148" s="962" t="s">
        <v>35</v>
      </c>
      <c r="Y148" s="1004" t="s">
        <v>35</v>
      </c>
      <c r="Z148" s="1004" t="s">
        <v>35</v>
      </c>
      <c r="AA148" s="1004" t="s">
        <v>35</v>
      </c>
      <c r="AB148" s="1004" t="s">
        <v>35</v>
      </c>
      <c r="AC148" s="1004" t="s">
        <v>35</v>
      </c>
      <c r="AD148" s="1004" t="s">
        <v>35</v>
      </c>
      <c r="AE148" s="1004" t="s">
        <v>35</v>
      </c>
      <c r="AF148" s="1004" t="s">
        <v>35</v>
      </c>
      <c r="AG148" s="1004" t="s">
        <v>35</v>
      </c>
      <c r="AH148" s="1456" t="s">
        <v>35</v>
      </c>
      <c r="AI148" s="1477"/>
      <c r="AJ148" s="1477"/>
      <c r="AK148" s="1477"/>
      <c r="AL148" s="1477"/>
      <c r="AM148" s="1477"/>
      <c r="AN148" s="1477"/>
      <c r="AO148" s="1477"/>
      <c r="AP148" s="1477"/>
      <c r="AQ148" s="1477"/>
      <c r="AR148" s="1477"/>
      <c r="AS148" s="1477"/>
      <c r="AT148" s="1477"/>
      <c r="AU148" s="1477"/>
      <c r="AV148" s="1477"/>
      <c r="AW148" s="1477"/>
      <c r="AX148" s="1477"/>
      <c r="AY148" s="1477"/>
      <c r="AZ148" s="215"/>
      <c r="BA148" s="1840" t="s">
        <v>108</v>
      </c>
      <c r="BB148" s="159" t="s">
        <v>49</v>
      </c>
      <c r="BC148" s="1015" t="s">
        <v>35</v>
      </c>
      <c r="BD148" s="1035" t="s">
        <v>35</v>
      </c>
      <c r="BE148" s="1035" t="s">
        <v>35</v>
      </c>
      <c r="BF148" s="1035" t="s">
        <v>35</v>
      </c>
      <c r="BG148" s="1056" t="s">
        <v>35</v>
      </c>
      <c r="BH148" s="1077" t="s">
        <v>35</v>
      </c>
      <c r="BI148" s="1035" t="s">
        <v>35</v>
      </c>
      <c r="BJ148" s="1035" t="s">
        <v>35</v>
      </c>
      <c r="BK148" s="1035" t="s">
        <v>35</v>
      </c>
      <c r="BL148" s="1056" t="s">
        <v>35</v>
      </c>
      <c r="BM148" s="1077" t="s">
        <v>35</v>
      </c>
      <c r="BN148" s="1035" t="s">
        <v>35</v>
      </c>
      <c r="BO148" s="1035" t="s">
        <v>35</v>
      </c>
      <c r="BP148" s="1035" t="s">
        <v>35</v>
      </c>
      <c r="BQ148" s="1056" t="s">
        <v>35</v>
      </c>
      <c r="BR148" s="1077" t="s">
        <v>35</v>
      </c>
      <c r="BS148" s="1035" t="s">
        <v>35</v>
      </c>
      <c r="BT148" s="1035" t="s">
        <v>35</v>
      </c>
      <c r="BU148" s="1035" t="s">
        <v>35</v>
      </c>
      <c r="BV148" s="1035" t="s">
        <v>35</v>
      </c>
      <c r="BW148" s="1035" t="s">
        <v>35</v>
      </c>
      <c r="BX148" s="1035" t="s">
        <v>35</v>
      </c>
      <c r="BY148" s="1096" t="s">
        <v>35</v>
      </c>
      <c r="BZ148" s="1096" t="s">
        <v>35</v>
      </c>
      <c r="CA148" s="1096" t="s">
        <v>35</v>
      </c>
      <c r="CB148" s="1096" t="s">
        <v>35</v>
      </c>
      <c r="CC148" s="1096" t="s">
        <v>35</v>
      </c>
      <c r="CD148" s="1096" t="s">
        <v>35</v>
      </c>
      <c r="CE148" s="1096" t="s">
        <v>35</v>
      </c>
      <c r="CF148" s="1096" t="s">
        <v>35</v>
      </c>
      <c r="CG148" s="1096" t="s">
        <v>35</v>
      </c>
      <c r="CH148" s="1096" t="s">
        <v>35</v>
      </c>
      <c r="CI148" s="1497"/>
      <c r="CJ148" s="1497"/>
      <c r="CK148" s="1497"/>
      <c r="CL148" s="1497"/>
      <c r="CM148" s="1497"/>
      <c r="CN148" s="1497"/>
      <c r="CO148" s="1497"/>
      <c r="CP148" s="1497"/>
      <c r="CQ148" s="1497"/>
      <c r="CR148" s="1497"/>
      <c r="CS148" s="1497"/>
      <c r="CT148" s="1497"/>
      <c r="CU148" s="1497"/>
      <c r="CV148" s="1497"/>
      <c r="CW148" s="1497"/>
      <c r="CX148" s="1497"/>
      <c r="CY148" s="1497"/>
      <c r="CZ148" s="1497"/>
    </row>
    <row r="149" s="130" customFormat="true" ht="15" customHeight="true" x14ac:dyDescent="0.2">
      <c r="A149" s="1817"/>
      <c r="B149" s="251" t="s">
        <v>48</v>
      </c>
      <c r="C149" s="952" t="s">
        <v>35</v>
      </c>
      <c r="D149" s="962" t="s">
        <v>35</v>
      </c>
      <c r="E149" s="962" t="s">
        <v>35</v>
      </c>
      <c r="F149" s="962" t="s">
        <v>35</v>
      </c>
      <c r="G149" s="972" t="s">
        <v>35</v>
      </c>
      <c r="H149" s="982" t="s">
        <v>35</v>
      </c>
      <c r="I149" s="962" t="s">
        <v>35</v>
      </c>
      <c r="J149" s="962" t="s">
        <v>35</v>
      </c>
      <c r="K149" s="962" t="s">
        <v>35</v>
      </c>
      <c r="L149" s="992" t="s">
        <v>35</v>
      </c>
      <c r="M149" s="999" t="s">
        <v>35</v>
      </c>
      <c r="N149" s="962" t="s">
        <v>35</v>
      </c>
      <c r="O149" s="962" t="s">
        <v>35</v>
      </c>
      <c r="P149" s="962" t="s">
        <v>35</v>
      </c>
      <c r="Q149" s="972" t="s">
        <v>35</v>
      </c>
      <c r="R149" s="982" t="s">
        <v>35</v>
      </c>
      <c r="S149" s="962" t="s">
        <v>35</v>
      </c>
      <c r="T149" s="962" t="s">
        <v>35</v>
      </c>
      <c r="U149" s="962" t="s">
        <v>35</v>
      </c>
      <c r="V149" s="962" t="s">
        <v>35</v>
      </c>
      <c r="W149" s="962" t="s">
        <v>35</v>
      </c>
      <c r="X149" s="962" t="s">
        <v>35</v>
      </c>
      <c r="Y149" s="1004" t="s">
        <v>35</v>
      </c>
      <c r="Z149" s="1004" t="s">
        <v>35</v>
      </c>
      <c r="AA149" s="1004" t="s">
        <v>35</v>
      </c>
      <c r="AB149" s="1004" t="s">
        <v>35</v>
      </c>
      <c r="AC149" s="1004" t="s">
        <v>35</v>
      </c>
      <c r="AD149" s="1004" t="s">
        <v>35</v>
      </c>
      <c r="AE149" s="1004" t="s">
        <v>35</v>
      </c>
      <c r="AF149" s="1004" t="s">
        <v>35</v>
      </c>
      <c r="AG149" s="1004" t="s">
        <v>35</v>
      </c>
      <c r="AH149" s="1456" t="s">
        <v>35</v>
      </c>
      <c r="AI149" s="1477"/>
      <c r="AJ149" s="1477"/>
      <c r="AK149" s="1477"/>
      <c r="AL149" s="1477"/>
      <c r="AM149" s="1477"/>
      <c r="AN149" s="1477"/>
      <c r="AO149" s="1477"/>
      <c r="AP149" s="1477"/>
      <c r="AQ149" s="1477"/>
      <c r="AR149" s="1477"/>
      <c r="AS149" s="1477"/>
      <c r="AT149" s="1477"/>
      <c r="AU149" s="1477"/>
      <c r="AV149" s="1477"/>
      <c r="AW149" s="1477"/>
      <c r="AX149" s="1477"/>
      <c r="AY149" s="1477"/>
      <c r="AZ149" s="215"/>
      <c r="BA149" s="1840"/>
      <c r="BB149" s="159" t="s">
        <v>48</v>
      </c>
      <c r="BC149" s="1015" t="s">
        <v>35</v>
      </c>
      <c r="BD149" s="1035" t="s">
        <v>35</v>
      </c>
      <c r="BE149" s="1035" t="s">
        <v>35</v>
      </c>
      <c r="BF149" s="1035" t="s">
        <v>35</v>
      </c>
      <c r="BG149" s="1056" t="s">
        <v>35</v>
      </c>
      <c r="BH149" s="1077" t="s">
        <v>35</v>
      </c>
      <c r="BI149" s="1035" t="s">
        <v>35</v>
      </c>
      <c r="BJ149" s="1035" t="s">
        <v>35</v>
      </c>
      <c r="BK149" s="1035" t="s">
        <v>35</v>
      </c>
      <c r="BL149" s="1056" t="s">
        <v>35</v>
      </c>
      <c r="BM149" s="1077" t="s">
        <v>35</v>
      </c>
      <c r="BN149" s="1035" t="s">
        <v>35</v>
      </c>
      <c r="BO149" s="1035" t="s">
        <v>35</v>
      </c>
      <c r="BP149" s="1035" t="s">
        <v>35</v>
      </c>
      <c r="BQ149" s="1056" t="s">
        <v>35</v>
      </c>
      <c r="BR149" s="1077" t="s">
        <v>35</v>
      </c>
      <c r="BS149" s="1035" t="s">
        <v>35</v>
      </c>
      <c r="BT149" s="1035" t="s">
        <v>35</v>
      </c>
      <c r="BU149" s="1035" t="s">
        <v>35</v>
      </c>
      <c r="BV149" s="1035" t="s">
        <v>35</v>
      </c>
      <c r="BW149" s="1035" t="s">
        <v>35</v>
      </c>
      <c r="BX149" s="1035" t="s">
        <v>35</v>
      </c>
      <c r="BY149" s="1096" t="s">
        <v>35</v>
      </c>
      <c r="BZ149" s="1096" t="s">
        <v>35</v>
      </c>
      <c r="CA149" s="1096" t="s">
        <v>35</v>
      </c>
      <c r="CB149" s="1096" t="s">
        <v>35</v>
      </c>
      <c r="CC149" s="1096" t="s">
        <v>35</v>
      </c>
      <c r="CD149" s="1096" t="s">
        <v>35</v>
      </c>
      <c r="CE149" s="1096" t="s">
        <v>35</v>
      </c>
      <c r="CF149" s="1096" t="s">
        <v>35</v>
      </c>
      <c r="CG149" s="1096" t="s">
        <v>35</v>
      </c>
      <c r="CH149" s="1096" t="s">
        <v>35</v>
      </c>
      <c r="CI149" s="1497"/>
      <c r="CJ149" s="1497"/>
      <c r="CK149" s="1497"/>
      <c r="CL149" s="1497"/>
      <c r="CM149" s="1497"/>
      <c r="CN149" s="1497"/>
      <c r="CO149" s="1497"/>
      <c r="CP149" s="1497"/>
      <c r="CQ149" s="1497"/>
      <c r="CR149" s="1497"/>
      <c r="CS149" s="1497"/>
      <c r="CT149" s="1497"/>
      <c r="CU149" s="1497"/>
      <c r="CV149" s="1497"/>
      <c r="CW149" s="1497"/>
      <c r="CX149" s="1497"/>
      <c r="CY149" s="1497"/>
      <c r="CZ149" s="1497"/>
    </row>
    <row r="150" s="130" customFormat="true" ht="15" customHeight="true" x14ac:dyDescent="0.2">
      <c r="A150" s="1817"/>
      <c r="B150" s="251" t="s">
        <v>110</v>
      </c>
      <c r="C150" s="952" t="s">
        <v>35</v>
      </c>
      <c r="D150" s="962" t="s">
        <v>35</v>
      </c>
      <c r="E150" s="962" t="s">
        <v>35</v>
      </c>
      <c r="F150" s="962" t="s">
        <v>35</v>
      </c>
      <c r="G150" s="972" t="s">
        <v>35</v>
      </c>
      <c r="H150" s="982" t="s">
        <v>35</v>
      </c>
      <c r="I150" s="962" t="s">
        <v>35</v>
      </c>
      <c r="J150" s="962" t="s">
        <v>35</v>
      </c>
      <c r="K150" s="962" t="s">
        <v>35</v>
      </c>
      <c r="L150" s="992" t="s">
        <v>35</v>
      </c>
      <c r="M150" s="999" t="s">
        <v>35</v>
      </c>
      <c r="N150" s="962" t="s">
        <v>35</v>
      </c>
      <c r="O150" s="962" t="s">
        <v>35</v>
      </c>
      <c r="P150" s="962" t="s">
        <v>35</v>
      </c>
      <c r="Q150" s="972" t="s">
        <v>35</v>
      </c>
      <c r="R150" s="982" t="s">
        <v>35</v>
      </c>
      <c r="S150" s="962" t="s">
        <v>35</v>
      </c>
      <c r="T150" s="962" t="s">
        <v>35</v>
      </c>
      <c r="U150" s="962" t="s">
        <v>35</v>
      </c>
      <c r="V150" s="962" t="s">
        <v>35</v>
      </c>
      <c r="W150" s="962" t="s">
        <v>35</v>
      </c>
      <c r="X150" s="962" t="s">
        <v>35</v>
      </c>
      <c r="Y150" s="1004" t="s">
        <v>35</v>
      </c>
      <c r="Z150" s="1004" t="s">
        <v>35</v>
      </c>
      <c r="AA150" s="1004" t="s">
        <v>35</v>
      </c>
      <c r="AB150" s="1004" t="s">
        <v>35</v>
      </c>
      <c r="AC150" s="1004" t="s">
        <v>35</v>
      </c>
      <c r="AD150" s="1004" t="s">
        <v>35</v>
      </c>
      <c r="AE150" s="1004" t="s">
        <v>35</v>
      </c>
      <c r="AF150" s="1004" t="s">
        <v>35</v>
      </c>
      <c r="AG150" s="1004" t="s">
        <v>35</v>
      </c>
      <c r="AH150" s="1456" t="s">
        <v>35</v>
      </c>
      <c r="AI150" s="1477"/>
      <c r="AJ150" s="1477"/>
      <c r="AK150" s="1477"/>
      <c r="AL150" s="1477"/>
      <c r="AM150" s="1477"/>
      <c r="AN150" s="1477"/>
      <c r="AO150" s="1477"/>
      <c r="AP150" s="1477"/>
      <c r="AQ150" s="1477"/>
      <c r="AR150" s="1477"/>
      <c r="AS150" s="1477"/>
      <c r="AT150" s="1477"/>
      <c r="AU150" s="1477"/>
      <c r="AV150" s="1477"/>
      <c r="AW150" s="1477"/>
      <c r="AX150" s="1477"/>
      <c r="AY150" s="1477"/>
      <c r="AZ150" s="215"/>
      <c r="BA150" s="1840"/>
      <c r="BB150" s="159" t="s">
        <v>110</v>
      </c>
      <c r="BC150" s="1015" t="s">
        <v>35</v>
      </c>
      <c r="BD150" s="1035" t="s">
        <v>35</v>
      </c>
      <c r="BE150" s="1035" t="s">
        <v>35</v>
      </c>
      <c r="BF150" s="1035" t="s">
        <v>35</v>
      </c>
      <c r="BG150" s="1056" t="s">
        <v>35</v>
      </c>
      <c r="BH150" s="1077" t="s">
        <v>35</v>
      </c>
      <c r="BI150" s="1035" t="s">
        <v>35</v>
      </c>
      <c r="BJ150" s="1035" t="s">
        <v>35</v>
      </c>
      <c r="BK150" s="1035" t="s">
        <v>35</v>
      </c>
      <c r="BL150" s="1056" t="s">
        <v>35</v>
      </c>
      <c r="BM150" s="1077" t="s">
        <v>35</v>
      </c>
      <c r="BN150" s="1035" t="s">
        <v>35</v>
      </c>
      <c r="BO150" s="1035" t="s">
        <v>35</v>
      </c>
      <c r="BP150" s="1035" t="s">
        <v>35</v>
      </c>
      <c r="BQ150" s="1056" t="s">
        <v>35</v>
      </c>
      <c r="BR150" s="1077" t="s">
        <v>35</v>
      </c>
      <c r="BS150" s="1035" t="s">
        <v>35</v>
      </c>
      <c r="BT150" s="1035" t="s">
        <v>35</v>
      </c>
      <c r="BU150" s="1035" t="s">
        <v>35</v>
      </c>
      <c r="BV150" s="1035" t="s">
        <v>35</v>
      </c>
      <c r="BW150" s="1035" t="s">
        <v>35</v>
      </c>
      <c r="BX150" s="1035" t="s">
        <v>35</v>
      </c>
      <c r="BY150" s="1096" t="s">
        <v>35</v>
      </c>
      <c r="BZ150" s="1096" t="s">
        <v>35</v>
      </c>
      <c r="CA150" s="1096" t="s">
        <v>35</v>
      </c>
      <c r="CB150" s="1096" t="s">
        <v>35</v>
      </c>
      <c r="CC150" s="1096" t="s">
        <v>35</v>
      </c>
      <c r="CD150" s="1096" t="s">
        <v>35</v>
      </c>
      <c r="CE150" s="1096" t="s">
        <v>35</v>
      </c>
      <c r="CF150" s="1096" t="s">
        <v>35</v>
      </c>
      <c r="CG150" s="1096" t="s">
        <v>35</v>
      </c>
      <c r="CH150" s="1096" t="s">
        <v>35</v>
      </c>
      <c r="CI150" s="1497"/>
      <c r="CJ150" s="1497"/>
      <c r="CK150" s="1497"/>
      <c r="CL150" s="1497"/>
      <c r="CM150" s="1497"/>
      <c r="CN150" s="1497"/>
      <c r="CO150" s="1497"/>
      <c r="CP150" s="1497"/>
      <c r="CQ150" s="1497"/>
      <c r="CR150" s="1497"/>
      <c r="CS150" s="1497"/>
      <c r="CT150" s="1497"/>
      <c r="CU150" s="1497"/>
      <c r="CV150" s="1497"/>
      <c r="CW150" s="1497"/>
      <c r="CX150" s="1497"/>
      <c r="CY150" s="1497"/>
      <c r="CZ150" s="1497"/>
    </row>
    <row r="151" s="130" customFormat="true" ht="15" customHeight="true" x14ac:dyDescent="0.2">
      <c r="A151" s="1817" t="s">
        <v>109</v>
      </c>
      <c r="B151" s="251" t="s">
        <v>49</v>
      </c>
      <c r="C151" s="629">
        <v>6.2326349960968708</v>
      </c>
      <c r="D151" s="630">
        <v>8.4163878430088435</v>
      </c>
      <c r="E151" s="630">
        <v>10.374905189386833</v>
      </c>
      <c r="F151" s="630">
        <v>8.4513020526714655</v>
      </c>
      <c r="G151" s="681">
        <v>4.0588023965040261</v>
      </c>
      <c r="H151" s="669">
        <v>10.093522023735957</v>
      </c>
      <c r="I151" s="630">
        <v>10.194065947720345</v>
      </c>
      <c r="J151" s="630">
        <v>8.2862738991476999</v>
      </c>
      <c r="K151" s="630">
        <v>6.0032968720502495</v>
      </c>
      <c r="L151" s="645">
        <v>2.5515913648880382</v>
      </c>
      <c r="M151" s="656">
        <v>5.4554331228426625</v>
      </c>
      <c r="N151" s="630">
        <v>5.437972784726635</v>
      </c>
      <c r="O151" s="630">
        <v>5.3385753111956404</v>
      </c>
      <c r="P151" s="630">
        <v>9.8290330707010565</v>
      </c>
      <c r="Q151" s="681">
        <v>10.986286405516262</v>
      </c>
      <c r="R151" s="669">
        <v>9.0602770497940952</v>
      </c>
      <c r="S151" s="630">
        <v>3.8391224862888707</v>
      </c>
      <c r="T151" s="630">
        <v>4.3429844097995582</v>
      </c>
      <c r="U151" s="630">
        <v>6.6765578635014808</v>
      </c>
      <c r="V151" s="630">
        <v>8.8185890257558004</v>
      </c>
      <c r="W151" s="630">
        <v>5.7692307692307638</v>
      </c>
      <c r="X151" s="630">
        <v>3.7495313085864228</v>
      </c>
      <c r="Y151" s="631">
        <v>11.481218993621528</v>
      </c>
      <c r="Z151" s="631">
        <v>5.7471264367816106</v>
      </c>
      <c r="AA151" s="631">
        <v>9.713331477873643</v>
      </c>
      <c r="AB151" s="631">
        <v>6.2197392923650181</v>
      </c>
      <c r="AC151" s="631">
        <v>8.7247076294784254</v>
      </c>
      <c r="AD151" s="631">
        <v>14.360313315926915</v>
      </c>
      <c r="AE151" s="631">
        <v>3.1688166012338703</v>
      </c>
      <c r="AF151" s="631">
        <v>5.042326094957664</v>
      </c>
      <c r="AG151" s="631">
        <v>4.0221914008321615</v>
      </c>
      <c r="AH151" s="1457">
        <v>7.7132178049609381</v>
      </c>
      <c r="AI151" s="1478"/>
      <c r="AJ151" s="1478"/>
      <c r="AK151" s="1478"/>
      <c r="AL151" s="1478"/>
      <c r="AM151" s="1478"/>
      <c r="AN151" s="1478"/>
      <c r="AO151" s="1478"/>
      <c r="AP151" s="1478"/>
      <c r="AQ151" s="1478"/>
      <c r="AR151" s="1478"/>
      <c r="AS151" s="1478"/>
      <c r="AT151" s="1478"/>
      <c r="AU151" s="1478"/>
      <c r="AV151" s="1478"/>
      <c r="AW151" s="1478"/>
      <c r="AX151" s="1478"/>
      <c r="AY151" s="1478"/>
      <c r="AZ151" s="215"/>
      <c r="BA151" s="1840" t="s">
        <v>109</v>
      </c>
      <c r="BB151" s="159" t="s">
        <v>49</v>
      </c>
      <c r="BC151" s="1015" t="s">
        <v>35</v>
      </c>
      <c r="BD151" s="1035" t="s">
        <v>35</v>
      </c>
      <c r="BE151" s="1035" t="s">
        <v>35</v>
      </c>
      <c r="BF151" s="1035" t="s">
        <v>35</v>
      </c>
      <c r="BG151" s="1056" t="s">
        <v>35</v>
      </c>
      <c r="BH151" s="1077" t="s">
        <v>35</v>
      </c>
      <c r="BI151" s="1035" t="s">
        <v>35</v>
      </c>
      <c r="BJ151" s="1035" t="s">
        <v>35</v>
      </c>
      <c r="BK151" s="1035" t="s">
        <v>35</v>
      </c>
      <c r="BL151" s="1056" t="s">
        <v>35</v>
      </c>
      <c r="BM151" s="1077" t="s">
        <v>35</v>
      </c>
      <c r="BN151" s="1035" t="s">
        <v>35</v>
      </c>
      <c r="BO151" s="1035" t="s">
        <v>35</v>
      </c>
      <c r="BP151" s="1035" t="s">
        <v>35</v>
      </c>
      <c r="BQ151" s="1056" t="s">
        <v>35</v>
      </c>
      <c r="BR151" s="1077" t="s">
        <v>35</v>
      </c>
      <c r="BS151" s="1035" t="s">
        <v>35</v>
      </c>
      <c r="BT151" s="1035" t="s">
        <v>35</v>
      </c>
      <c r="BU151" s="1035" t="s">
        <v>35</v>
      </c>
      <c r="BV151" s="1035" t="s">
        <v>35</v>
      </c>
      <c r="BW151" s="1035" t="s">
        <v>35</v>
      </c>
      <c r="BX151" s="1035" t="s">
        <v>35</v>
      </c>
      <c r="BY151" s="1096" t="s">
        <v>35</v>
      </c>
      <c r="BZ151" s="1096" t="s">
        <v>35</v>
      </c>
      <c r="CA151" s="1096" t="s">
        <v>35</v>
      </c>
      <c r="CB151" s="1096" t="s">
        <v>35</v>
      </c>
      <c r="CC151" s="1096" t="s">
        <v>35</v>
      </c>
      <c r="CD151" s="1096" t="s">
        <v>35</v>
      </c>
      <c r="CE151" s="1096" t="s">
        <v>35</v>
      </c>
      <c r="CF151" s="1096" t="s">
        <v>35</v>
      </c>
      <c r="CG151" s="1096" t="s">
        <v>35</v>
      </c>
      <c r="CH151" s="1096" t="s">
        <v>35</v>
      </c>
      <c r="CI151" s="1497"/>
      <c r="CJ151" s="1497"/>
      <c r="CK151" s="1497"/>
      <c r="CL151" s="1497"/>
      <c r="CM151" s="1497"/>
      <c r="CN151" s="1497"/>
      <c r="CO151" s="1497"/>
      <c r="CP151" s="1497"/>
      <c r="CQ151" s="1497"/>
      <c r="CR151" s="1497"/>
      <c r="CS151" s="1497"/>
      <c r="CT151" s="1497"/>
      <c r="CU151" s="1497"/>
      <c r="CV151" s="1497"/>
      <c r="CW151" s="1497"/>
      <c r="CX151" s="1497"/>
      <c r="CY151" s="1497"/>
      <c r="CZ151" s="1497"/>
    </row>
    <row r="152" s="130" customFormat="true" ht="15" customHeight="true" x14ac:dyDescent="0.2">
      <c r="A152" s="1841"/>
      <c r="B152" s="716" t="s">
        <v>48</v>
      </c>
      <c r="C152" s="632">
        <v>93.653715818943823</v>
      </c>
      <c r="D152" s="633">
        <v>91.491903524073308</v>
      </c>
      <c r="E152" s="633">
        <v>89.625094810613135</v>
      </c>
      <c r="F152" s="633">
        <v>91.478931451970908</v>
      </c>
      <c r="G152" s="682">
        <v>95.878548940804507</v>
      </c>
      <c r="H152" s="670">
        <v>89.906477976263801</v>
      </c>
      <c r="I152" s="633">
        <v>89.80593405227954</v>
      </c>
      <c r="J152" s="633">
        <v>91.591497977084629</v>
      </c>
      <c r="K152" s="633">
        <v>93.996703127949786</v>
      </c>
      <c r="L152" s="646">
        <v>97.36754023706014</v>
      </c>
      <c r="M152" s="657">
        <v>94.544566877157337</v>
      </c>
      <c r="N152" s="633">
        <v>94.321531163459781</v>
      </c>
      <c r="O152" s="633">
        <v>94.469372428912052</v>
      </c>
      <c r="P152" s="633">
        <v>90.136565359359395</v>
      </c>
      <c r="Q152" s="682">
        <v>88.973451346275667</v>
      </c>
      <c r="R152" s="670">
        <v>90.939722950206033</v>
      </c>
      <c r="S152" s="633">
        <v>95.831809872029339</v>
      </c>
      <c r="T152" s="633">
        <v>95.545657015590223</v>
      </c>
      <c r="U152" s="633">
        <v>93.3234421364985</v>
      </c>
      <c r="V152" s="633">
        <v>91.181410974244102</v>
      </c>
      <c r="W152" s="633">
        <v>94.230769230769198</v>
      </c>
      <c r="X152" s="633">
        <v>96.250468691413545</v>
      </c>
      <c r="Y152" s="634">
        <v>88.341601700921274</v>
      </c>
      <c r="Z152" s="634">
        <v>94.252873563218358</v>
      </c>
      <c r="AA152" s="634">
        <v>90.286668522126277</v>
      </c>
      <c r="AB152" s="634">
        <v>93.780260707635037</v>
      </c>
      <c r="AC152" s="634">
        <v>91.182476331910195</v>
      </c>
      <c r="AD152" s="634">
        <v>85.639686684073169</v>
      </c>
      <c r="AE152" s="634">
        <v>96.831183398766171</v>
      </c>
      <c r="AF152" s="634">
        <v>94.957673905042299</v>
      </c>
      <c r="AG152" s="634">
        <v>95.977808599167801</v>
      </c>
      <c r="AH152" s="1458">
        <v>91.879034998301037</v>
      </c>
      <c r="AI152" s="1479"/>
      <c r="AJ152" s="1479"/>
      <c r="AK152" s="1479"/>
      <c r="AL152" s="1479"/>
      <c r="AM152" s="1479"/>
      <c r="AN152" s="1479"/>
      <c r="AO152" s="1479"/>
      <c r="AP152" s="1479"/>
      <c r="AQ152" s="1479"/>
      <c r="AR152" s="1479"/>
      <c r="AS152" s="1479"/>
      <c r="AT152" s="1479"/>
      <c r="AU152" s="1479"/>
      <c r="AV152" s="1479"/>
      <c r="AW152" s="1479"/>
      <c r="AX152" s="1479"/>
      <c r="AY152" s="1479"/>
      <c r="AZ152" s="215"/>
      <c r="BA152" s="1842"/>
      <c r="BB152" s="234" t="s">
        <v>48</v>
      </c>
      <c r="BC152" s="1016" t="s">
        <v>35</v>
      </c>
      <c r="BD152" s="1036" t="s">
        <v>35</v>
      </c>
      <c r="BE152" s="1036" t="s">
        <v>35</v>
      </c>
      <c r="BF152" s="1036" t="s">
        <v>35</v>
      </c>
      <c r="BG152" s="1057" t="s">
        <v>35</v>
      </c>
      <c r="BH152" s="1078" t="s">
        <v>35</v>
      </c>
      <c r="BI152" s="1036" t="s">
        <v>35</v>
      </c>
      <c r="BJ152" s="1036" t="s">
        <v>35</v>
      </c>
      <c r="BK152" s="1036" t="s">
        <v>35</v>
      </c>
      <c r="BL152" s="1057" t="s">
        <v>35</v>
      </c>
      <c r="BM152" s="1078" t="s">
        <v>35</v>
      </c>
      <c r="BN152" s="1036" t="s">
        <v>35</v>
      </c>
      <c r="BO152" s="1036" t="s">
        <v>35</v>
      </c>
      <c r="BP152" s="1036" t="s">
        <v>35</v>
      </c>
      <c r="BQ152" s="1057" t="s">
        <v>35</v>
      </c>
      <c r="BR152" s="1078" t="s">
        <v>35</v>
      </c>
      <c r="BS152" s="1036" t="s">
        <v>35</v>
      </c>
      <c r="BT152" s="1036" t="s">
        <v>35</v>
      </c>
      <c r="BU152" s="1036" t="s">
        <v>35</v>
      </c>
      <c r="BV152" s="1036" t="s">
        <v>35</v>
      </c>
      <c r="BW152" s="1036" t="s">
        <v>35</v>
      </c>
      <c r="BX152" s="1036" t="s">
        <v>35</v>
      </c>
      <c r="BY152" s="1097" t="s">
        <v>35</v>
      </c>
      <c r="BZ152" s="1097" t="s">
        <v>35</v>
      </c>
      <c r="CA152" s="1097" t="s">
        <v>35</v>
      </c>
      <c r="CB152" s="1097" t="s">
        <v>35</v>
      </c>
      <c r="CC152" s="1097" t="s">
        <v>35</v>
      </c>
      <c r="CD152" s="1097" t="s">
        <v>35</v>
      </c>
      <c r="CE152" s="1097" t="s">
        <v>35</v>
      </c>
      <c r="CF152" s="1097" t="s">
        <v>35</v>
      </c>
      <c r="CG152" s="1097" t="s">
        <v>35</v>
      </c>
      <c r="CH152" s="1097" t="s">
        <v>35</v>
      </c>
      <c r="CI152" s="1498"/>
      <c r="CJ152" s="1498"/>
      <c r="CK152" s="1498"/>
      <c r="CL152" s="1498"/>
      <c r="CM152" s="1498"/>
      <c r="CN152" s="1498"/>
      <c r="CO152" s="1498"/>
      <c r="CP152" s="1498"/>
      <c r="CQ152" s="1498"/>
      <c r="CR152" s="1498"/>
      <c r="CS152" s="1498"/>
      <c r="CT152" s="1498"/>
      <c r="CU152" s="1498"/>
      <c r="CV152" s="1498"/>
      <c r="CW152" s="1498"/>
      <c r="CX152" s="1498"/>
      <c r="CY152" s="1498"/>
      <c r="CZ152" s="1498"/>
    </row>
    <row r="153" s="546" customFormat="true" ht="15" customHeight="true" x14ac:dyDescent="0.2">
      <c r="A153" s="1763" t="s">
        <v>62</v>
      </c>
      <c r="B153" s="925" t="s">
        <v>177</v>
      </c>
      <c r="C153" s="832">
        <v>4.2473122743376902E-3</v>
      </c>
      <c r="D153" s="837">
        <v>0.65718103925348315</v>
      </c>
      <c r="E153" s="837">
        <v>5.5469236239257693</v>
      </c>
      <c r="F153" s="837">
        <v>22.186588465197435</v>
      </c>
      <c r="G153" s="838">
        <v>54.901162025269144</v>
      </c>
      <c r="H153" s="839">
        <v>2.7092430902702183</v>
      </c>
      <c r="I153" s="837">
        <v>11.217320312353891</v>
      </c>
      <c r="J153" s="837">
        <v>22.099173978391757</v>
      </c>
      <c r="K153" s="837">
        <v>43.908496428205225</v>
      </c>
      <c r="L153" s="840">
        <v>66.486013417086269</v>
      </c>
      <c r="M153" s="841">
        <v>0</v>
      </c>
      <c r="N153" s="837">
        <v>0</v>
      </c>
      <c r="O153" s="837">
        <v>0</v>
      </c>
      <c r="P153" s="837">
        <v>7.2140403745655293E-2</v>
      </c>
      <c r="Q153" s="838">
        <v>0.42818332608989201</v>
      </c>
      <c r="R153" s="839">
        <v>0.26146898027097859</v>
      </c>
      <c r="S153" s="837">
        <v>1.272949816401481</v>
      </c>
      <c r="T153" s="837">
        <v>8.9591567852437546</v>
      </c>
      <c r="U153" s="837">
        <v>2.3898941618299752</v>
      </c>
      <c r="V153" s="837">
        <v>8.3395016037502288</v>
      </c>
      <c r="W153" s="837">
        <v>1.1746031746031729</v>
      </c>
      <c r="X153" s="837">
        <v>15.036294503975107</v>
      </c>
      <c r="Y153" s="837">
        <v>12.081844754790485</v>
      </c>
      <c r="Z153" s="837">
        <v>5.0090525045262417</v>
      </c>
      <c r="AA153" s="837">
        <v>19.512195121951223</v>
      </c>
      <c r="AB153" s="837">
        <v>3.8277511961722674</v>
      </c>
      <c r="AC153" s="837">
        <v>44.678915772239527</v>
      </c>
      <c r="AD153" s="837">
        <v>10.108191653786733</v>
      </c>
      <c r="AE153" s="837">
        <v>6.0967379077615185</v>
      </c>
      <c r="AF153" s="837">
        <v>3.2699366032699282</v>
      </c>
      <c r="AG153" s="837">
        <v>3.2781862745097894</v>
      </c>
      <c r="AH153" s="1459">
        <v>6.0887822435512957</v>
      </c>
      <c r="AI153" s="1474"/>
      <c r="AJ153" s="1474"/>
      <c r="AK153" s="1474"/>
      <c r="AL153" s="1474"/>
      <c r="AM153" s="1474"/>
      <c r="AN153" s="1474"/>
      <c r="AO153" s="1474"/>
      <c r="AP153" s="1474"/>
      <c r="AQ153" s="1474"/>
      <c r="AR153" s="1474"/>
      <c r="AS153" s="1474"/>
      <c r="AT153" s="1474"/>
      <c r="AU153" s="1474"/>
      <c r="AV153" s="1474"/>
      <c r="AW153" s="1474"/>
      <c r="AX153" s="1474"/>
      <c r="AY153" s="1474"/>
      <c r="AZ153" s="547"/>
      <c r="BA153" s="1903" t="s">
        <v>62</v>
      </c>
      <c r="BB153" s="943" t="s">
        <v>177</v>
      </c>
      <c r="BC153" s="338">
        <v>0.51155399999999995</v>
      </c>
      <c r="BD153" s="304">
        <v>79.187176999999991</v>
      </c>
      <c r="BE153" s="304">
        <v>669.25254600000017</v>
      </c>
      <c r="BF153" s="304">
        <v>2673.386399999993</v>
      </c>
      <c r="BG153" s="339">
        <v>6614.7224939999987</v>
      </c>
      <c r="BH153" s="350">
        <v>185.45094100000003</v>
      </c>
      <c r="BI153" s="304">
        <v>766.67592400000024</v>
      </c>
      <c r="BJ153" s="304">
        <v>1512.1588929999989</v>
      </c>
      <c r="BK153" s="304">
        <v>3002.4493389999921</v>
      </c>
      <c r="BL153" s="339">
        <v>4544.2162350000008</v>
      </c>
      <c r="BM153" s="350">
        <v>0</v>
      </c>
      <c r="BN153" s="304">
        <v>0</v>
      </c>
      <c r="BO153" s="304">
        <v>0</v>
      </c>
      <c r="BP153" s="304">
        <v>3.7597839999999998</v>
      </c>
      <c r="BQ153" s="339">
        <v>22.349055000000003</v>
      </c>
      <c r="BR153" s="350">
        <v>9.5523009999999999</v>
      </c>
      <c r="BS153" s="304">
        <v>43.92913200000001</v>
      </c>
      <c r="BT153" s="304">
        <v>173.92835999999994</v>
      </c>
      <c r="BU153" s="304">
        <v>49.358820000000001</v>
      </c>
      <c r="BV153" s="304">
        <v>407.36909199999991</v>
      </c>
      <c r="BW153" s="304">
        <v>21.110016999999999</v>
      </c>
      <c r="BX153" s="304">
        <v>428.3727750000001</v>
      </c>
      <c r="BY153" s="305">
        <v>149.1582359999999</v>
      </c>
      <c r="BZ153" s="305">
        <v>188.71892600000001</v>
      </c>
      <c r="CA153" s="305">
        <v>848.11236800000063</v>
      </c>
      <c r="CB153" s="305">
        <v>66.355800000000002</v>
      </c>
      <c r="CC153" s="305">
        <v>6797.1298159999733</v>
      </c>
      <c r="CD153" s="305">
        <v>320.95867499999991</v>
      </c>
      <c r="CE153" s="305">
        <v>320.0480189999999</v>
      </c>
      <c r="CF153" s="305">
        <v>67.166750000000008</v>
      </c>
      <c r="CG153" s="305">
        <v>31.697572999999995</v>
      </c>
      <c r="CH153" s="305">
        <v>114.09351099999996</v>
      </c>
      <c r="CI153" s="1499"/>
      <c r="CJ153" s="1499"/>
      <c r="CK153" s="1499"/>
      <c r="CL153" s="1499"/>
      <c r="CM153" s="1499"/>
      <c r="CN153" s="1499"/>
      <c r="CO153" s="1499"/>
      <c r="CP153" s="1499"/>
      <c r="CQ153" s="1499"/>
      <c r="CR153" s="1499"/>
      <c r="CS153" s="1499"/>
      <c r="CT153" s="1499"/>
      <c r="CU153" s="1499"/>
      <c r="CV153" s="1499"/>
      <c r="CW153" s="1499"/>
      <c r="CX153" s="1499"/>
      <c r="CY153" s="1499"/>
      <c r="CZ153" s="1499"/>
    </row>
    <row r="154" s="546" customFormat="true" ht="15" customHeight="true" x14ac:dyDescent="0.2">
      <c r="A154" s="1764"/>
      <c r="B154" s="924" t="s">
        <v>178</v>
      </c>
      <c r="C154" s="832">
        <v>2.1236561371688452E-2</v>
      </c>
      <c r="D154" s="837">
        <v>2.4630146191624895E-2</v>
      </c>
      <c r="E154" s="837">
        <v>0.52203357950521523</v>
      </c>
      <c r="F154" s="837">
        <v>1.8677997757677507</v>
      </c>
      <c r="G154" s="838">
        <v>4.3675503866383174</v>
      </c>
      <c r="H154" s="839">
        <v>9.7479634927551406E-2</v>
      </c>
      <c r="I154" s="837">
        <v>1.0222371221226747</v>
      </c>
      <c r="J154" s="837">
        <v>1.9627253335511523</v>
      </c>
      <c r="K154" s="837">
        <v>2.7871784184710715</v>
      </c>
      <c r="L154" s="840">
        <v>4.6673528947210814</v>
      </c>
      <c r="M154" s="841">
        <v>4.9245793795517009E-2</v>
      </c>
      <c r="N154" s="837">
        <v>0</v>
      </c>
      <c r="O154" s="837">
        <v>1.5373165209772322E-2</v>
      </c>
      <c r="P154" s="837">
        <v>4.1557734946548415E-2</v>
      </c>
      <c r="Q154" s="838">
        <v>1.7977394693135178</v>
      </c>
      <c r="R154" s="839">
        <v>1.2122652721654461</v>
      </c>
      <c r="S154" s="837">
        <v>5.8261933904529322</v>
      </c>
      <c r="T154" s="837">
        <v>0.60606060606060708</v>
      </c>
      <c r="U154" s="837">
        <v>1.0242403550699894</v>
      </c>
      <c r="V154" s="837">
        <v>1.159634838391304</v>
      </c>
      <c r="W154" s="837">
        <v>1.3015873015872996</v>
      </c>
      <c r="X154" s="837">
        <v>0.38022813688212898</v>
      </c>
      <c r="Y154" s="837">
        <v>2.1760311789542017</v>
      </c>
      <c r="Z154" s="837">
        <v>0.63367531683765688</v>
      </c>
      <c r="AA154" s="837">
        <v>1.8162947586922669</v>
      </c>
      <c r="AB154" s="837">
        <v>0.22328548644338225</v>
      </c>
      <c r="AC154" s="837">
        <v>1.0187374931781039</v>
      </c>
      <c r="AD154" s="837">
        <v>1.1746522411128315</v>
      </c>
      <c r="AE154" s="837">
        <v>1.8447694038245188</v>
      </c>
      <c r="AF154" s="837">
        <v>0.46713380046713254</v>
      </c>
      <c r="AG154" s="837">
        <v>0.7965686274509769</v>
      </c>
      <c r="AH154" s="1459">
        <v>0.56988602279544176</v>
      </c>
      <c r="AI154" s="1474"/>
      <c r="AJ154" s="1474"/>
      <c r="AK154" s="1474"/>
      <c r="AL154" s="1474"/>
      <c r="AM154" s="1474"/>
      <c r="AN154" s="1474"/>
      <c r="AO154" s="1474"/>
      <c r="AP154" s="1474"/>
      <c r="AQ154" s="1474"/>
      <c r="AR154" s="1474"/>
      <c r="AS154" s="1474"/>
      <c r="AT154" s="1474"/>
      <c r="AU154" s="1474"/>
      <c r="AV154" s="1474"/>
      <c r="AW154" s="1474"/>
      <c r="AX154" s="1474"/>
      <c r="AY154" s="1474"/>
      <c r="AZ154" s="547"/>
      <c r="BA154" s="1904"/>
      <c r="BB154" s="944" t="s">
        <v>178</v>
      </c>
      <c r="BC154" s="340">
        <v>2.5577700000000001</v>
      </c>
      <c r="BD154" s="306">
        <v>2.9678150000000003</v>
      </c>
      <c r="BE154" s="306">
        <v>62.98487699999999</v>
      </c>
      <c r="BF154" s="306">
        <v>225.06166400000001</v>
      </c>
      <c r="BG154" s="341">
        <v>526.22080699999981</v>
      </c>
      <c r="BH154" s="351">
        <v>6.6725979999999998</v>
      </c>
      <c r="BI154" s="306">
        <v>69.867362999999997</v>
      </c>
      <c r="BJ154" s="306">
        <v>134.30151599999999</v>
      </c>
      <c r="BK154" s="306">
        <v>190.58639399999998</v>
      </c>
      <c r="BL154" s="341">
        <v>319.00635500000004</v>
      </c>
      <c r="BM154" s="351">
        <v>2.5577700000000001</v>
      </c>
      <c r="BN154" s="306">
        <v>0</v>
      </c>
      <c r="BO154" s="306">
        <v>0.80192600000000003</v>
      </c>
      <c r="BP154" s="306">
        <v>2.165889</v>
      </c>
      <c r="BQ154" s="341">
        <v>93.833122000000017</v>
      </c>
      <c r="BR154" s="351">
        <v>44.287941000000004</v>
      </c>
      <c r="BS154" s="306">
        <v>201.06025800000003</v>
      </c>
      <c r="BT154" s="306">
        <v>11.765741999999999</v>
      </c>
      <c r="BU154" s="306">
        <v>21.153780000000001</v>
      </c>
      <c r="BV154" s="306">
        <v>56.645997999999992</v>
      </c>
      <c r="BW154" s="306">
        <v>23.392181000000001</v>
      </c>
      <c r="BX154" s="306">
        <v>10.832414999999999</v>
      </c>
      <c r="BY154" s="307">
        <v>26.864521</v>
      </c>
      <c r="BZ154" s="307">
        <v>23.874080999999997</v>
      </c>
      <c r="CA154" s="307">
        <v>78.946629999999999</v>
      </c>
      <c r="CB154" s="307">
        <v>3.8707549999999999</v>
      </c>
      <c r="CC154" s="307">
        <v>154.98341600000001</v>
      </c>
      <c r="CD154" s="307">
        <v>37.297949999999993</v>
      </c>
      <c r="CE154" s="307">
        <v>96.841097999999988</v>
      </c>
      <c r="CF154" s="307">
        <v>9.5952500000000001</v>
      </c>
      <c r="CG154" s="307">
        <v>7.7022139999999988</v>
      </c>
      <c r="CH154" s="307">
        <v>10.678703000000001</v>
      </c>
      <c r="CI154" s="1499"/>
      <c r="CJ154" s="1499"/>
      <c r="CK154" s="1499"/>
      <c r="CL154" s="1499"/>
      <c r="CM154" s="1499"/>
      <c r="CN154" s="1499"/>
      <c r="CO154" s="1499"/>
      <c r="CP154" s="1499"/>
      <c r="CQ154" s="1499"/>
      <c r="CR154" s="1499"/>
      <c r="CS154" s="1499"/>
      <c r="CT154" s="1499"/>
      <c r="CU154" s="1499"/>
      <c r="CV154" s="1499"/>
      <c r="CW154" s="1499"/>
      <c r="CX154" s="1499"/>
      <c r="CY154" s="1499"/>
      <c r="CZ154" s="1499"/>
    </row>
    <row r="155" s="546" customFormat="true" ht="15" customHeight="true" x14ac:dyDescent="0.2">
      <c r="A155" s="1764"/>
      <c r="B155" s="924" t="s">
        <v>179</v>
      </c>
      <c r="C155" s="832">
        <v>4.6720435017714591E-2</v>
      </c>
      <c r="D155" s="837">
        <v>0.39570196341600639</v>
      </c>
      <c r="E155" s="837">
        <v>1.5855024732758465</v>
      </c>
      <c r="F155" s="837">
        <v>7.2020046374305382</v>
      </c>
      <c r="G155" s="838">
        <v>16.139411225312635</v>
      </c>
      <c r="H155" s="839">
        <v>0.29663005116742525</v>
      </c>
      <c r="I155" s="837">
        <v>2.9556773450347777</v>
      </c>
      <c r="J155" s="837">
        <v>6.9063137331180817</v>
      </c>
      <c r="K155" s="837">
        <v>11.421654999274226</v>
      </c>
      <c r="L155" s="840">
        <v>16.766645250800618</v>
      </c>
      <c r="M155" s="841">
        <v>6.8944111313723813E-2</v>
      </c>
      <c r="N155" s="837">
        <v>0</v>
      </c>
      <c r="O155" s="837">
        <v>0.17462856787389319</v>
      </c>
      <c r="P155" s="837">
        <v>0.59560758421336246</v>
      </c>
      <c r="Q155" s="838">
        <v>7.4978709944581254</v>
      </c>
      <c r="R155" s="839">
        <v>1.7114333254100413</v>
      </c>
      <c r="S155" s="837">
        <v>1.6156670746634179</v>
      </c>
      <c r="T155" s="837">
        <v>3.6363636363636429</v>
      </c>
      <c r="U155" s="837">
        <v>14.817343803345857</v>
      </c>
      <c r="V155" s="837">
        <v>3.7256353318529127</v>
      </c>
      <c r="W155" s="837">
        <v>7.4920634920634814</v>
      </c>
      <c r="X155" s="837">
        <v>3.6985827860352551</v>
      </c>
      <c r="Y155" s="837">
        <v>9.158817797986341</v>
      </c>
      <c r="Z155" s="837">
        <v>1.2975256487628215</v>
      </c>
      <c r="AA155" s="837">
        <v>3.0098598858328987</v>
      </c>
      <c r="AB155" s="837">
        <v>1.3397129186602936</v>
      </c>
      <c r="AC155" s="837">
        <v>8.2954338730216985</v>
      </c>
      <c r="AD155" s="837">
        <v>7.5425038639876556</v>
      </c>
      <c r="AE155" s="837">
        <v>3.5770528683914451</v>
      </c>
      <c r="AF155" s="837">
        <v>2.0353687020353637</v>
      </c>
      <c r="AG155" s="837">
        <v>1.0110294117647014</v>
      </c>
      <c r="AH155" s="1459">
        <v>4.4391121775644926</v>
      </c>
      <c r="AI155" s="1474"/>
      <c r="AJ155" s="1474"/>
      <c r="AK155" s="1474"/>
      <c r="AL155" s="1474"/>
      <c r="AM155" s="1474"/>
      <c r="AN155" s="1474"/>
      <c r="AO155" s="1474"/>
      <c r="AP155" s="1474"/>
      <c r="AQ155" s="1474"/>
      <c r="AR155" s="1474"/>
      <c r="AS155" s="1474"/>
      <c r="AT155" s="1474"/>
      <c r="AU155" s="1474"/>
      <c r="AV155" s="1474"/>
      <c r="AW155" s="1474"/>
      <c r="AX155" s="1474"/>
      <c r="AY155" s="1474"/>
      <c r="AZ155" s="547"/>
      <c r="BA155" s="1904"/>
      <c r="BB155" s="944" t="s">
        <v>179</v>
      </c>
      <c r="BC155" s="340">
        <v>5.6270939999999996</v>
      </c>
      <c r="BD155" s="306">
        <v>47.680197000000014</v>
      </c>
      <c r="BE155" s="306">
        <v>191.29550699999999</v>
      </c>
      <c r="BF155" s="306">
        <v>867.80990600000052</v>
      </c>
      <c r="BG155" s="341">
        <v>1944.5440229999979</v>
      </c>
      <c r="BH155" s="351">
        <v>20.304683000000004</v>
      </c>
      <c r="BI155" s="306">
        <v>202.01318999999998</v>
      </c>
      <c r="BJ155" s="306">
        <v>472.57167800000002</v>
      </c>
      <c r="BK155" s="306">
        <v>781.00921900000014</v>
      </c>
      <c r="BL155" s="341">
        <v>1145.9742830000002</v>
      </c>
      <c r="BM155" s="351">
        <v>3.5808779999999998</v>
      </c>
      <c r="BN155" s="306">
        <v>0</v>
      </c>
      <c r="BO155" s="306">
        <v>9.1093270000000004</v>
      </c>
      <c r="BP155" s="306">
        <v>31.041631999999996</v>
      </c>
      <c r="BQ155" s="341">
        <v>391.35183700000022</v>
      </c>
      <c r="BR155" s="351">
        <v>62.524151999999994</v>
      </c>
      <c r="BS155" s="306">
        <v>55.756206000000006</v>
      </c>
      <c r="BT155" s="306">
        <v>70.594452000000004</v>
      </c>
      <c r="BU155" s="306">
        <v>306.02468400000021</v>
      </c>
      <c r="BV155" s="306">
        <v>181.99033399999996</v>
      </c>
      <c r="BW155" s="306">
        <v>134.64767600000002</v>
      </c>
      <c r="BX155" s="306">
        <v>105.36985500000002</v>
      </c>
      <c r="BY155" s="307">
        <v>113.071566</v>
      </c>
      <c r="BZ155" s="307">
        <v>48.885022999999997</v>
      </c>
      <c r="CA155" s="307">
        <v>130.82584399999996</v>
      </c>
      <c r="CB155" s="307">
        <v>23.224530000000001</v>
      </c>
      <c r="CC155" s="307">
        <v>1262.0078159999994</v>
      </c>
      <c r="CD155" s="307">
        <v>239.49209999999999</v>
      </c>
      <c r="CE155" s="307">
        <v>187.77725099999998</v>
      </c>
      <c r="CF155" s="307">
        <v>41.80787500000001</v>
      </c>
      <c r="CG155" s="307">
        <v>9.7758869999999991</v>
      </c>
      <c r="CH155" s="307">
        <v>83.181475999999975</v>
      </c>
      <c r="CI155" s="1499"/>
      <c r="CJ155" s="1499"/>
      <c r="CK155" s="1499"/>
      <c r="CL155" s="1499"/>
      <c r="CM155" s="1499"/>
      <c r="CN155" s="1499"/>
      <c r="CO155" s="1499"/>
      <c r="CP155" s="1499"/>
      <c r="CQ155" s="1499"/>
      <c r="CR155" s="1499"/>
      <c r="CS155" s="1499"/>
      <c r="CT155" s="1499"/>
      <c r="CU155" s="1499"/>
      <c r="CV155" s="1499"/>
      <c r="CW155" s="1499"/>
      <c r="CX155" s="1499"/>
      <c r="CY155" s="1499"/>
      <c r="CZ155" s="1499"/>
    </row>
    <row r="156" s="546" customFormat="true" ht="15" customHeight="true" x14ac:dyDescent="0.2">
      <c r="A156" s="1764"/>
      <c r="B156" s="924" t="s">
        <v>180</v>
      </c>
      <c r="C156" s="832">
        <v>2.1236561371688452E-2</v>
      </c>
      <c r="D156" s="837">
        <v>0.1501636437754891</v>
      </c>
      <c r="E156" s="837">
        <v>0.72828496147339683</v>
      </c>
      <c r="F156" s="837">
        <v>0.65727365740849886</v>
      </c>
      <c r="G156" s="838">
        <v>0.85888209768860135</v>
      </c>
      <c r="H156" s="839">
        <v>0.89889985674690298</v>
      </c>
      <c r="I156" s="837">
        <v>0.77350766966955675</v>
      </c>
      <c r="J156" s="837">
        <v>0.75208513263471111</v>
      </c>
      <c r="K156" s="837">
        <v>0.76245229555678995</v>
      </c>
      <c r="L156" s="840">
        <v>0.71785556323733934</v>
      </c>
      <c r="M156" s="841">
        <v>0</v>
      </c>
      <c r="N156" s="837">
        <v>4.8998151504376385E-2</v>
      </c>
      <c r="O156" s="837">
        <v>3.9226582780555158E-2</v>
      </c>
      <c r="P156" s="837">
        <v>8.3310739857786156E-2</v>
      </c>
      <c r="Q156" s="838">
        <v>0.291119036734935</v>
      </c>
      <c r="R156" s="839">
        <v>1.7352032327074032</v>
      </c>
      <c r="S156" s="837">
        <v>0.51407588739290577</v>
      </c>
      <c r="T156" s="837">
        <v>4.9011857707509945</v>
      </c>
      <c r="U156" s="837">
        <v>0</v>
      </c>
      <c r="V156" s="837">
        <v>0</v>
      </c>
      <c r="W156" s="837">
        <v>6.3492063492063391E-2</v>
      </c>
      <c r="X156" s="837">
        <v>0</v>
      </c>
      <c r="Y156" s="837">
        <v>0</v>
      </c>
      <c r="Z156" s="837">
        <v>1.3578756789378363</v>
      </c>
      <c r="AA156" s="837">
        <v>0.36325895173845341</v>
      </c>
      <c r="AB156" s="837">
        <v>6.3795853269537794E-2</v>
      </c>
      <c r="AC156" s="837">
        <v>9.0958704748044988E-2</v>
      </c>
      <c r="AD156" s="837">
        <v>0</v>
      </c>
      <c r="AE156" s="837">
        <v>0.60742407199100024</v>
      </c>
      <c r="AF156" s="837">
        <v>0</v>
      </c>
      <c r="AG156" s="837">
        <v>0</v>
      </c>
      <c r="AH156" s="1459">
        <v>0</v>
      </c>
      <c r="AI156" s="1474"/>
      <c r="AJ156" s="1474"/>
      <c r="AK156" s="1474"/>
      <c r="AL156" s="1474"/>
      <c r="AM156" s="1474"/>
      <c r="AN156" s="1474"/>
      <c r="AO156" s="1474"/>
      <c r="AP156" s="1474"/>
      <c r="AQ156" s="1474"/>
      <c r="AR156" s="1474"/>
      <c r="AS156" s="1474"/>
      <c r="AT156" s="1474"/>
      <c r="AU156" s="1474"/>
      <c r="AV156" s="1474"/>
      <c r="AW156" s="1474"/>
      <c r="AX156" s="1474"/>
      <c r="AY156" s="1474"/>
      <c r="AZ156" s="547"/>
      <c r="BA156" s="1904"/>
      <c r="BB156" s="944" t="s">
        <v>180</v>
      </c>
      <c r="BC156" s="340">
        <v>2.5577700000000001</v>
      </c>
      <c r="BD156" s="306">
        <v>18.094002</v>
      </c>
      <c r="BE156" s="306">
        <v>87.869709000000014</v>
      </c>
      <c r="BF156" s="306">
        <v>79.198587000000003</v>
      </c>
      <c r="BG156" s="341">
        <v>103.48172099999998</v>
      </c>
      <c r="BH156" s="351">
        <v>61.530773999999994</v>
      </c>
      <c r="BI156" s="306">
        <v>52.867323999999996</v>
      </c>
      <c r="BJ156" s="306">
        <v>51.462204999999997</v>
      </c>
      <c r="BK156" s="306">
        <v>52.136250999999994</v>
      </c>
      <c r="BL156" s="341">
        <v>49.064318</v>
      </c>
      <c r="BM156" s="351">
        <v>0</v>
      </c>
      <c r="BN156" s="306">
        <v>2.5577700000000001</v>
      </c>
      <c r="BO156" s="306">
        <v>2.0462159999999998</v>
      </c>
      <c r="BP156" s="306">
        <v>4.3419549999999996</v>
      </c>
      <c r="BQ156" s="341">
        <v>15.194976</v>
      </c>
      <c r="BR156" s="351">
        <v>63.392542999999996</v>
      </c>
      <c r="BS156" s="306">
        <v>17.740611000000001</v>
      </c>
      <c r="BT156" s="306">
        <v>95.149043999999961</v>
      </c>
      <c r="BU156" s="306">
        <v>0</v>
      </c>
      <c r="BV156" s="306">
        <v>0</v>
      </c>
      <c r="BW156" s="306">
        <v>1.1410819999999999</v>
      </c>
      <c r="BX156" s="306">
        <v>0</v>
      </c>
      <c r="BY156" s="307">
        <v>0</v>
      </c>
      <c r="BZ156" s="307">
        <v>51.158744999999996</v>
      </c>
      <c r="CA156" s="307">
        <v>15.789326000000001</v>
      </c>
      <c r="CB156" s="307">
        <v>1.1059300000000001</v>
      </c>
      <c r="CC156" s="307">
        <v>13.837804999999999</v>
      </c>
      <c r="CD156" s="307">
        <v>0</v>
      </c>
      <c r="CE156" s="307">
        <v>31.886703000000004</v>
      </c>
      <c r="CF156" s="307">
        <v>0</v>
      </c>
      <c r="CG156" s="307">
        <v>0</v>
      </c>
      <c r="CH156" s="307">
        <v>0</v>
      </c>
      <c r="CI156" s="1499"/>
      <c r="CJ156" s="1499"/>
      <c r="CK156" s="1499"/>
      <c r="CL156" s="1499"/>
      <c r="CM156" s="1499"/>
      <c r="CN156" s="1499"/>
      <c r="CO156" s="1499"/>
      <c r="CP156" s="1499"/>
      <c r="CQ156" s="1499"/>
      <c r="CR156" s="1499"/>
      <c r="CS156" s="1499"/>
      <c r="CT156" s="1499"/>
      <c r="CU156" s="1499"/>
      <c r="CV156" s="1499"/>
      <c r="CW156" s="1499"/>
      <c r="CX156" s="1499"/>
      <c r="CY156" s="1499"/>
      <c r="CZ156" s="1499"/>
    </row>
    <row r="157" s="546" customFormat="true" ht="15" customHeight="true" x14ac:dyDescent="0.2">
      <c r="A157" s="1764"/>
      <c r="B157" s="924" t="s">
        <v>181</v>
      </c>
      <c r="C157" s="832">
        <v>0</v>
      </c>
      <c r="D157" s="837">
        <v>0</v>
      </c>
      <c r="E157" s="837">
        <v>5.7579442397274312E-2</v>
      </c>
      <c r="F157" s="837">
        <v>0</v>
      </c>
      <c r="G157" s="838">
        <v>6.8614167787856423E-2</v>
      </c>
      <c r="H157" s="839">
        <v>0.10149022932821224</v>
      </c>
      <c r="I157" s="837">
        <v>0</v>
      </c>
      <c r="J157" s="837">
        <v>0</v>
      </c>
      <c r="K157" s="837">
        <v>0.12089734681040311</v>
      </c>
      <c r="L157" s="840">
        <v>0</v>
      </c>
      <c r="M157" s="841">
        <v>0</v>
      </c>
      <c r="N157" s="837">
        <v>0</v>
      </c>
      <c r="O157" s="837">
        <v>0</v>
      </c>
      <c r="P157" s="837">
        <v>0</v>
      </c>
      <c r="Q157" s="838">
        <v>0</v>
      </c>
      <c r="R157" s="839">
        <v>0.1901592583788935</v>
      </c>
      <c r="S157" s="837">
        <v>0</v>
      </c>
      <c r="T157" s="837">
        <v>0</v>
      </c>
      <c r="U157" s="837">
        <v>0</v>
      </c>
      <c r="V157" s="837">
        <v>0</v>
      </c>
      <c r="W157" s="837">
        <v>0</v>
      </c>
      <c r="X157" s="837">
        <v>0</v>
      </c>
      <c r="Y157" s="837">
        <v>0</v>
      </c>
      <c r="Z157" s="837">
        <v>0</v>
      </c>
      <c r="AA157" s="837">
        <v>0</v>
      </c>
      <c r="AB157" s="837">
        <v>0</v>
      </c>
      <c r="AC157" s="837">
        <v>0</v>
      </c>
      <c r="AD157" s="837">
        <v>0</v>
      </c>
      <c r="AE157" s="837">
        <v>0.15748031496062967</v>
      </c>
      <c r="AF157" s="837">
        <v>0</v>
      </c>
      <c r="AG157" s="837">
        <v>0</v>
      </c>
      <c r="AH157" s="1459">
        <v>0</v>
      </c>
      <c r="AI157" s="1474"/>
      <c r="AJ157" s="1474"/>
      <c r="AK157" s="1474"/>
      <c r="AL157" s="1474"/>
      <c r="AM157" s="1474"/>
      <c r="AN157" s="1474"/>
      <c r="AO157" s="1474"/>
      <c r="AP157" s="1474"/>
      <c r="AQ157" s="1474"/>
      <c r="AR157" s="1474"/>
      <c r="AS157" s="1474"/>
      <c r="AT157" s="1474"/>
      <c r="AU157" s="1474"/>
      <c r="AV157" s="1474"/>
      <c r="AW157" s="1474"/>
      <c r="AX157" s="1474"/>
      <c r="AY157" s="1474"/>
      <c r="AZ157" s="547"/>
      <c r="BA157" s="1904"/>
      <c r="BB157" s="944" t="s">
        <v>181</v>
      </c>
      <c r="BC157" s="340">
        <v>0</v>
      </c>
      <c r="BD157" s="306">
        <v>0</v>
      </c>
      <c r="BE157" s="306">
        <v>6.9471280000000002</v>
      </c>
      <c r="BF157" s="306">
        <v>0</v>
      </c>
      <c r="BG157" s="341">
        <v>8.2669230000000002</v>
      </c>
      <c r="BH157" s="351">
        <v>6.9471280000000002</v>
      </c>
      <c r="BI157" s="306">
        <v>0</v>
      </c>
      <c r="BJ157" s="306">
        <v>0</v>
      </c>
      <c r="BK157" s="306">
        <v>8.2669230000000002</v>
      </c>
      <c r="BL157" s="341">
        <v>0</v>
      </c>
      <c r="BM157" s="351">
        <v>0</v>
      </c>
      <c r="BN157" s="306">
        <v>0</v>
      </c>
      <c r="BO157" s="306">
        <v>0</v>
      </c>
      <c r="BP157" s="306">
        <v>0</v>
      </c>
      <c r="BQ157" s="341">
        <v>0</v>
      </c>
      <c r="BR157" s="351">
        <v>6.9471280000000002</v>
      </c>
      <c r="BS157" s="306">
        <v>0</v>
      </c>
      <c r="BT157" s="306">
        <v>0</v>
      </c>
      <c r="BU157" s="306">
        <v>0</v>
      </c>
      <c r="BV157" s="306">
        <v>0</v>
      </c>
      <c r="BW157" s="306">
        <v>0</v>
      </c>
      <c r="BX157" s="306">
        <v>0</v>
      </c>
      <c r="BY157" s="307">
        <v>0</v>
      </c>
      <c r="BZ157" s="307">
        <v>0</v>
      </c>
      <c r="CA157" s="307">
        <v>0</v>
      </c>
      <c r="CB157" s="307">
        <v>0</v>
      </c>
      <c r="CC157" s="307">
        <v>0</v>
      </c>
      <c r="CD157" s="307">
        <v>0</v>
      </c>
      <c r="CE157" s="307">
        <v>8.2669230000000002</v>
      </c>
      <c r="CF157" s="307">
        <v>0</v>
      </c>
      <c r="CG157" s="307">
        <v>0</v>
      </c>
      <c r="CH157" s="307">
        <v>0</v>
      </c>
      <c r="CI157" s="1499"/>
      <c r="CJ157" s="1499"/>
      <c r="CK157" s="1499"/>
      <c r="CL157" s="1499"/>
      <c r="CM157" s="1499"/>
      <c r="CN157" s="1499"/>
      <c r="CO157" s="1499"/>
      <c r="CP157" s="1499"/>
      <c r="CQ157" s="1499"/>
      <c r="CR157" s="1499"/>
      <c r="CS157" s="1499"/>
      <c r="CT157" s="1499"/>
      <c r="CU157" s="1499"/>
      <c r="CV157" s="1499"/>
      <c r="CW157" s="1499"/>
      <c r="CX157" s="1499"/>
      <c r="CY157" s="1499"/>
      <c r="CZ157" s="1499"/>
    </row>
    <row r="158" s="546" customFormat="true" ht="15" customHeight="true" x14ac:dyDescent="0.2">
      <c r="A158" s="1764"/>
      <c r="B158" s="924" t="s">
        <v>182</v>
      </c>
      <c r="C158" s="832">
        <v>38.760328276649908</v>
      </c>
      <c r="D158" s="837">
        <v>63.96728477456697</v>
      </c>
      <c r="E158" s="837">
        <v>73.45769448285958</v>
      </c>
      <c r="F158" s="837">
        <v>56.187374900520304</v>
      </c>
      <c r="G158" s="838">
        <v>18.799033104708986</v>
      </c>
      <c r="H158" s="839">
        <v>74.004140287378235</v>
      </c>
      <c r="I158" s="837">
        <v>69.445468051173052</v>
      </c>
      <c r="J158" s="837">
        <v>57.318717589881494</v>
      </c>
      <c r="K158" s="837">
        <v>34.203214483168288</v>
      </c>
      <c r="L158" s="840">
        <v>8.6589019015307311</v>
      </c>
      <c r="M158" s="841">
        <v>29.672211533083175</v>
      </c>
      <c r="N158" s="837">
        <v>41.760664903113295</v>
      </c>
      <c r="O158" s="837">
        <v>57.285126782554229</v>
      </c>
      <c r="P158" s="837">
        <v>63.911507834084048</v>
      </c>
      <c r="Q158" s="838">
        <v>68.383153685037115</v>
      </c>
      <c r="R158" s="839">
        <v>51.010221060138214</v>
      </c>
      <c r="S158" s="837">
        <v>45.679314565483764</v>
      </c>
      <c r="T158" s="837">
        <v>45.797101449275488</v>
      </c>
      <c r="U158" s="837">
        <v>58.791396381017435</v>
      </c>
      <c r="V158" s="837">
        <v>56.698741672834721</v>
      </c>
      <c r="W158" s="837">
        <v>56.888888888888737</v>
      </c>
      <c r="X158" s="837">
        <v>67.334946422398843</v>
      </c>
      <c r="Y158" s="837">
        <v>58.52549529067872</v>
      </c>
      <c r="Z158" s="837">
        <v>30.869040434520141</v>
      </c>
      <c r="AA158" s="837">
        <v>57.628437986507485</v>
      </c>
      <c r="AB158" s="837">
        <v>59.585326953748073</v>
      </c>
      <c r="AC158" s="837">
        <v>36.820083682008487</v>
      </c>
      <c r="AD158" s="837">
        <v>65.440494590417444</v>
      </c>
      <c r="AE158" s="837">
        <v>48.413948256467933</v>
      </c>
      <c r="AF158" s="837">
        <v>77.410744077410612</v>
      </c>
      <c r="AG158" s="837">
        <v>49.080882352941124</v>
      </c>
      <c r="AH158" s="1459">
        <v>70.005998800239936</v>
      </c>
      <c r="AI158" s="1474"/>
      <c r="AJ158" s="1474"/>
      <c r="AK158" s="1474"/>
      <c r="AL158" s="1474"/>
      <c r="AM158" s="1474"/>
      <c r="AN158" s="1474"/>
      <c r="AO158" s="1474"/>
      <c r="AP158" s="1474"/>
      <c r="AQ158" s="1474"/>
      <c r="AR158" s="1474"/>
      <c r="AS158" s="1474"/>
      <c r="AT158" s="1474"/>
      <c r="AU158" s="1474"/>
      <c r="AV158" s="1474"/>
      <c r="AW158" s="1474"/>
      <c r="AX158" s="1474"/>
      <c r="AY158" s="1474"/>
      <c r="AZ158" s="547"/>
      <c r="BA158" s="1904"/>
      <c r="BB158" s="944" t="s">
        <v>182</v>
      </c>
      <c r="BC158" s="340">
        <v>4668.3642950000112</v>
      </c>
      <c r="BD158" s="306">
        <v>7707.7523530000281</v>
      </c>
      <c r="BE158" s="306">
        <v>8862.8855180000282</v>
      </c>
      <c r="BF158" s="306">
        <v>6770.331732000026</v>
      </c>
      <c r="BG158" s="341">
        <v>2264.9864329999955</v>
      </c>
      <c r="BH158" s="351">
        <v>5065.6722179999988</v>
      </c>
      <c r="BI158" s="306">
        <v>4746.4248949999919</v>
      </c>
      <c r="BJ158" s="306">
        <v>3922.0926819999831</v>
      </c>
      <c r="BK158" s="306">
        <v>2338.805175999993</v>
      </c>
      <c r="BL158" s="341">
        <v>591.82255899999996</v>
      </c>
      <c r="BM158" s="351">
        <v>1541.1406060000006</v>
      </c>
      <c r="BN158" s="306">
        <v>2179.9633779999995</v>
      </c>
      <c r="BO158" s="306">
        <v>2988.2221359999903</v>
      </c>
      <c r="BP158" s="306">
        <v>3330.9137749999873</v>
      </c>
      <c r="BQ158" s="341">
        <v>3569.2629059999854</v>
      </c>
      <c r="BR158" s="351">
        <v>1863.5670860000012</v>
      </c>
      <c r="BS158" s="306">
        <v>1576.3800059999951</v>
      </c>
      <c r="BT158" s="306">
        <v>889.08085200000096</v>
      </c>
      <c r="BU158" s="306">
        <v>1214.2269720000011</v>
      </c>
      <c r="BV158" s="306">
        <v>2769.6277320000154</v>
      </c>
      <c r="BW158" s="306">
        <v>1022.4094719999987</v>
      </c>
      <c r="BX158" s="306">
        <v>1918.32222</v>
      </c>
      <c r="BY158" s="307">
        <v>722.53532600000051</v>
      </c>
      <c r="BZ158" s="307">
        <v>1163.0088029999997</v>
      </c>
      <c r="CA158" s="307">
        <v>2504.8637889999995</v>
      </c>
      <c r="CB158" s="307">
        <v>1032.9386199999963</v>
      </c>
      <c r="CC158" s="307">
        <v>5601.5434639999812</v>
      </c>
      <c r="CD158" s="307">
        <v>2077.8884249999983</v>
      </c>
      <c r="CE158" s="307">
        <v>2541.4883280000035</v>
      </c>
      <c r="CF158" s="307">
        <v>1590.0700000000013</v>
      </c>
      <c r="CG158" s="307">
        <v>474.57487800000155</v>
      </c>
      <c r="CH158" s="307">
        <v>1311.7943579999978</v>
      </c>
      <c r="CI158" s="1499"/>
      <c r="CJ158" s="1499"/>
      <c r="CK158" s="1499"/>
      <c r="CL158" s="1499"/>
      <c r="CM158" s="1499"/>
      <c r="CN158" s="1499"/>
      <c r="CO158" s="1499"/>
      <c r="CP158" s="1499"/>
      <c r="CQ158" s="1499"/>
      <c r="CR158" s="1499"/>
      <c r="CS158" s="1499"/>
      <c r="CT158" s="1499"/>
      <c r="CU158" s="1499"/>
      <c r="CV158" s="1499"/>
      <c r="CW158" s="1499"/>
      <c r="CX158" s="1499"/>
      <c r="CY158" s="1499"/>
      <c r="CZ158" s="1499"/>
    </row>
    <row r="159" s="546" customFormat="true" ht="15" customHeight="true" x14ac:dyDescent="0.2">
      <c r="A159" s="1764"/>
      <c r="B159" s="924" t="s">
        <v>183</v>
      </c>
      <c r="C159" s="832">
        <v>9.7319302283092401</v>
      </c>
      <c r="D159" s="837">
        <v>15.731704244397962</v>
      </c>
      <c r="E159" s="837">
        <v>12.843696946146215</v>
      </c>
      <c r="F159" s="837">
        <v>10.37077622042726</v>
      </c>
      <c r="G159" s="838">
        <v>4.4654250138794902</v>
      </c>
      <c r="H159" s="839">
        <v>11.298183222766708</v>
      </c>
      <c r="I159" s="837">
        <v>11.322065501900919</v>
      </c>
      <c r="J159" s="837">
        <v>9.8445164883168133</v>
      </c>
      <c r="K159" s="837">
        <v>6.1770625596818149</v>
      </c>
      <c r="L159" s="840">
        <v>2.6126751717161794</v>
      </c>
      <c r="M159" s="841">
        <v>6.3710900546396694</v>
      </c>
      <c r="N159" s="837">
        <v>11.208697597187491</v>
      </c>
      <c r="O159" s="837">
        <v>16.322909535868721</v>
      </c>
      <c r="P159" s="837">
        <v>18.953597854769335</v>
      </c>
      <c r="Q159" s="838">
        <v>15.861907499190728</v>
      </c>
      <c r="R159" s="839">
        <v>6.6793439505586347</v>
      </c>
      <c r="S159" s="837">
        <v>10.771113831089449</v>
      </c>
      <c r="T159" s="837">
        <v>6.613965744400538</v>
      </c>
      <c r="U159" s="837">
        <v>15.022191874359859</v>
      </c>
      <c r="V159" s="837">
        <v>16.629657044164663</v>
      </c>
      <c r="W159" s="837">
        <v>15.460317460317427</v>
      </c>
      <c r="X159" s="837">
        <v>5.4268924991358425</v>
      </c>
      <c r="Y159" s="837">
        <v>9.4186424163689324</v>
      </c>
      <c r="Z159" s="837">
        <v>11.888955944477944</v>
      </c>
      <c r="AA159" s="837">
        <v>10.300985988583287</v>
      </c>
      <c r="AB159" s="837">
        <v>20.127591706539157</v>
      </c>
      <c r="AC159" s="837">
        <v>6.8582863380025936</v>
      </c>
      <c r="AD159" s="837">
        <v>10.108191653786733</v>
      </c>
      <c r="AE159" s="837">
        <v>18.74015748031492</v>
      </c>
      <c r="AF159" s="837">
        <v>7.474140807474118</v>
      </c>
      <c r="AG159" s="837">
        <v>11.856617647058771</v>
      </c>
      <c r="AH159" s="1459">
        <v>6.8686262747450586</v>
      </c>
      <c r="AI159" s="1474"/>
      <c r="AJ159" s="1474"/>
      <c r="AK159" s="1474"/>
      <c r="AL159" s="1474"/>
      <c r="AM159" s="1474"/>
      <c r="AN159" s="1474"/>
      <c r="AO159" s="1474"/>
      <c r="AP159" s="1474"/>
      <c r="AQ159" s="1474"/>
      <c r="AR159" s="1474"/>
      <c r="AS159" s="1474"/>
      <c r="AT159" s="1474"/>
      <c r="AU159" s="1474"/>
      <c r="AV159" s="1474"/>
      <c r="AW159" s="1474"/>
      <c r="AX159" s="1474"/>
      <c r="AY159" s="1474"/>
      <c r="AZ159" s="547"/>
      <c r="BA159" s="1904"/>
      <c r="BB159" s="944" t="s">
        <v>183</v>
      </c>
      <c r="BC159" s="340">
        <v>1172.131341999999</v>
      </c>
      <c r="BD159" s="306">
        <v>1895.5952379999981</v>
      </c>
      <c r="BE159" s="306">
        <v>1549.6295720000005</v>
      </c>
      <c r="BF159" s="306">
        <v>1249.6329549999991</v>
      </c>
      <c r="BG159" s="341">
        <v>538.01315299999999</v>
      </c>
      <c r="BH159" s="351">
        <v>773.37420099999929</v>
      </c>
      <c r="BI159" s="306">
        <v>773.83499700000004</v>
      </c>
      <c r="BJ159" s="306">
        <v>673.62124800000038</v>
      </c>
      <c r="BK159" s="306">
        <v>422.38561800000019</v>
      </c>
      <c r="BL159" s="341">
        <v>178.57230900000002</v>
      </c>
      <c r="BM159" s="351">
        <v>330.90710400000012</v>
      </c>
      <c r="BN159" s="306">
        <v>585.10922500000004</v>
      </c>
      <c r="BO159" s="306">
        <v>851.46847600000012</v>
      </c>
      <c r="BP159" s="306">
        <v>987.81584600000042</v>
      </c>
      <c r="BQ159" s="341">
        <v>827.91323600000078</v>
      </c>
      <c r="BR159" s="351">
        <v>244.01787100000001</v>
      </c>
      <c r="BS159" s="306">
        <v>371.70803999999993</v>
      </c>
      <c r="BT159" s="306">
        <v>128.40005399999998</v>
      </c>
      <c r="BU159" s="306">
        <v>310.25544000000031</v>
      </c>
      <c r="BV159" s="306">
        <v>812.32771600000012</v>
      </c>
      <c r="BW159" s="306">
        <v>277.85346699999985</v>
      </c>
      <c r="BX159" s="306">
        <v>154.60810500000002</v>
      </c>
      <c r="BY159" s="307">
        <v>116.27927000000001</v>
      </c>
      <c r="BZ159" s="307">
        <v>447.92323399999992</v>
      </c>
      <c r="CA159" s="307">
        <v>447.74017300000014</v>
      </c>
      <c r="CB159" s="307">
        <v>348.92091499999975</v>
      </c>
      <c r="CC159" s="307">
        <v>1043.3704970000001</v>
      </c>
      <c r="CD159" s="307">
        <v>320.95867499999991</v>
      </c>
      <c r="CE159" s="307">
        <v>983.76383699999951</v>
      </c>
      <c r="CF159" s="307">
        <v>153.52399999999994</v>
      </c>
      <c r="CG159" s="307">
        <v>114.64449299999998</v>
      </c>
      <c r="CH159" s="307">
        <v>128.70647299999996</v>
      </c>
      <c r="CI159" s="1499"/>
      <c r="CJ159" s="1499"/>
      <c r="CK159" s="1499"/>
      <c r="CL159" s="1499"/>
      <c r="CM159" s="1499"/>
      <c r="CN159" s="1499"/>
      <c r="CO159" s="1499"/>
      <c r="CP159" s="1499"/>
      <c r="CQ159" s="1499"/>
      <c r="CR159" s="1499"/>
      <c r="CS159" s="1499"/>
      <c r="CT159" s="1499"/>
      <c r="CU159" s="1499"/>
      <c r="CV159" s="1499"/>
      <c r="CW159" s="1499"/>
      <c r="CX159" s="1499"/>
      <c r="CY159" s="1499"/>
      <c r="CZ159" s="1499"/>
    </row>
    <row r="160" s="546" customFormat="true" ht="15" customHeight="true" x14ac:dyDescent="0.2">
      <c r="A160" s="1764"/>
      <c r="B160" s="924" t="s">
        <v>184</v>
      </c>
      <c r="C160" s="832">
        <v>50.823198997321441</v>
      </c>
      <c r="D160" s="837">
        <v>17.382088120428008</v>
      </c>
      <c r="E160" s="837">
        <v>4.5209658066129021</v>
      </c>
      <c r="F160" s="837">
        <v>1.337171691863779</v>
      </c>
      <c r="G160" s="838">
        <v>0.25873739819902875</v>
      </c>
      <c r="H160" s="839">
        <v>10.153753616860916</v>
      </c>
      <c r="I160" s="837">
        <v>2.9394189183133279</v>
      </c>
      <c r="J160" s="837">
        <v>0.8329463991161995</v>
      </c>
      <c r="K160" s="837">
        <v>0.46079235469821217</v>
      </c>
      <c r="L160" s="840">
        <v>0</v>
      </c>
      <c r="M160" s="841">
        <v>63.526340287278657</v>
      </c>
      <c r="N160" s="837">
        <v>46.331309511233073</v>
      </c>
      <c r="O160" s="837">
        <v>24.157003911036842</v>
      </c>
      <c r="P160" s="837">
        <v>14.404654263081335</v>
      </c>
      <c r="Q160" s="838">
        <v>4.600330903222126</v>
      </c>
      <c r="R160" s="839">
        <v>36.581887330639667</v>
      </c>
      <c r="S160" s="837">
        <v>33.31701346389255</v>
      </c>
      <c r="T160" s="837">
        <v>29.011857707509929</v>
      </c>
      <c r="U160" s="837">
        <v>7.9549334243769252</v>
      </c>
      <c r="V160" s="837">
        <v>11.867752282259945</v>
      </c>
      <c r="W160" s="837">
        <v>17.460317460317427</v>
      </c>
      <c r="X160" s="837">
        <v>8.1230556515727574</v>
      </c>
      <c r="Y160" s="837">
        <v>8.3793439428385685</v>
      </c>
      <c r="Z160" s="837">
        <v>44.870247435123623</v>
      </c>
      <c r="AA160" s="837">
        <v>6.9278671510119345</v>
      </c>
      <c r="AB160" s="837">
        <v>14.704944178628468</v>
      </c>
      <c r="AC160" s="837">
        <v>2.0374749863562078</v>
      </c>
      <c r="AD160" s="837">
        <v>5.2859350850077416</v>
      </c>
      <c r="AE160" s="837">
        <v>19.932508436445413</v>
      </c>
      <c r="AF160" s="837">
        <v>9.3426760093426449</v>
      </c>
      <c r="AG160" s="837">
        <v>33.731617647058762</v>
      </c>
      <c r="AH160" s="1459">
        <v>11.877624475104989</v>
      </c>
      <c r="AI160" s="1474"/>
      <c r="AJ160" s="1474"/>
      <c r="AK160" s="1474"/>
      <c r="AL160" s="1474"/>
      <c r="AM160" s="1474"/>
      <c r="AN160" s="1474"/>
      <c r="AO160" s="1474"/>
      <c r="AP160" s="1474"/>
      <c r="AQ160" s="1474"/>
      <c r="AR160" s="1474"/>
      <c r="AS160" s="1474"/>
      <c r="AT160" s="1474"/>
      <c r="AU160" s="1474"/>
      <c r="AV160" s="1474"/>
      <c r="AW160" s="1474"/>
      <c r="AX160" s="1474"/>
      <c r="AY160" s="1474"/>
      <c r="AZ160" s="547"/>
      <c r="BA160" s="1904"/>
      <c r="BB160" s="944" t="s">
        <v>184</v>
      </c>
      <c r="BC160" s="340">
        <v>6121.2383409999975</v>
      </c>
      <c r="BD160" s="306">
        <v>2094.4586139999997</v>
      </c>
      <c r="BE160" s="306">
        <v>545.46773700000006</v>
      </c>
      <c r="BF160" s="306">
        <v>161.12331200000003</v>
      </c>
      <c r="BG160" s="341">
        <v>31.173768000000003</v>
      </c>
      <c r="BH160" s="351">
        <v>695.03662100000008</v>
      </c>
      <c r="BI160" s="306">
        <v>200.90196700000004</v>
      </c>
      <c r="BJ160" s="306">
        <v>56.995221000000008</v>
      </c>
      <c r="BK160" s="306">
        <v>31.508838000000001</v>
      </c>
      <c r="BL160" s="341">
        <v>0</v>
      </c>
      <c r="BM160" s="351">
        <v>3299.4851919999774</v>
      </c>
      <c r="BN160" s="306">
        <v>2418.5572289999977</v>
      </c>
      <c r="BO160" s="306">
        <v>1260.126281999999</v>
      </c>
      <c r="BP160" s="306">
        <v>750.73586800000021</v>
      </c>
      <c r="BQ160" s="341">
        <v>240.114554</v>
      </c>
      <c r="BR160" s="351">
        <v>1336.4537490000012</v>
      </c>
      <c r="BS160" s="306">
        <v>1149.7605509999983</v>
      </c>
      <c r="BT160" s="306">
        <v>563.22095400000001</v>
      </c>
      <c r="BU160" s="306">
        <v>164.29435800000016</v>
      </c>
      <c r="BV160" s="306">
        <v>579.71755400000018</v>
      </c>
      <c r="BW160" s="306">
        <v>313.79754999999989</v>
      </c>
      <c r="BX160" s="306">
        <v>231.41977500000002</v>
      </c>
      <c r="BY160" s="307">
        <v>103.44845400000001</v>
      </c>
      <c r="BZ160" s="307">
        <v>1690.5123070000002</v>
      </c>
      <c r="CA160" s="307">
        <v>301.12500300000016</v>
      </c>
      <c r="CB160" s="307">
        <v>254.91686500000014</v>
      </c>
      <c r="CC160" s="307">
        <v>309.96683200000001</v>
      </c>
      <c r="CD160" s="307">
        <v>167.84077499999998</v>
      </c>
      <c r="CE160" s="307">
        <v>1046.356254</v>
      </c>
      <c r="CF160" s="307">
        <v>191.90499999999986</v>
      </c>
      <c r="CG160" s="307">
        <v>326.15913900000078</v>
      </c>
      <c r="CH160" s="307">
        <v>222.56665199999989</v>
      </c>
      <c r="CI160" s="1499"/>
      <c r="CJ160" s="1499"/>
      <c r="CK160" s="1499"/>
      <c r="CL160" s="1499"/>
      <c r="CM160" s="1499"/>
      <c r="CN160" s="1499"/>
      <c r="CO160" s="1499"/>
      <c r="CP160" s="1499"/>
      <c r="CQ160" s="1499"/>
      <c r="CR160" s="1499"/>
      <c r="CS160" s="1499"/>
      <c r="CT160" s="1499"/>
      <c r="CU160" s="1499"/>
      <c r="CV160" s="1499"/>
      <c r="CW160" s="1499"/>
      <c r="CX160" s="1499"/>
      <c r="CY160" s="1499"/>
      <c r="CZ160" s="1499"/>
    </row>
    <row r="161" s="546" customFormat="true" ht="15" customHeight="true" x14ac:dyDescent="0.2">
      <c r="A161" s="1764"/>
      <c r="B161" s="924" t="s">
        <v>185</v>
      </c>
      <c r="C161" s="832">
        <v>0.34520153099994055</v>
      </c>
      <c r="D161" s="837">
        <v>1.4813208193900014</v>
      </c>
      <c r="E161" s="837">
        <v>0.73731868380350174</v>
      </c>
      <c r="F161" s="837">
        <v>0.12496652471266452</v>
      </c>
      <c r="G161" s="838">
        <v>0.14118458051577079</v>
      </c>
      <c r="H161" s="839">
        <v>0.44018001055313266</v>
      </c>
      <c r="I161" s="837">
        <v>0.32430507943127079</v>
      </c>
      <c r="J161" s="837">
        <v>0.16722019170981658</v>
      </c>
      <c r="K161" s="837">
        <v>0.1582511141334636</v>
      </c>
      <c r="L161" s="840">
        <v>9.0555800907442821E-2</v>
      </c>
      <c r="M161" s="841">
        <v>2.3204864018010276E-2</v>
      </c>
      <c r="N161" s="837">
        <v>0.62093094605914934</v>
      </c>
      <c r="O161" s="837">
        <v>1.2701945527402505</v>
      </c>
      <c r="P161" s="837">
        <v>1.9376235853019941</v>
      </c>
      <c r="Q161" s="838">
        <v>1.1396950859531505</v>
      </c>
      <c r="R161" s="839">
        <v>0.61801758973140386</v>
      </c>
      <c r="S161" s="837">
        <v>0.83231334149327585</v>
      </c>
      <c r="T161" s="837">
        <v>0</v>
      </c>
      <c r="U161" s="837">
        <v>0</v>
      </c>
      <c r="V161" s="837">
        <v>1.5790772267456059</v>
      </c>
      <c r="W161" s="837">
        <v>0.15873015873015847</v>
      </c>
      <c r="X161" s="837">
        <v>0</v>
      </c>
      <c r="Y161" s="837">
        <v>0.25982461838259124</v>
      </c>
      <c r="Z161" s="837">
        <v>2.8062764031381953</v>
      </c>
      <c r="AA161" s="837">
        <v>0.44110015568240768</v>
      </c>
      <c r="AB161" s="837">
        <v>0.12759170653907559</v>
      </c>
      <c r="AC161" s="837">
        <v>0.20010915044569896</v>
      </c>
      <c r="AD161" s="837">
        <v>0.34003091190108287</v>
      </c>
      <c r="AE161" s="837">
        <v>0.62992125984251868</v>
      </c>
      <c r="AF161" s="837">
        <v>0</v>
      </c>
      <c r="AG161" s="837">
        <v>0.24509803921568518</v>
      </c>
      <c r="AH161" s="1459">
        <v>0.14997000599880048</v>
      </c>
      <c r="AI161" s="1474"/>
      <c r="AJ161" s="1474"/>
      <c r="AK161" s="1474"/>
      <c r="AL161" s="1474"/>
      <c r="AM161" s="1474"/>
      <c r="AN161" s="1474"/>
      <c r="AO161" s="1474"/>
      <c r="AP161" s="1474"/>
      <c r="AQ161" s="1474"/>
      <c r="AR161" s="1474"/>
      <c r="AS161" s="1474"/>
      <c r="AT161" s="1474"/>
      <c r="AU161" s="1474"/>
      <c r="AV161" s="1474"/>
      <c r="AW161" s="1474"/>
      <c r="AX161" s="1474"/>
      <c r="AY161" s="1474"/>
      <c r="AZ161" s="547"/>
      <c r="BA161" s="1904"/>
      <c r="BB161" s="944" t="s">
        <v>185</v>
      </c>
      <c r="BC161" s="340">
        <v>41.576699000000005</v>
      </c>
      <c r="BD161" s="306">
        <v>178.492085</v>
      </c>
      <c r="BE161" s="306">
        <v>88.959654000000015</v>
      </c>
      <c r="BF161" s="306">
        <v>15.057917</v>
      </c>
      <c r="BG161" s="341">
        <v>17.010511000000001</v>
      </c>
      <c r="BH161" s="351">
        <v>30.130849999999999</v>
      </c>
      <c r="BI161" s="306">
        <v>22.165445000000002</v>
      </c>
      <c r="BJ161" s="306">
        <v>11.442214999999999</v>
      </c>
      <c r="BK161" s="306">
        <v>10.821162000000001</v>
      </c>
      <c r="BL161" s="341">
        <v>6.189349</v>
      </c>
      <c r="BM161" s="351">
        <v>1.2052339999999999</v>
      </c>
      <c r="BN161" s="306">
        <v>32.413437999999999</v>
      </c>
      <c r="BO161" s="306">
        <v>66.258446000000006</v>
      </c>
      <c r="BP161" s="306">
        <v>100.984272</v>
      </c>
      <c r="BQ161" s="341">
        <v>59.486455000000007</v>
      </c>
      <c r="BR161" s="351">
        <v>22.578166</v>
      </c>
      <c r="BS161" s="306">
        <v>28.722894</v>
      </c>
      <c r="BT161" s="306">
        <v>0</v>
      </c>
      <c r="BU161" s="306">
        <v>0</v>
      </c>
      <c r="BV161" s="306">
        <v>77.134976000000009</v>
      </c>
      <c r="BW161" s="306">
        <v>2.8527049999999998</v>
      </c>
      <c r="BX161" s="306">
        <v>0</v>
      </c>
      <c r="BY161" s="307">
        <v>3.2077040000000001</v>
      </c>
      <c r="BZ161" s="307">
        <v>105.72807299999999</v>
      </c>
      <c r="CA161" s="307">
        <v>19.172753</v>
      </c>
      <c r="CB161" s="307">
        <v>2.2118600000000002</v>
      </c>
      <c r="CC161" s="307">
        <v>30.443171</v>
      </c>
      <c r="CD161" s="307">
        <v>10.796775</v>
      </c>
      <c r="CE161" s="307">
        <v>33.067692000000001</v>
      </c>
      <c r="CF161" s="307">
        <v>0</v>
      </c>
      <c r="CG161" s="307">
        <v>2.3699119999999998</v>
      </c>
      <c r="CH161" s="307">
        <v>2.8101850000000002</v>
      </c>
      <c r="CI161" s="1499"/>
      <c r="CJ161" s="1499"/>
      <c r="CK161" s="1499"/>
      <c r="CL161" s="1499"/>
      <c r="CM161" s="1499"/>
      <c r="CN161" s="1499"/>
      <c r="CO161" s="1499"/>
      <c r="CP161" s="1499"/>
      <c r="CQ161" s="1499"/>
      <c r="CR161" s="1499"/>
      <c r="CS161" s="1499"/>
      <c r="CT161" s="1499"/>
      <c r="CU161" s="1499"/>
      <c r="CV161" s="1499"/>
      <c r="CW161" s="1499"/>
      <c r="CX161" s="1499"/>
      <c r="CY161" s="1499"/>
      <c r="CZ161" s="1499"/>
    </row>
    <row r="162" s="546" customFormat="true" ht="15" customHeight="true" x14ac:dyDescent="0.2">
      <c r="A162" s="1765"/>
      <c r="B162" s="926" t="s">
        <v>186</v>
      </c>
      <c r="C162" s="832">
        <v>0.2459000966838544</v>
      </c>
      <c r="D162" s="837">
        <v>0.20992524858041683</v>
      </c>
      <c r="E162" s="837">
        <v>0</v>
      </c>
      <c r="F162" s="837">
        <v>6.6044126671673878E-2</v>
      </c>
      <c r="G162" s="838">
        <v>0</v>
      </c>
      <c r="H162" s="839">
        <v>0</v>
      </c>
      <c r="I162" s="837">
        <v>0</v>
      </c>
      <c r="J162" s="837">
        <v>0.11630115327949148</v>
      </c>
      <c r="K162" s="837">
        <v>0</v>
      </c>
      <c r="L162" s="840">
        <v>0</v>
      </c>
      <c r="M162" s="841">
        <v>0.28896335587073207</v>
      </c>
      <c r="N162" s="837">
        <v>2.9398890902625825E-2</v>
      </c>
      <c r="O162" s="837">
        <v>0.73553690193554799</v>
      </c>
      <c r="P162" s="837">
        <v>0</v>
      </c>
      <c r="Q162" s="838">
        <v>0</v>
      </c>
      <c r="R162" s="839">
        <v>0</v>
      </c>
      <c r="S162" s="837">
        <v>0.17135862913096855</v>
      </c>
      <c r="T162" s="837">
        <v>0.47430830039525784</v>
      </c>
      <c r="U162" s="837">
        <v>0</v>
      </c>
      <c r="V162" s="837">
        <v>0</v>
      </c>
      <c r="W162" s="837">
        <v>0</v>
      </c>
      <c r="X162" s="837">
        <v>0</v>
      </c>
      <c r="Y162" s="837">
        <v>0</v>
      </c>
      <c r="Z162" s="837">
        <v>1.267350633675314</v>
      </c>
      <c r="AA162" s="837">
        <v>0</v>
      </c>
      <c r="AB162" s="837">
        <v>0</v>
      </c>
      <c r="AC162" s="837">
        <v>0</v>
      </c>
      <c r="AD162" s="837">
        <v>0</v>
      </c>
      <c r="AE162" s="837">
        <v>0</v>
      </c>
      <c r="AF162" s="837">
        <v>0</v>
      </c>
      <c r="AG162" s="837">
        <v>0</v>
      </c>
      <c r="AH162" s="1459">
        <v>0</v>
      </c>
      <c r="AI162" s="1474"/>
      <c r="AJ162" s="1474"/>
      <c r="AK162" s="1474"/>
      <c r="AL162" s="1474"/>
      <c r="AM162" s="1474"/>
      <c r="AN162" s="1474"/>
      <c r="AO162" s="1474"/>
      <c r="AP162" s="1474"/>
      <c r="AQ162" s="1474"/>
      <c r="AR162" s="1474"/>
      <c r="AS162" s="1474"/>
      <c r="AT162" s="1474"/>
      <c r="AU162" s="1474"/>
      <c r="AV162" s="1474"/>
      <c r="AW162" s="1474"/>
      <c r="AX162" s="1474"/>
      <c r="AY162" s="1474"/>
      <c r="AZ162" s="547"/>
      <c r="BA162" s="1904"/>
      <c r="BB162" s="944" t="s">
        <v>186</v>
      </c>
      <c r="BC162" s="340">
        <v>29.616653999999997</v>
      </c>
      <c r="BD162" s="306">
        <v>25.294990000000002</v>
      </c>
      <c r="BE162" s="306">
        <v>0</v>
      </c>
      <c r="BF162" s="306">
        <v>7.9580270000000004</v>
      </c>
      <c r="BG162" s="341">
        <v>0</v>
      </c>
      <c r="BH162" s="351">
        <v>0</v>
      </c>
      <c r="BI162" s="306">
        <v>0</v>
      </c>
      <c r="BJ162" s="306">
        <v>7.9580270000000004</v>
      </c>
      <c r="BK162" s="306">
        <v>0</v>
      </c>
      <c r="BL162" s="341">
        <v>0</v>
      </c>
      <c r="BM162" s="351">
        <v>15.008424999999999</v>
      </c>
      <c r="BN162" s="306">
        <v>1.534662</v>
      </c>
      <c r="BO162" s="306">
        <v>38.368557000000003</v>
      </c>
      <c r="BP162" s="306">
        <v>0</v>
      </c>
      <c r="BQ162" s="341">
        <v>0</v>
      </c>
      <c r="BR162" s="351">
        <v>0</v>
      </c>
      <c r="BS162" s="306">
        <v>5.9135369999999998</v>
      </c>
      <c r="BT162" s="306">
        <v>9.2079720000000016</v>
      </c>
      <c r="BU162" s="306">
        <v>0</v>
      </c>
      <c r="BV162" s="306">
        <v>0</v>
      </c>
      <c r="BW162" s="306">
        <v>0</v>
      </c>
      <c r="BX162" s="306">
        <v>0</v>
      </c>
      <c r="BY162" s="307">
        <v>0</v>
      </c>
      <c r="BZ162" s="307">
        <v>47.748162000000001</v>
      </c>
      <c r="CA162" s="307">
        <v>0</v>
      </c>
      <c r="CB162" s="307">
        <v>0</v>
      </c>
      <c r="CC162" s="307">
        <v>0</v>
      </c>
      <c r="CD162" s="307">
        <v>0</v>
      </c>
      <c r="CE162" s="307">
        <v>0</v>
      </c>
      <c r="CF162" s="307">
        <v>0</v>
      </c>
      <c r="CG162" s="307">
        <v>0</v>
      </c>
      <c r="CH162" s="307">
        <v>0</v>
      </c>
      <c r="CI162" s="1499"/>
      <c r="CJ162" s="1499"/>
      <c r="CK162" s="1499"/>
      <c r="CL162" s="1499"/>
      <c r="CM162" s="1499"/>
      <c r="CN162" s="1499"/>
      <c r="CO162" s="1499"/>
      <c r="CP162" s="1499"/>
      <c r="CQ162" s="1499"/>
      <c r="CR162" s="1499"/>
      <c r="CS162" s="1499"/>
      <c r="CT162" s="1499"/>
      <c r="CU162" s="1499"/>
      <c r="CV162" s="1499"/>
      <c r="CW162" s="1499"/>
      <c r="CX162" s="1499"/>
      <c r="CY162" s="1499"/>
      <c r="CZ162" s="1499"/>
    </row>
    <row r="163" s="238" customFormat="true" ht="15" customHeight="true" x14ac:dyDescent="0.2">
      <c r="A163" s="708"/>
      <c r="B163" s="927"/>
      <c r="C163" s="792"/>
      <c r="D163" s="783"/>
      <c r="E163" s="783"/>
      <c r="F163" s="783"/>
      <c r="G163" s="784"/>
      <c r="H163" s="793"/>
      <c r="I163" s="783"/>
      <c r="J163" s="783"/>
      <c r="K163" s="783"/>
      <c r="L163" s="794"/>
      <c r="M163" s="792"/>
      <c r="N163" s="783"/>
      <c r="O163" s="783"/>
      <c r="P163" s="783"/>
      <c r="Q163" s="784"/>
      <c r="R163" s="793"/>
      <c r="S163" s="783"/>
      <c r="T163" s="783"/>
      <c r="U163" s="783"/>
      <c r="V163" s="783"/>
      <c r="W163" s="783"/>
      <c r="X163" s="783"/>
      <c r="Y163" s="783"/>
      <c r="Z163" s="783"/>
      <c r="AA163" s="783"/>
      <c r="AB163" s="783"/>
      <c r="AC163" s="783"/>
      <c r="AD163" s="783"/>
      <c r="AE163" s="783"/>
      <c r="AF163" s="783"/>
      <c r="AG163" s="783"/>
      <c r="AH163" s="794"/>
      <c r="AI163" s="526"/>
      <c r="AJ163" s="526"/>
      <c r="AK163" s="526"/>
      <c r="AL163" s="526"/>
      <c r="AM163" s="526"/>
      <c r="AN163" s="526"/>
      <c r="AO163" s="526"/>
      <c r="AP163" s="526"/>
      <c r="AQ163" s="526"/>
      <c r="AR163" s="526"/>
      <c r="AS163" s="526"/>
      <c r="AT163" s="526"/>
      <c r="AU163" s="526"/>
      <c r="AV163" s="526"/>
      <c r="AW163" s="526"/>
      <c r="AX163" s="526"/>
      <c r="AY163" s="526"/>
      <c r="AZ163" s="216"/>
      <c r="BA163" s="1905"/>
      <c r="BB163" s="945" t="s">
        <v>187</v>
      </c>
      <c r="BC163" s="340">
        <v>12044.181519000031</v>
      </c>
      <c r="BD163" s="306">
        <v>12049.522471000031</v>
      </c>
      <c r="BE163" s="306">
        <v>12065.292248000065</v>
      </c>
      <c r="BF163" s="306">
        <v>12049.560500000031</v>
      </c>
      <c r="BG163" s="341">
        <v>12048.419833000013</v>
      </c>
      <c r="BH163" s="351">
        <v>6845.1200140000456</v>
      </c>
      <c r="BI163" s="306">
        <v>6834.7511050000285</v>
      </c>
      <c r="BJ163" s="306">
        <v>6842.6036850000155</v>
      </c>
      <c r="BK163" s="306">
        <v>6837.9689200000203</v>
      </c>
      <c r="BL163" s="341">
        <v>6834.8454080000238</v>
      </c>
      <c r="BM163" s="351">
        <v>5193.8852090000046</v>
      </c>
      <c r="BN163" s="306">
        <v>5220.1357019999969</v>
      </c>
      <c r="BO163" s="306">
        <v>5216.4013659999991</v>
      </c>
      <c r="BP163" s="306">
        <v>5211.7590209999844</v>
      </c>
      <c r="BQ163" s="341">
        <v>5219.506141000008</v>
      </c>
      <c r="BR163" s="351">
        <v>3653.3209369999772</v>
      </c>
      <c r="BS163" s="306">
        <v>3450.9712349999677</v>
      </c>
      <c r="BT163" s="306">
        <v>1941.3474299999966</v>
      </c>
      <c r="BU163" s="306">
        <v>2065.3140540000009</v>
      </c>
      <c r="BV163" s="306">
        <v>4884.8134020000462</v>
      </c>
      <c r="BW163" s="306">
        <v>1797.2041500000028</v>
      </c>
      <c r="BX163" s="306">
        <v>2848.925145000002</v>
      </c>
      <c r="BY163" s="307">
        <v>1234.5650770000025</v>
      </c>
      <c r="BZ163" s="307">
        <v>3767.5573540000082</v>
      </c>
      <c r="CA163" s="307">
        <v>4346.5758860000024</v>
      </c>
      <c r="CB163" s="307">
        <v>1733.5452749999918</v>
      </c>
      <c r="CC163" s="307">
        <v>15213.282816999899</v>
      </c>
      <c r="CD163" s="307">
        <v>3175.2333749999912</v>
      </c>
      <c r="CE163" s="307">
        <v>5249.4961050000084</v>
      </c>
      <c r="CF163" s="307">
        <v>2054.0688750000054</v>
      </c>
      <c r="CG163" s="307">
        <v>966.92409600000417</v>
      </c>
      <c r="CH163" s="307">
        <v>1873.8313579999974</v>
      </c>
      <c r="CI163" s="1499"/>
      <c r="CJ163" s="1499"/>
      <c r="CK163" s="1499"/>
      <c r="CL163" s="1499"/>
      <c r="CM163" s="1499"/>
      <c r="CN163" s="1499"/>
      <c r="CO163" s="1499"/>
      <c r="CP163" s="1499"/>
      <c r="CQ163" s="1499"/>
      <c r="CR163" s="1499"/>
      <c r="CS163" s="1499"/>
      <c r="CT163" s="1499"/>
      <c r="CU163" s="1499"/>
      <c r="CV163" s="1499"/>
      <c r="CW163" s="1499"/>
      <c r="CX163" s="1499"/>
      <c r="CY163" s="1499"/>
      <c r="CZ163" s="1499"/>
    </row>
    <row r="164" s="238" customFormat="true" ht="15" customHeight="true" x14ac:dyDescent="0.2">
      <c r="A164" s="622"/>
      <c r="B164" s="712"/>
      <c r="C164" s="792"/>
      <c r="D164" s="783"/>
      <c r="E164" s="783"/>
      <c r="F164" s="783"/>
      <c r="G164" s="784"/>
      <c r="H164" s="793"/>
      <c r="I164" s="783"/>
      <c r="J164" s="783"/>
      <c r="K164" s="783"/>
      <c r="L164" s="794"/>
      <c r="M164" s="792"/>
      <c r="N164" s="783"/>
      <c r="O164" s="783"/>
      <c r="P164" s="783"/>
      <c r="Q164" s="784"/>
      <c r="R164" s="793"/>
      <c r="S164" s="783"/>
      <c r="T164" s="783"/>
      <c r="U164" s="783"/>
      <c r="V164" s="783"/>
      <c r="W164" s="783"/>
      <c r="X164" s="783"/>
      <c r="Y164" s="783"/>
      <c r="Z164" s="783"/>
      <c r="AA164" s="783"/>
      <c r="AB164" s="783"/>
      <c r="AC164" s="783"/>
      <c r="AD164" s="783"/>
      <c r="AE164" s="783"/>
      <c r="AF164" s="783"/>
      <c r="AG164" s="783"/>
      <c r="AH164" s="794"/>
      <c r="AI164" s="526"/>
      <c r="AJ164" s="526"/>
      <c r="AK164" s="526"/>
      <c r="AL164" s="526"/>
      <c r="AM164" s="526"/>
      <c r="AN164" s="526"/>
      <c r="AO164" s="526"/>
      <c r="AP164" s="526"/>
      <c r="AQ164" s="526"/>
      <c r="AR164" s="526"/>
      <c r="AS164" s="526"/>
      <c r="AT164" s="526"/>
      <c r="AU164" s="526"/>
      <c r="AV164" s="526"/>
      <c r="AW164" s="526"/>
      <c r="AX164" s="526"/>
      <c r="AY164" s="526"/>
      <c r="AZ164" s="216"/>
      <c r="BA164" s="372"/>
      <c r="BB164" s="159"/>
      <c r="BC164" s="340"/>
      <c r="BD164" s="306"/>
      <c r="BE164" s="306"/>
      <c r="BF164" s="306"/>
      <c r="BG164" s="341"/>
      <c r="BH164" s="351"/>
      <c r="BI164" s="306"/>
      <c r="BJ164" s="306"/>
      <c r="BK164" s="306"/>
      <c r="BL164" s="341"/>
      <c r="BM164" s="351"/>
      <c r="BN164" s="306"/>
      <c r="BO164" s="306"/>
      <c r="BP164" s="306"/>
      <c r="BQ164" s="341"/>
      <c r="BR164" s="351"/>
      <c r="BS164" s="306"/>
      <c r="BT164" s="306"/>
      <c r="BU164" s="306"/>
      <c r="BV164" s="306"/>
      <c r="BW164" s="306"/>
      <c r="BX164" s="306"/>
      <c r="BY164" s="307"/>
      <c r="BZ164" s="307"/>
      <c r="CA164" s="307"/>
      <c r="CB164" s="307"/>
      <c r="CC164" s="307"/>
      <c r="CD164" s="307"/>
      <c r="CE164" s="307"/>
      <c r="CF164" s="307"/>
      <c r="CG164" s="307"/>
      <c r="CH164" s="307"/>
      <c r="CI164" s="1499"/>
      <c r="CJ164" s="1499"/>
      <c r="CK164" s="1499"/>
      <c r="CL164" s="1499"/>
      <c r="CM164" s="1499"/>
      <c r="CN164" s="1499"/>
      <c r="CO164" s="1499"/>
      <c r="CP164" s="1499"/>
      <c r="CQ164" s="1499"/>
      <c r="CR164" s="1499"/>
      <c r="CS164" s="1499"/>
      <c r="CT164" s="1499"/>
      <c r="CU164" s="1499"/>
      <c r="CV164" s="1499"/>
      <c r="CW164" s="1499"/>
      <c r="CX164" s="1499"/>
      <c r="CY164" s="1499"/>
      <c r="CZ164" s="1499"/>
    </row>
    <row r="165" s="238" customFormat="true" ht="15" customHeight="true" x14ac:dyDescent="0.2">
      <c r="A165" s="622"/>
      <c r="B165" s="712"/>
      <c r="C165" s="792"/>
      <c r="D165" s="783"/>
      <c r="E165" s="783"/>
      <c r="F165" s="783"/>
      <c r="G165" s="784"/>
      <c r="H165" s="793"/>
      <c r="I165" s="783"/>
      <c r="J165" s="783"/>
      <c r="K165" s="783"/>
      <c r="L165" s="794"/>
      <c r="M165" s="792"/>
      <c r="N165" s="783"/>
      <c r="O165" s="783"/>
      <c r="P165" s="783"/>
      <c r="Q165" s="784"/>
      <c r="R165" s="793"/>
      <c r="S165" s="783"/>
      <c r="T165" s="783"/>
      <c r="U165" s="783"/>
      <c r="V165" s="783"/>
      <c r="W165" s="783"/>
      <c r="X165" s="783"/>
      <c r="Y165" s="783"/>
      <c r="Z165" s="783"/>
      <c r="AA165" s="783"/>
      <c r="AB165" s="783"/>
      <c r="AC165" s="783"/>
      <c r="AD165" s="783"/>
      <c r="AE165" s="783"/>
      <c r="AF165" s="783"/>
      <c r="AG165" s="783"/>
      <c r="AH165" s="794"/>
      <c r="AI165" s="526"/>
      <c r="AJ165" s="526"/>
      <c r="AK165" s="526"/>
      <c r="AL165" s="526"/>
      <c r="AM165" s="526"/>
      <c r="AN165" s="526"/>
      <c r="AO165" s="526"/>
      <c r="AP165" s="526"/>
      <c r="AQ165" s="526"/>
      <c r="AR165" s="526"/>
      <c r="AS165" s="526"/>
      <c r="AT165" s="526"/>
      <c r="AU165" s="526"/>
      <c r="AV165" s="526"/>
      <c r="AW165" s="526"/>
      <c r="AX165" s="526"/>
      <c r="AY165" s="526"/>
      <c r="AZ165" s="216"/>
      <c r="BA165" s="37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307"/>
      <c r="CB165" s="307"/>
      <c r="CC165" s="307"/>
      <c r="CD165" s="307"/>
      <c r="CE165" s="307"/>
      <c r="CF165" s="307"/>
      <c r="CG165" s="307"/>
      <c r="CH165" s="307"/>
      <c r="CI165" s="1499"/>
      <c r="CJ165" s="1499"/>
      <c r="CK165" s="1499"/>
      <c r="CL165" s="1499"/>
      <c r="CM165" s="1499"/>
      <c r="CN165" s="1499"/>
      <c r="CO165" s="1499"/>
      <c r="CP165" s="1499"/>
      <c r="CQ165" s="1499"/>
      <c r="CR165" s="1499"/>
      <c r="CS165" s="1499"/>
      <c r="CT165" s="1499"/>
      <c r="CU165" s="1499"/>
      <c r="CV165" s="1499"/>
      <c r="CW165" s="1499"/>
      <c r="CX165" s="1499"/>
      <c r="CY165" s="1499"/>
      <c r="CZ165" s="1499"/>
    </row>
    <row r="166" s="546" customFormat="true" ht="15" customHeight="true" x14ac:dyDescent="0.2">
      <c r="A166" s="908"/>
      <c r="B166" s="717"/>
      <c r="C166" s="842"/>
      <c r="D166" s="736"/>
      <c r="E166" s="736"/>
      <c r="F166" s="736"/>
      <c r="G166" s="737"/>
      <c r="H166" s="843"/>
      <c r="I166" s="736"/>
      <c r="J166" s="736"/>
      <c r="K166" s="736"/>
      <c r="L166" s="844"/>
      <c r="M166" s="842"/>
      <c r="N166" s="736"/>
      <c r="O166" s="736"/>
      <c r="P166" s="736"/>
      <c r="Q166" s="737"/>
      <c r="R166" s="843"/>
      <c r="S166" s="736"/>
      <c r="T166" s="736"/>
      <c r="U166" s="736"/>
      <c r="V166" s="736"/>
      <c r="W166" s="736"/>
      <c r="X166" s="736"/>
      <c r="Y166" s="736"/>
      <c r="Z166" s="736"/>
      <c r="AA166" s="736"/>
      <c r="AB166" s="736"/>
      <c r="AC166" s="736"/>
      <c r="AD166" s="736"/>
      <c r="AE166" s="736"/>
      <c r="AF166" s="736"/>
      <c r="AG166" s="736"/>
      <c r="AH166" s="844"/>
      <c r="AI166" s="1474"/>
      <c r="AJ166" s="1474"/>
      <c r="AK166" s="1474"/>
      <c r="AL166" s="1474"/>
      <c r="AM166" s="1474"/>
      <c r="AN166" s="1474"/>
      <c r="AO166" s="1474"/>
      <c r="AP166" s="1474"/>
      <c r="AQ166" s="1474"/>
      <c r="AR166" s="1474"/>
      <c r="AS166" s="1474"/>
      <c r="AT166" s="1474"/>
      <c r="AU166" s="1474"/>
      <c r="AV166" s="1474"/>
      <c r="AW166" s="1474"/>
      <c r="AX166" s="1474"/>
      <c r="AY166" s="1474"/>
      <c r="AZ166" s="547"/>
      <c r="BA166" s="37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307"/>
      <c r="CB166" s="307"/>
      <c r="CC166" s="307"/>
      <c r="CD166" s="307"/>
      <c r="CE166" s="307"/>
      <c r="CF166" s="307"/>
      <c r="CG166" s="307"/>
      <c r="CH166" s="307"/>
      <c r="CI166" s="1499"/>
      <c r="CJ166" s="1499"/>
      <c r="CK166" s="1499"/>
      <c r="CL166" s="1499"/>
      <c r="CM166" s="1499"/>
      <c r="CN166" s="1499"/>
      <c r="CO166" s="1499"/>
      <c r="CP166" s="1499"/>
      <c r="CQ166" s="1499"/>
      <c r="CR166" s="1499"/>
      <c r="CS166" s="1499"/>
      <c r="CT166" s="1499"/>
      <c r="CU166" s="1499"/>
      <c r="CV166" s="1499"/>
      <c r="CW166" s="1499"/>
      <c r="CX166" s="1499"/>
      <c r="CY166" s="1499"/>
      <c r="CZ166" s="1499"/>
    </row>
    <row r="167" s="546" customFormat="true" ht="15" customHeight="true" x14ac:dyDescent="0.2">
      <c r="A167" s="695"/>
      <c r="B167" s="928"/>
      <c r="C167" s="635"/>
      <c r="D167" s="636"/>
      <c r="E167" s="636"/>
      <c r="F167" s="636"/>
      <c r="G167" s="683"/>
      <c r="H167" s="671"/>
      <c r="I167" s="636"/>
      <c r="J167" s="636"/>
      <c r="K167" s="636"/>
      <c r="L167" s="647"/>
      <c r="M167" s="658"/>
      <c r="N167" s="636"/>
      <c r="O167" s="636"/>
      <c r="P167" s="636"/>
      <c r="Q167" s="683"/>
      <c r="R167" s="671"/>
      <c r="S167" s="636"/>
      <c r="T167" s="636"/>
      <c r="U167" s="636"/>
      <c r="V167" s="636"/>
      <c r="W167" s="636"/>
      <c r="X167" s="636"/>
      <c r="Y167" s="636"/>
      <c r="Z167" s="636"/>
      <c r="AA167" s="636"/>
      <c r="AB167" s="636"/>
      <c r="AC167" s="636"/>
      <c r="AD167" s="636"/>
      <c r="AE167" s="636"/>
      <c r="AF167" s="636"/>
      <c r="AG167" s="636"/>
      <c r="AH167" s="1460"/>
      <c r="AI167" s="1474"/>
      <c r="AJ167" s="1474"/>
      <c r="AK167" s="1474"/>
      <c r="AL167" s="1474"/>
      <c r="AM167" s="1474"/>
      <c r="AN167" s="1474"/>
      <c r="AO167" s="1474"/>
      <c r="AP167" s="1474"/>
      <c r="AQ167" s="1474"/>
      <c r="AR167" s="1474"/>
      <c r="AS167" s="1474"/>
      <c r="AT167" s="1474"/>
      <c r="AU167" s="1474"/>
      <c r="AV167" s="1474"/>
      <c r="AW167" s="1474"/>
      <c r="AX167" s="1474"/>
      <c r="AY167" s="1474"/>
      <c r="AZ167" s="547"/>
      <c r="BA167" s="37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307"/>
      <c r="CB167" s="307"/>
      <c r="CC167" s="307"/>
      <c r="CD167" s="307"/>
      <c r="CE167" s="307"/>
      <c r="CF167" s="307"/>
      <c r="CG167" s="307"/>
      <c r="CH167" s="307"/>
      <c r="CI167" s="1499"/>
      <c r="CJ167" s="1499"/>
      <c r="CK167" s="1499"/>
      <c r="CL167" s="1499"/>
      <c r="CM167" s="1499"/>
      <c r="CN167" s="1499"/>
      <c r="CO167" s="1499"/>
      <c r="CP167" s="1499"/>
      <c r="CQ167" s="1499"/>
      <c r="CR167" s="1499"/>
      <c r="CS167" s="1499"/>
      <c r="CT167" s="1499"/>
      <c r="CU167" s="1499"/>
      <c r="CV167" s="1499"/>
      <c r="CW167" s="1499"/>
      <c r="CX167" s="1499"/>
      <c r="CY167" s="1499"/>
      <c r="CZ167" s="1499"/>
    </row>
    <row r="168" s="546" customFormat="true" ht="15" customHeight="true" x14ac:dyDescent="0.2">
      <c r="A168" s="696"/>
      <c r="B168" s="929"/>
      <c r="C168" s="637"/>
      <c r="D168" s="638"/>
      <c r="E168" s="638"/>
      <c r="F168" s="638"/>
      <c r="G168" s="684"/>
      <c r="H168" s="672"/>
      <c r="I168" s="638"/>
      <c r="J168" s="638"/>
      <c r="K168" s="638"/>
      <c r="L168" s="648"/>
      <c r="M168" s="659"/>
      <c r="N168" s="638"/>
      <c r="O168" s="638"/>
      <c r="P168" s="638"/>
      <c r="Q168" s="684"/>
      <c r="R168" s="672"/>
      <c r="S168" s="638"/>
      <c r="T168" s="638"/>
      <c r="U168" s="638"/>
      <c r="V168" s="638"/>
      <c r="W168" s="638"/>
      <c r="X168" s="638"/>
      <c r="Y168" s="638"/>
      <c r="Z168" s="638"/>
      <c r="AA168" s="638"/>
      <c r="AB168" s="638"/>
      <c r="AC168" s="638"/>
      <c r="AD168" s="638"/>
      <c r="AE168" s="638"/>
      <c r="AF168" s="638"/>
      <c r="AG168" s="638"/>
      <c r="AH168" s="1461"/>
      <c r="AI168" s="1474"/>
      <c r="AJ168" s="1474"/>
      <c r="AK168" s="1474"/>
      <c r="AL168" s="1474"/>
      <c r="AM168" s="1474"/>
      <c r="AN168" s="1474"/>
      <c r="AO168" s="1474"/>
      <c r="AP168" s="1474"/>
      <c r="AQ168" s="1474"/>
      <c r="AR168" s="1474"/>
      <c r="AS168" s="1474"/>
      <c r="AT168" s="1474"/>
      <c r="AU168" s="1474"/>
      <c r="AV168" s="1474"/>
      <c r="AW168" s="1474"/>
      <c r="AX168" s="1474"/>
      <c r="AY168" s="1474"/>
      <c r="AZ168" s="547"/>
      <c r="BA168" s="37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307"/>
      <c r="CH168" s="307"/>
      <c r="CI168" s="1499"/>
      <c r="CJ168" s="1499"/>
      <c r="CK168" s="1499"/>
      <c r="CL168" s="1499"/>
      <c r="CM168" s="1499"/>
      <c r="CN168" s="1499"/>
      <c r="CO168" s="1499"/>
      <c r="CP168" s="1499"/>
      <c r="CQ168" s="1499"/>
      <c r="CR168" s="1499"/>
      <c r="CS168" s="1499"/>
      <c r="CT168" s="1499"/>
      <c r="CU168" s="1499"/>
      <c r="CV168" s="1499"/>
      <c r="CW168" s="1499"/>
      <c r="CX168" s="1499"/>
      <c r="CY168" s="1499"/>
      <c r="CZ168" s="1499"/>
    </row>
    <row r="169" s="546" customFormat="true" ht="15" customHeight="true" x14ac:dyDescent="0.2">
      <c r="A169" s="697"/>
      <c r="B169" s="930"/>
      <c r="C169" s="845"/>
      <c r="D169" s="846"/>
      <c r="E169" s="846"/>
      <c r="F169" s="846"/>
      <c r="G169" s="847"/>
      <c r="H169" s="848"/>
      <c r="I169" s="846"/>
      <c r="J169" s="846"/>
      <c r="K169" s="846"/>
      <c r="L169" s="849"/>
      <c r="M169" s="850"/>
      <c r="N169" s="846"/>
      <c r="O169" s="846"/>
      <c r="P169" s="846"/>
      <c r="Q169" s="847"/>
      <c r="R169" s="848"/>
      <c r="S169" s="846"/>
      <c r="T169" s="846"/>
      <c r="U169" s="846"/>
      <c r="V169" s="846"/>
      <c r="W169" s="846"/>
      <c r="X169" s="846"/>
      <c r="Y169" s="846"/>
      <c r="Z169" s="846"/>
      <c r="AA169" s="846"/>
      <c r="AB169" s="846"/>
      <c r="AC169" s="846"/>
      <c r="AD169" s="846"/>
      <c r="AE169" s="846"/>
      <c r="AF169" s="846"/>
      <c r="AG169" s="846"/>
      <c r="AH169" s="1462"/>
      <c r="AI169" s="1474"/>
      <c r="AJ169" s="1474"/>
      <c r="AK169" s="1474"/>
      <c r="AL169" s="1474"/>
      <c r="AM169" s="1474"/>
      <c r="AN169" s="1474"/>
      <c r="AO169" s="1474"/>
      <c r="AP169" s="1474"/>
      <c r="AQ169" s="1474"/>
      <c r="AR169" s="1474"/>
      <c r="AS169" s="1474"/>
      <c r="AT169" s="1474"/>
      <c r="AU169" s="1474"/>
      <c r="AV169" s="1474"/>
      <c r="AW169" s="1474"/>
      <c r="AX169" s="1474"/>
      <c r="AY169" s="1474"/>
      <c r="AZ169" s="547"/>
      <c r="BA169" s="37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307"/>
      <c r="CH169" s="307"/>
      <c r="CI169" s="1499"/>
      <c r="CJ169" s="1499"/>
      <c r="CK169" s="1499"/>
      <c r="CL169" s="1499"/>
      <c r="CM169" s="1499"/>
      <c r="CN169" s="1499"/>
      <c r="CO169" s="1499"/>
      <c r="CP169" s="1499"/>
      <c r="CQ169" s="1499"/>
      <c r="CR169" s="1499"/>
      <c r="CS169" s="1499"/>
      <c r="CT169" s="1499"/>
      <c r="CU169" s="1499"/>
      <c r="CV169" s="1499"/>
      <c r="CW169" s="1499"/>
      <c r="CX169" s="1499"/>
      <c r="CY169" s="1499"/>
      <c r="CZ169" s="1499"/>
    </row>
    <row r="170" s="546" customFormat="true" ht="15" customHeight="true" x14ac:dyDescent="0.2">
      <c r="A170" s="698"/>
      <c r="B170" s="931"/>
      <c r="C170" s="851"/>
      <c r="D170" s="852"/>
      <c r="E170" s="852"/>
      <c r="F170" s="852"/>
      <c r="G170" s="853"/>
      <c r="H170" s="854"/>
      <c r="I170" s="852"/>
      <c r="J170" s="852"/>
      <c r="K170" s="852"/>
      <c r="L170" s="855"/>
      <c r="M170" s="856"/>
      <c r="N170" s="852"/>
      <c r="O170" s="852"/>
      <c r="P170" s="852"/>
      <c r="Q170" s="853"/>
      <c r="R170" s="854"/>
      <c r="S170" s="852"/>
      <c r="T170" s="852"/>
      <c r="U170" s="852"/>
      <c r="V170" s="852"/>
      <c r="W170" s="852"/>
      <c r="X170" s="852"/>
      <c r="Y170" s="852"/>
      <c r="Z170" s="852"/>
      <c r="AA170" s="852"/>
      <c r="AB170" s="852"/>
      <c r="AC170" s="852"/>
      <c r="AD170" s="852"/>
      <c r="AE170" s="852"/>
      <c r="AF170" s="852"/>
      <c r="AG170" s="852"/>
      <c r="AH170" s="1463"/>
      <c r="AI170" s="1474"/>
      <c r="AJ170" s="1474"/>
      <c r="AK170" s="1474"/>
      <c r="AL170" s="1474"/>
      <c r="AM170" s="1474"/>
      <c r="AN170" s="1474"/>
      <c r="AO170" s="1474"/>
      <c r="AP170" s="1474"/>
      <c r="AQ170" s="1474"/>
      <c r="AR170" s="1474"/>
      <c r="AS170" s="1474"/>
      <c r="AT170" s="1474"/>
      <c r="AU170" s="1474"/>
      <c r="AV170" s="1474"/>
      <c r="AW170" s="1474"/>
      <c r="AX170" s="1474"/>
      <c r="AY170" s="1474"/>
      <c r="AZ170" s="547"/>
      <c r="BA170" s="37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307"/>
      <c r="CH170" s="307"/>
      <c r="CI170" s="1499"/>
      <c r="CJ170" s="1499"/>
      <c r="CK170" s="1499"/>
      <c r="CL170" s="1499"/>
      <c r="CM170" s="1499"/>
      <c r="CN170" s="1499"/>
      <c r="CO170" s="1499"/>
      <c r="CP170" s="1499"/>
      <c r="CQ170" s="1499"/>
      <c r="CR170" s="1499"/>
      <c r="CS170" s="1499"/>
      <c r="CT170" s="1499"/>
      <c r="CU170" s="1499"/>
      <c r="CV170" s="1499"/>
      <c r="CW170" s="1499"/>
      <c r="CX170" s="1499"/>
      <c r="CY170" s="1499"/>
      <c r="CZ170" s="1499"/>
    </row>
    <row r="171" s="546" customFormat="true" ht="15" customHeight="true" x14ac:dyDescent="0.2">
      <c r="A171" s="698"/>
      <c r="B171" s="931"/>
      <c r="C171" s="851"/>
      <c r="D171" s="852"/>
      <c r="E171" s="852"/>
      <c r="F171" s="852"/>
      <c r="G171" s="853"/>
      <c r="H171" s="854"/>
      <c r="I171" s="852"/>
      <c r="J171" s="852"/>
      <c r="K171" s="852"/>
      <c r="L171" s="855"/>
      <c r="M171" s="856"/>
      <c r="N171" s="852"/>
      <c r="O171" s="852"/>
      <c r="P171" s="852"/>
      <c r="Q171" s="853"/>
      <c r="R171" s="854"/>
      <c r="S171" s="852"/>
      <c r="T171" s="852"/>
      <c r="U171" s="852"/>
      <c r="V171" s="852"/>
      <c r="W171" s="852"/>
      <c r="X171" s="852"/>
      <c r="Y171" s="852"/>
      <c r="Z171" s="852"/>
      <c r="AA171" s="852"/>
      <c r="AB171" s="852"/>
      <c r="AC171" s="852"/>
      <c r="AD171" s="852"/>
      <c r="AE171" s="852"/>
      <c r="AF171" s="852"/>
      <c r="AG171" s="852"/>
      <c r="AH171" s="1463"/>
      <c r="AI171" s="1474"/>
      <c r="AJ171" s="1474"/>
      <c r="AK171" s="1474"/>
      <c r="AL171" s="1474"/>
      <c r="AM171" s="1474"/>
      <c r="AN171" s="1474"/>
      <c r="AO171" s="1474"/>
      <c r="AP171" s="1474"/>
      <c r="AQ171" s="1474"/>
      <c r="AR171" s="1474"/>
      <c r="AS171" s="1474"/>
      <c r="AT171" s="1474"/>
      <c r="AU171" s="1474"/>
      <c r="AV171" s="1474"/>
      <c r="AW171" s="1474"/>
      <c r="AX171" s="1474"/>
      <c r="AY171" s="1474"/>
      <c r="AZ171" s="547"/>
      <c r="BA171" s="37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307"/>
      <c r="CH171" s="307"/>
      <c r="CI171" s="1499"/>
      <c r="CJ171" s="1499"/>
      <c r="CK171" s="1499"/>
      <c r="CL171" s="1499"/>
      <c r="CM171" s="1499"/>
      <c r="CN171" s="1499"/>
      <c r="CO171" s="1499"/>
      <c r="CP171" s="1499"/>
      <c r="CQ171" s="1499"/>
      <c r="CR171" s="1499"/>
      <c r="CS171" s="1499"/>
      <c r="CT171" s="1499"/>
      <c r="CU171" s="1499"/>
      <c r="CV171" s="1499"/>
      <c r="CW171" s="1499"/>
      <c r="CX171" s="1499"/>
      <c r="CY171" s="1499"/>
      <c r="CZ171" s="1499"/>
    </row>
    <row r="172" s="546" customFormat="true" ht="15" customHeight="true" x14ac:dyDescent="0.2">
      <c r="A172" s="698"/>
      <c r="B172" s="931"/>
      <c r="C172" s="851"/>
      <c r="D172" s="852"/>
      <c r="E172" s="852"/>
      <c r="F172" s="852"/>
      <c r="G172" s="853"/>
      <c r="H172" s="854"/>
      <c r="I172" s="852"/>
      <c r="J172" s="852"/>
      <c r="K172" s="852"/>
      <c r="L172" s="855"/>
      <c r="M172" s="856"/>
      <c r="N172" s="852"/>
      <c r="O172" s="852"/>
      <c r="P172" s="852"/>
      <c r="Q172" s="853"/>
      <c r="R172" s="854"/>
      <c r="S172" s="852"/>
      <c r="T172" s="852"/>
      <c r="U172" s="852"/>
      <c r="V172" s="852"/>
      <c r="W172" s="852"/>
      <c r="X172" s="852"/>
      <c r="Y172" s="852"/>
      <c r="Z172" s="852"/>
      <c r="AA172" s="852"/>
      <c r="AB172" s="852"/>
      <c r="AC172" s="852"/>
      <c r="AD172" s="852"/>
      <c r="AE172" s="852"/>
      <c r="AF172" s="852"/>
      <c r="AG172" s="852"/>
      <c r="AH172" s="1463"/>
      <c r="AI172" s="1474"/>
      <c r="AJ172" s="1474"/>
      <c r="AK172" s="1474"/>
      <c r="AL172" s="1474"/>
      <c r="AM172" s="1474"/>
      <c r="AN172" s="1474"/>
      <c r="AO172" s="1474"/>
      <c r="AP172" s="1474"/>
      <c r="AQ172" s="1474"/>
      <c r="AR172" s="1474"/>
      <c r="AS172" s="1474"/>
      <c r="AT172" s="1474"/>
      <c r="AU172" s="1474"/>
      <c r="AV172" s="1474"/>
      <c r="AW172" s="1474"/>
      <c r="AX172" s="1474"/>
      <c r="AY172" s="1474"/>
      <c r="AZ172" s="547"/>
      <c r="BA172" s="37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307"/>
      <c r="CH172" s="307"/>
      <c r="CI172" s="1499"/>
      <c r="CJ172" s="1499"/>
      <c r="CK172" s="1499"/>
      <c r="CL172" s="1499"/>
      <c r="CM172" s="1499"/>
      <c r="CN172" s="1499"/>
      <c r="CO172" s="1499"/>
      <c r="CP172" s="1499"/>
      <c r="CQ172" s="1499"/>
      <c r="CR172" s="1499"/>
      <c r="CS172" s="1499"/>
      <c r="CT172" s="1499"/>
      <c r="CU172" s="1499"/>
      <c r="CV172" s="1499"/>
      <c r="CW172" s="1499"/>
      <c r="CX172" s="1499"/>
      <c r="CY172" s="1499"/>
      <c r="CZ172" s="1499"/>
    </row>
    <row r="173" s="546" customFormat="true" ht="15" customHeight="true" x14ac:dyDescent="0.2">
      <c r="A173" s="698"/>
      <c r="B173" s="931"/>
      <c r="C173" s="851"/>
      <c r="D173" s="852"/>
      <c r="E173" s="852"/>
      <c r="F173" s="852"/>
      <c r="G173" s="853"/>
      <c r="H173" s="854"/>
      <c r="I173" s="852"/>
      <c r="J173" s="852"/>
      <c r="K173" s="852"/>
      <c r="L173" s="855"/>
      <c r="M173" s="856"/>
      <c r="N173" s="852"/>
      <c r="O173" s="852"/>
      <c r="P173" s="852"/>
      <c r="Q173" s="853"/>
      <c r="R173" s="854"/>
      <c r="S173" s="852"/>
      <c r="T173" s="852"/>
      <c r="U173" s="852"/>
      <c r="V173" s="852"/>
      <c r="W173" s="852"/>
      <c r="X173" s="852"/>
      <c r="Y173" s="852"/>
      <c r="Z173" s="852"/>
      <c r="AA173" s="852"/>
      <c r="AB173" s="852"/>
      <c r="AC173" s="852"/>
      <c r="AD173" s="852"/>
      <c r="AE173" s="852"/>
      <c r="AF173" s="852"/>
      <c r="AG173" s="852"/>
      <c r="AH173" s="1463"/>
      <c r="AI173" s="1474"/>
      <c r="AJ173" s="1474"/>
      <c r="AK173" s="1474"/>
      <c r="AL173" s="1474"/>
      <c r="AM173" s="1474"/>
      <c r="AN173" s="1474"/>
      <c r="AO173" s="1474"/>
      <c r="AP173" s="1474"/>
      <c r="AQ173" s="1474"/>
      <c r="AR173" s="1474"/>
      <c r="AS173" s="1474"/>
      <c r="AT173" s="1474"/>
      <c r="AU173" s="1474"/>
      <c r="AV173" s="1474"/>
      <c r="AW173" s="1474"/>
      <c r="AX173" s="1474"/>
      <c r="AY173" s="1474"/>
      <c r="AZ173" s="547"/>
      <c r="BA173" s="37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307"/>
      <c r="CH173" s="307"/>
      <c r="CI173" s="1499"/>
      <c r="CJ173" s="1499"/>
      <c r="CK173" s="1499"/>
      <c r="CL173" s="1499"/>
      <c r="CM173" s="1499"/>
      <c r="CN173" s="1499"/>
      <c r="CO173" s="1499"/>
      <c r="CP173" s="1499"/>
      <c r="CQ173" s="1499"/>
      <c r="CR173" s="1499"/>
      <c r="CS173" s="1499"/>
      <c r="CT173" s="1499"/>
      <c r="CU173" s="1499"/>
      <c r="CV173" s="1499"/>
      <c r="CW173" s="1499"/>
      <c r="CX173" s="1499"/>
      <c r="CY173" s="1499"/>
      <c r="CZ173" s="1499"/>
    </row>
    <row r="174" s="546" customFormat="true" ht="15" customHeight="true" x14ac:dyDescent="0.2">
      <c r="A174" s="698"/>
      <c r="B174" s="931"/>
      <c r="C174" s="851"/>
      <c r="D174" s="852"/>
      <c r="E174" s="852"/>
      <c r="F174" s="852"/>
      <c r="G174" s="853"/>
      <c r="H174" s="854"/>
      <c r="I174" s="852"/>
      <c r="J174" s="852"/>
      <c r="K174" s="852"/>
      <c r="L174" s="855"/>
      <c r="M174" s="856"/>
      <c r="N174" s="852"/>
      <c r="O174" s="852"/>
      <c r="P174" s="852"/>
      <c r="Q174" s="853"/>
      <c r="R174" s="854"/>
      <c r="S174" s="852"/>
      <c r="T174" s="852"/>
      <c r="U174" s="852"/>
      <c r="V174" s="852"/>
      <c r="W174" s="852"/>
      <c r="X174" s="852"/>
      <c r="Y174" s="852"/>
      <c r="Z174" s="852"/>
      <c r="AA174" s="852"/>
      <c r="AB174" s="852"/>
      <c r="AC174" s="852"/>
      <c r="AD174" s="852"/>
      <c r="AE174" s="852"/>
      <c r="AF174" s="852"/>
      <c r="AG174" s="852"/>
      <c r="AH174" s="1463"/>
      <c r="AI174" s="1474"/>
      <c r="AJ174" s="1474"/>
      <c r="AK174" s="1474"/>
      <c r="AL174" s="1474"/>
      <c r="AM174" s="1474"/>
      <c r="AN174" s="1474"/>
      <c r="AO174" s="1474"/>
      <c r="AP174" s="1474"/>
      <c r="AQ174" s="1474"/>
      <c r="AR174" s="1474"/>
      <c r="AS174" s="1474"/>
      <c r="AT174" s="1474"/>
      <c r="AU174" s="1474"/>
      <c r="AV174" s="1474"/>
      <c r="AW174" s="1474"/>
      <c r="AX174" s="1474"/>
      <c r="AY174" s="1474"/>
      <c r="AZ174" s="547"/>
      <c r="BA174" s="37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307"/>
      <c r="CH174" s="307"/>
      <c r="CI174" s="1499"/>
      <c r="CJ174" s="1499"/>
      <c r="CK174" s="1499"/>
      <c r="CL174" s="1499"/>
      <c r="CM174" s="1499"/>
      <c r="CN174" s="1499"/>
      <c r="CO174" s="1499"/>
      <c r="CP174" s="1499"/>
      <c r="CQ174" s="1499"/>
      <c r="CR174" s="1499"/>
      <c r="CS174" s="1499"/>
      <c r="CT174" s="1499"/>
      <c r="CU174" s="1499"/>
      <c r="CV174" s="1499"/>
      <c r="CW174" s="1499"/>
      <c r="CX174" s="1499"/>
      <c r="CY174" s="1499"/>
      <c r="CZ174" s="1499"/>
    </row>
    <row r="175" s="546" customFormat="true" ht="15" customHeight="true" x14ac:dyDescent="0.2">
      <c r="A175" s="698"/>
      <c r="B175" s="931"/>
      <c r="C175" s="851"/>
      <c r="D175" s="852"/>
      <c r="E175" s="852"/>
      <c r="F175" s="852"/>
      <c r="G175" s="853"/>
      <c r="H175" s="854"/>
      <c r="I175" s="852"/>
      <c r="J175" s="852"/>
      <c r="K175" s="852"/>
      <c r="L175" s="855"/>
      <c r="M175" s="856"/>
      <c r="N175" s="852"/>
      <c r="O175" s="852"/>
      <c r="P175" s="852"/>
      <c r="Q175" s="853"/>
      <c r="R175" s="854"/>
      <c r="S175" s="852"/>
      <c r="T175" s="852"/>
      <c r="U175" s="852"/>
      <c r="V175" s="852"/>
      <c r="W175" s="852"/>
      <c r="X175" s="852"/>
      <c r="Y175" s="852"/>
      <c r="Z175" s="852"/>
      <c r="AA175" s="852"/>
      <c r="AB175" s="852"/>
      <c r="AC175" s="852"/>
      <c r="AD175" s="852"/>
      <c r="AE175" s="852"/>
      <c r="AF175" s="852"/>
      <c r="AG175" s="852"/>
      <c r="AH175" s="1463"/>
      <c r="AI175" s="1474"/>
      <c r="AJ175" s="1474"/>
      <c r="AK175" s="1474"/>
      <c r="AL175" s="1474"/>
      <c r="AM175" s="1474"/>
      <c r="AN175" s="1474"/>
      <c r="AO175" s="1474"/>
      <c r="AP175" s="1474"/>
      <c r="AQ175" s="1474"/>
      <c r="AR175" s="1474"/>
      <c r="AS175" s="1474"/>
      <c r="AT175" s="1474"/>
      <c r="AU175" s="1474"/>
      <c r="AV175" s="1474"/>
      <c r="AW175" s="1474"/>
      <c r="AX175" s="1474"/>
      <c r="AY175" s="1474"/>
      <c r="AZ175" s="547"/>
      <c r="BA175" s="37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307"/>
      <c r="CH175" s="307"/>
      <c r="CI175" s="1499"/>
      <c r="CJ175" s="1499"/>
      <c r="CK175" s="1499"/>
      <c r="CL175" s="1499"/>
      <c r="CM175" s="1499"/>
      <c r="CN175" s="1499"/>
      <c r="CO175" s="1499"/>
      <c r="CP175" s="1499"/>
      <c r="CQ175" s="1499"/>
      <c r="CR175" s="1499"/>
      <c r="CS175" s="1499"/>
      <c r="CT175" s="1499"/>
      <c r="CU175" s="1499"/>
      <c r="CV175" s="1499"/>
      <c r="CW175" s="1499"/>
      <c r="CX175" s="1499"/>
      <c r="CY175" s="1499"/>
      <c r="CZ175" s="1499"/>
    </row>
    <row r="176" s="546" customFormat="true" ht="15" customHeight="true" x14ac:dyDescent="0.2">
      <c r="A176" s="698"/>
      <c r="B176" s="931"/>
      <c r="C176" s="851"/>
      <c r="D176" s="852"/>
      <c r="E176" s="852"/>
      <c r="F176" s="852"/>
      <c r="G176" s="853"/>
      <c r="H176" s="854"/>
      <c r="I176" s="852"/>
      <c r="J176" s="852"/>
      <c r="K176" s="852"/>
      <c r="L176" s="855"/>
      <c r="M176" s="856"/>
      <c r="N176" s="852"/>
      <c r="O176" s="852"/>
      <c r="P176" s="852"/>
      <c r="Q176" s="853"/>
      <c r="R176" s="854"/>
      <c r="S176" s="852"/>
      <c r="T176" s="852"/>
      <c r="U176" s="852"/>
      <c r="V176" s="852"/>
      <c r="W176" s="852"/>
      <c r="X176" s="852"/>
      <c r="Y176" s="852"/>
      <c r="Z176" s="852"/>
      <c r="AA176" s="852"/>
      <c r="AB176" s="852"/>
      <c r="AC176" s="852"/>
      <c r="AD176" s="852"/>
      <c r="AE176" s="852"/>
      <c r="AF176" s="852"/>
      <c r="AG176" s="852"/>
      <c r="AH176" s="1463"/>
      <c r="AI176" s="1474"/>
      <c r="AJ176" s="1474"/>
      <c r="AK176" s="1474"/>
      <c r="AL176" s="1474"/>
      <c r="AM176" s="1474"/>
      <c r="AN176" s="1474"/>
      <c r="AO176" s="1474"/>
      <c r="AP176" s="1474"/>
      <c r="AQ176" s="1474"/>
      <c r="AR176" s="1474"/>
      <c r="AS176" s="1474"/>
      <c r="AT176" s="1474"/>
      <c r="AU176" s="1474"/>
      <c r="AV176" s="1474"/>
      <c r="AW176" s="1474"/>
      <c r="AX176" s="1474"/>
      <c r="AY176" s="1474"/>
      <c r="AZ176" s="547"/>
      <c r="BA176" s="37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307"/>
      <c r="CH176" s="307"/>
      <c r="CI176" s="1499"/>
      <c r="CJ176" s="1499"/>
      <c r="CK176" s="1499"/>
      <c r="CL176" s="1499"/>
      <c r="CM176" s="1499"/>
      <c r="CN176" s="1499"/>
      <c r="CO176" s="1499"/>
      <c r="CP176" s="1499"/>
      <c r="CQ176" s="1499"/>
      <c r="CR176" s="1499"/>
      <c r="CS176" s="1499"/>
      <c r="CT176" s="1499"/>
      <c r="CU176" s="1499"/>
      <c r="CV176" s="1499"/>
      <c r="CW176" s="1499"/>
      <c r="CX176" s="1499"/>
      <c r="CY176" s="1499"/>
      <c r="CZ176" s="1499"/>
    </row>
    <row r="177" s="546" customFormat="true" ht="15" customHeight="true" x14ac:dyDescent="0.2">
      <c r="A177" s="698"/>
      <c r="B177" s="931"/>
      <c r="C177" s="851"/>
      <c r="D177" s="852"/>
      <c r="E177" s="852"/>
      <c r="F177" s="852"/>
      <c r="G177" s="853"/>
      <c r="H177" s="854"/>
      <c r="I177" s="852"/>
      <c r="J177" s="852"/>
      <c r="K177" s="852"/>
      <c r="L177" s="855"/>
      <c r="M177" s="856"/>
      <c r="N177" s="852"/>
      <c r="O177" s="852"/>
      <c r="P177" s="852"/>
      <c r="Q177" s="853"/>
      <c r="R177" s="854"/>
      <c r="S177" s="852"/>
      <c r="T177" s="852"/>
      <c r="U177" s="852"/>
      <c r="V177" s="852"/>
      <c r="W177" s="852"/>
      <c r="X177" s="852"/>
      <c r="Y177" s="852"/>
      <c r="Z177" s="852"/>
      <c r="AA177" s="852"/>
      <c r="AB177" s="852"/>
      <c r="AC177" s="852"/>
      <c r="AD177" s="852"/>
      <c r="AE177" s="852"/>
      <c r="AF177" s="852"/>
      <c r="AG177" s="852"/>
      <c r="AH177" s="1463"/>
      <c r="AI177" s="1474"/>
      <c r="AJ177" s="1474"/>
      <c r="AK177" s="1474"/>
      <c r="AL177" s="1474"/>
      <c r="AM177" s="1474"/>
      <c r="AN177" s="1474"/>
      <c r="AO177" s="1474"/>
      <c r="AP177" s="1474"/>
      <c r="AQ177" s="1474"/>
      <c r="AR177" s="1474"/>
      <c r="AS177" s="1474"/>
      <c r="AT177" s="1474"/>
      <c r="AU177" s="1474"/>
      <c r="AV177" s="1474"/>
      <c r="AW177" s="1474"/>
      <c r="AX177" s="1474"/>
      <c r="AY177" s="1474"/>
      <c r="AZ177" s="547"/>
      <c r="BA177" s="37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307"/>
      <c r="CH177" s="307"/>
      <c r="CI177" s="1499"/>
      <c r="CJ177" s="1499"/>
      <c r="CK177" s="1499"/>
      <c r="CL177" s="1499"/>
      <c r="CM177" s="1499"/>
      <c r="CN177" s="1499"/>
      <c r="CO177" s="1499"/>
      <c r="CP177" s="1499"/>
      <c r="CQ177" s="1499"/>
      <c r="CR177" s="1499"/>
      <c r="CS177" s="1499"/>
      <c r="CT177" s="1499"/>
      <c r="CU177" s="1499"/>
      <c r="CV177" s="1499"/>
      <c r="CW177" s="1499"/>
      <c r="CX177" s="1499"/>
      <c r="CY177" s="1499"/>
      <c r="CZ177" s="1499"/>
    </row>
    <row r="178" s="546" customFormat="true" ht="15" customHeight="true" x14ac:dyDescent="0.2">
      <c r="A178" s="698"/>
      <c r="B178" s="931"/>
      <c r="C178" s="851"/>
      <c r="D178" s="852"/>
      <c r="E178" s="852"/>
      <c r="F178" s="852"/>
      <c r="G178" s="853"/>
      <c r="H178" s="854"/>
      <c r="I178" s="852"/>
      <c r="J178" s="852"/>
      <c r="K178" s="852"/>
      <c r="L178" s="855"/>
      <c r="M178" s="856"/>
      <c r="N178" s="852"/>
      <c r="O178" s="852"/>
      <c r="P178" s="852"/>
      <c r="Q178" s="853"/>
      <c r="R178" s="854"/>
      <c r="S178" s="852"/>
      <c r="T178" s="852"/>
      <c r="U178" s="852"/>
      <c r="V178" s="852"/>
      <c r="W178" s="852"/>
      <c r="X178" s="852"/>
      <c r="Y178" s="852"/>
      <c r="Z178" s="852"/>
      <c r="AA178" s="852"/>
      <c r="AB178" s="852"/>
      <c r="AC178" s="852"/>
      <c r="AD178" s="852"/>
      <c r="AE178" s="852"/>
      <c r="AF178" s="852"/>
      <c r="AG178" s="852"/>
      <c r="AH178" s="1463"/>
      <c r="AI178" s="1474"/>
      <c r="AJ178" s="1474"/>
      <c r="AK178" s="1474"/>
      <c r="AL178" s="1474"/>
      <c r="AM178" s="1474"/>
      <c r="AN178" s="1474"/>
      <c r="AO178" s="1474"/>
      <c r="AP178" s="1474"/>
      <c r="AQ178" s="1474"/>
      <c r="AR178" s="1474"/>
      <c r="AS178" s="1474"/>
      <c r="AT178" s="1474"/>
      <c r="AU178" s="1474"/>
      <c r="AV178" s="1474"/>
      <c r="AW178" s="1474"/>
      <c r="AX178" s="1474"/>
      <c r="AY178" s="1474"/>
      <c r="AZ178" s="547"/>
      <c r="BA178" s="37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307"/>
      <c r="CH178" s="307"/>
      <c r="CI178" s="1499"/>
      <c r="CJ178" s="1499"/>
      <c r="CK178" s="1499"/>
      <c r="CL178" s="1499"/>
      <c r="CM178" s="1499"/>
      <c r="CN178" s="1499"/>
      <c r="CO178" s="1499"/>
      <c r="CP178" s="1499"/>
      <c r="CQ178" s="1499"/>
      <c r="CR178" s="1499"/>
      <c r="CS178" s="1499"/>
      <c r="CT178" s="1499"/>
      <c r="CU178" s="1499"/>
      <c r="CV178" s="1499"/>
      <c r="CW178" s="1499"/>
      <c r="CX178" s="1499"/>
      <c r="CY178" s="1499"/>
      <c r="CZ178" s="1499"/>
    </row>
    <row r="179" s="546" customFormat="true" ht="15" customHeight="true" x14ac:dyDescent="0.2">
      <c r="A179" s="699"/>
      <c r="B179" s="932"/>
      <c r="C179" s="857"/>
      <c r="D179" s="858"/>
      <c r="E179" s="858"/>
      <c r="F179" s="858"/>
      <c r="G179" s="859"/>
      <c r="H179" s="860"/>
      <c r="I179" s="858"/>
      <c r="J179" s="858"/>
      <c r="K179" s="858"/>
      <c r="L179" s="861"/>
      <c r="M179" s="862"/>
      <c r="N179" s="858"/>
      <c r="O179" s="858"/>
      <c r="P179" s="858"/>
      <c r="Q179" s="859"/>
      <c r="R179" s="860"/>
      <c r="S179" s="858"/>
      <c r="T179" s="858"/>
      <c r="U179" s="858"/>
      <c r="V179" s="858"/>
      <c r="W179" s="858"/>
      <c r="X179" s="858"/>
      <c r="Y179" s="858"/>
      <c r="Z179" s="858"/>
      <c r="AA179" s="858"/>
      <c r="AB179" s="858"/>
      <c r="AC179" s="858"/>
      <c r="AD179" s="858"/>
      <c r="AE179" s="858"/>
      <c r="AF179" s="858"/>
      <c r="AG179" s="858"/>
      <c r="AH179" s="1464"/>
      <c r="AI179" s="1474"/>
      <c r="AJ179" s="1474"/>
      <c r="AK179" s="1474"/>
      <c r="AL179" s="1474"/>
      <c r="AM179" s="1474"/>
      <c r="AN179" s="1474"/>
      <c r="AO179" s="1474"/>
      <c r="AP179" s="1474"/>
      <c r="AQ179" s="1474"/>
      <c r="AR179" s="1474"/>
      <c r="AS179" s="1474"/>
      <c r="AT179" s="1474"/>
      <c r="AU179" s="1474"/>
      <c r="AV179" s="1474"/>
      <c r="AW179" s="1474"/>
      <c r="AX179" s="1474"/>
      <c r="AY179" s="1474"/>
      <c r="AZ179" s="547"/>
      <c r="BA179" s="37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307"/>
      <c r="CH179" s="307"/>
      <c r="CI179" s="1499"/>
      <c r="CJ179" s="1499"/>
      <c r="CK179" s="1499"/>
      <c r="CL179" s="1499"/>
      <c r="CM179" s="1499"/>
      <c r="CN179" s="1499"/>
      <c r="CO179" s="1499"/>
      <c r="CP179" s="1499"/>
      <c r="CQ179" s="1499"/>
      <c r="CR179" s="1499"/>
      <c r="CS179" s="1499"/>
      <c r="CT179" s="1499"/>
      <c r="CU179" s="1499"/>
      <c r="CV179" s="1499"/>
      <c r="CW179" s="1499"/>
      <c r="CX179" s="1499"/>
      <c r="CY179" s="1499"/>
      <c r="CZ179" s="1499"/>
    </row>
    <row r="180" s="554" customFormat="true" ht="15" customHeight="true" x14ac:dyDescent="0.2">
      <c r="A180" s="700"/>
      <c r="B180" s="718"/>
      <c r="C180" s="863"/>
      <c r="D180" s="864"/>
      <c r="E180" s="864"/>
      <c r="F180" s="864"/>
      <c r="G180" s="865"/>
      <c r="H180" s="866"/>
      <c r="I180" s="864"/>
      <c r="J180" s="864"/>
      <c r="K180" s="864"/>
      <c r="L180" s="867"/>
      <c r="M180" s="868"/>
      <c r="N180" s="864"/>
      <c r="O180" s="864"/>
      <c r="P180" s="864"/>
      <c r="Q180" s="865"/>
      <c r="R180" s="866"/>
      <c r="S180" s="864"/>
      <c r="T180" s="864"/>
      <c r="U180" s="864"/>
      <c r="V180" s="864"/>
      <c r="W180" s="864"/>
      <c r="X180" s="864"/>
      <c r="Y180" s="864"/>
      <c r="Z180" s="864"/>
      <c r="AA180" s="864"/>
      <c r="AB180" s="869"/>
      <c r="AC180" s="783"/>
      <c r="AD180" s="783"/>
      <c r="AE180" s="783"/>
      <c r="AF180" s="783"/>
      <c r="AG180" s="783"/>
      <c r="AH180" s="794"/>
      <c r="AI180" s="526"/>
      <c r="AJ180" s="526"/>
      <c r="AK180" s="526"/>
      <c r="AL180" s="526"/>
      <c r="AM180" s="526"/>
      <c r="AN180" s="526"/>
      <c r="AO180" s="526"/>
      <c r="AP180" s="526"/>
      <c r="AQ180" s="526"/>
      <c r="AR180" s="526"/>
      <c r="AS180" s="526"/>
      <c r="AT180" s="526"/>
      <c r="AU180" s="526"/>
      <c r="AV180" s="526"/>
      <c r="AW180" s="526"/>
      <c r="AX180" s="526"/>
      <c r="AY180" s="526"/>
      <c r="AZ180" s="216"/>
      <c r="BA180" s="37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307"/>
      <c r="CH180" s="307"/>
      <c r="CI180" s="1499"/>
      <c r="CJ180" s="1499"/>
      <c r="CK180" s="1499"/>
      <c r="CL180" s="1499"/>
      <c r="CM180" s="1499"/>
      <c r="CN180" s="1499"/>
      <c r="CO180" s="1499"/>
      <c r="CP180" s="1499"/>
      <c r="CQ180" s="1499"/>
      <c r="CR180" s="1499"/>
      <c r="CS180" s="1499"/>
      <c r="CT180" s="1499"/>
      <c r="CU180" s="1499"/>
      <c r="CV180" s="1499"/>
      <c r="CW180" s="1499"/>
      <c r="CX180" s="1499"/>
      <c r="CY180" s="1499"/>
      <c r="CZ180" s="1499"/>
    </row>
    <row r="181" s="554" customFormat="true" ht="15" customHeight="true" x14ac:dyDescent="0.2">
      <c r="A181" s="700"/>
      <c r="B181" s="718"/>
      <c r="C181" s="863"/>
      <c r="D181" s="864"/>
      <c r="E181" s="864"/>
      <c r="F181" s="864"/>
      <c r="G181" s="865"/>
      <c r="H181" s="866"/>
      <c r="I181" s="864"/>
      <c r="J181" s="864"/>
      <c r="K181" s="864"/>
      <c r="L181" s="867"/>
      <c r="M181" s="868"/>
      <c r="N181" s="864"/>
      <c r="O181" s="864"/>
      <c r="P181" s="864"/>
      <c r="Q181" s="865"/>
      <c r="R181" s="866"/>
      <c r="S181" s="864"/>
      <c r="T181" s="864"/>
      <c r="U181" s="864"/>
      <c r="V181" s="864"/>
      <c r="W181" s="864"/>
      <c r="X181" s="864"/>
      <c r="Y181" s="864"/>
      <c r="Z181" s="864"/>
      <c r="AA181" s="864"/>
      <c r="AB181" s="869"/>
      <c r="AC181" s="783"/>
      <c r="AD181" s="783"/>
      <c r="AE181" s="783"/>
      <c r="AF181" s="783"/>
      <c r="AG181" s="783"/>
      <c r="AH181" s="794"/>
      <c r="AI181" s="526"/>
      <c r="AJ181" s="526"/>
      <c r="AK181" s="526"/>
      <c r="AL181" s="526"/>
      <c r="AM181" s="526"/>
      <c r="AN181" s="526"/>
      <c r="AO181" s="526"/>
      <c r="AP181" s="526"/>
      <c r="AQ181" s="526"/>
      <c r="AR181" s="526"/>
      <c r="AS181" s="526"/>
      <c r="AT181" s="526"/>
      <c r="AU181" s="526"/>
      <c r="AV181" s="526"/>
      <c r="AW181" s="526"/>
      <c r="AX181" s="526"/>
      <c r="AY181" s="526"/>
      <c r="AZ181" s="216"/>
      <c r="BA181" s="37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307"/>
      <c r="CH181" s="307"/>
      <c r="CI181" s="1499"/>
      <c r="CJ181" s="1499"/>
      <c r="CK181" s="1499"/>
      <c r="CL181" s="1499"/>
      <c r="CM181" s="1499"/>
      <c r="CN181" s="1499"/>
      <c r="CO181" s="1499"/>
      <c r="CP181" s="1499"/>
      <c r="CQ181" s="1499"/>
      <c r="CR181" s="1499"/>
      <c r="CS181" s="1499"/>
      <c r="CT181" s="1499"/>
      <c r="CU181" s="1499"/>
      <c r="CV181" s="1499"/>
      <c r="CW181" s="1499"/>
      <c r="CX181" s="1499"/>
      <c r="CY181" s="1499"/>
      <c r="CZ181" s="1499"/>
    </row>
    <row r="182" s="554" customFormat="true" ht="15" customHeight="true" x14ac:dyDescent="0.2">
      <c r="A182" s="701"/>
      <c r="B182" s="719"/>
      <c r="C182" s="863"/>
      <c r="D182" s="864"/>
      <c r="E182" s="864"/>
      <c r="F182" s="864"/>
      <c r="G182" s="865"/>
      <c r="H182" s="866"/>
      <c r="I182" s="864"/>
      <c r="J182" s="864"/>
      <c r="K182" s="864"/>
      <c r="L182" s="867"/>
      <c r="M182" s="868"/>
      <c r="N182" s="864"/>
      <c r="O182" s="864"/>
      <c r="P182" s="864"/>
      <c r="Q182" s="865"/>
      <c r="R182" s="866"/>
      <c r="S182" s="864"/>
      <c r="T182" s="864"/>
      <c r="U182" s="864"/>
      <c r="V182" s="864"/>
      <c r="W182" s="864"/>
      <c r="X182" s="864"/>
      <c r="Y182" s="864"/>
      <c r="Z182" s="864"/>
      <c r="AA182" s="864"/>
      <c r="AB182" s="869"/>
      <c r="AC182" s="783"/>
      <c r="AD182" s="783"/>
      <c r="AE182" s="783"/>
      <c r="AF182" s="783"/>
      <c r="AG182" s="783"/>
      <c r="AH182" s="794"/>
      <c r="AI182" s="526"/>
      <c r="AJ182" s="526"/>
      <c r="AK182" s="526"/>
      <c r="AL182" s="526"/>
      <c r="AM182" s="526"/>
      <c r="AN182" s="526"/>
      <c r="AO182" s="526"/>
      <c r="AP182" s="526"/>
      <c r="AQ182" s="526"/>
      <c r="AR182" s="526"/>
      <c r="AS182" s="526"/>
      <c r="AT182" s="526"/>
      <c r="AU182" s="526"/>
      <c r="AV182" s="526"/>
      <c r="AW182" s="526"/>
      <c r="AX182" s="526"/>
      <c r="AY182" s="526"/>
      <c r="AZ182" s="216"/>
      <c r="BA182" s="37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307"/>
      <c r="CH182" s="307"/>
      <c r="CI182" s="1499"/>
      <c r="CJ182" s="1499"/>
      <c r="CK182" s="1499"/>
      <c r="CL182" s="1499"/>
      <c r="CM182" s="1499"/>
      <c r="CN182" s="1499"/>
      <c r="CO182" s="1499"/>
      <c r="CP182" s="1499"/>
      <c r="CQ182" s="1499"/>
      <c r="CR182" s="1499"/>
      <c r="CS182" s="1499"/>
      <c r="CT182" s="1499"/>
      <c r="CU182" s="1499"/>
      <c r="CV182" s="1499"/>
      <c r="CW182" s="1499"/>
      <c r="CX182" s="1499"/>
      <c r="CY182" s="1499"/>
      <c r="CZ182" s="1499"/>
    </row>
    <row r="183" s="554" customFormat="true" ht="15" customHeight="true" x14ac:dyDescent="0.2">
      <c r="A183" s="701"/>
      <c r="B183" s="719"/>
      <c r="C183" s="863"/>
      <c r="D183" s="864"/>
      <c r="E183" s="864"/>
      <c r="F183" s="864"/>
      <c r="G183" s="865"/>
      <c r="H183" s="866"/>
      <c r="I183" s="864"/>
      <c r="J183" s="864"/>
      <c r="K183" s="864"/>
      <c r="L183" s="867"/>
      <c r="M183" s="868"/>
      <c r="N183" s="864"/>
      <c r="O183" s="864"/>
      <c r="P183" s="864"/>
      <c r="Q183" s="865"/>
      <c r="R183" s="866"/>
      <c r="S183" s="864"/>
      <c r="T183" s="864"/>
      <c r="U183" s="864"/>
      <c r="V183" s="864"/>
      <c r="W183" s="864"/>
      <c r="X183" s="864"/>
      <c r="Y183" s="864"/>
      <c r="Z183" s="864"/>
      <c r="AA183" s="864"/>
      <c r="AB183" s="869"/>
      <c r="AC183" s="783"/>
      <c r="AD183" s="783"/>
      <c r="AE183" s="783"/>
      <c r="AF183" s="783"/>
      <c r="AG183" s="783"/>
      <c r="AH183" s="794"/>
      <c r="AI183" s="526"/>
      <c r="AJ183" s="526"/>
      <c r="AK183" s="526"/>
      <c r="AL183" s="526"/>
      <c r="AM183" s="526"/>
      <c r="AN183" s="526"/>
      <c r="AO183" s="526"/>
      <c r="AP183" s="526"/>
      <c r="AQ183" s="526"/>
      <c r="AR183" s="526"/>
      <c r="AS183" s="526"/>
      <c r="AT183" s="526"/>
      <c r="AU183" s="526"/>
      <c r="AV183" s="526"/>
      <c r="AW183" s="526"/>
      <c r="AX183" s="526"/>
      <c r="AY183" s="526"/>
      <c r="AZ183" s="216"/>
      <c r="BA183" s="37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307"/>
      <c r="CH183" s="307"/>
      <c r="CI183" s="1499"/>
      <c r="CJ183" s="1499"/>
      <c r="CK183" s="1499"/>
      <c r="CL183" s="1499"/>
      <c r="CM183" s="1499"/>
      <c r="CN183" s="1499"/>
      <c r="CO183" s="1499"/>
      <c r="CP183" s="1499"/>
      <c r="CQ183" s="1499"/>
      <c r="CR183" s="1499"/>
      <c r="CS183" s="1499"/>
      <c r="CT183" s="1499"/>
      <c r="CU183" s="1499"/>
      <c r="CV183" s="1499"/>
      <c r="CW183" s="1499"/>
      <c r="CX183" s="1499"/>
      <c r="CY183" s="1499"/>
      <c r="CZ183" s="1499"/>
    </row>
    <row r="184" s="554" customFormat="true" ht="15" customHeight="true" x14ac:dyDescent="0.2">
      <c r="A184" s="701"/>
      <c r="B184" s="719"/>
      <c r="C184" s="863"/>
      <c r="D184" s="864"/>
      <c r="E184" s="864"/>
      <c r="F184" s="864"/>
      <c r="G184" s="865"/>
      <c r="H184" s="866"/>
      <c r="I184" s="864"/>
      <c r="J184" s="864"/>
      <c r="K184" s="864"/>
      <c r="L184" s="867"/>
      <c r="M184" s="868"/>
      <c r="N184" s="864"/>
      <c r="O184" s="864"/>
      <c r="P184" s="864"/>
      <c r="Q184" s="865"/>
      <c r="R184" s="866"/>
      <c r="S184" s="864"/>
      <c r="T184" s="864"/>
      <c r="U184" s="864"/>
      <c r="V184" s="864"/>
      <c r="W184" s="864"/>
      <c r="X184" s="864"/>
      <c r="Y184" s="864"/>
      <c r="Z184" s="864"/>
      <c r="AA184" s="864"/>
      <c r="AB184" s="869"/>
      <c r="AC184" s="783"/>
      <c r="AD184" s="783"/>
      <c r="AE184" s="783"/>
      <c r="AF184" s="783"/>
      <c r="AG184" s="783"/>
      <c r="AH184" s="794"/>
      <c r="AI184" s="526"/>
      <c r="AJ184" s="526"/>
      <c r="AK184" s="526"/>
      <c r="AL184" s="526"/>
      <c r="AM184" s="526"/>
      <c r="AN184" s="526"/>
      <c r="AO184" s="526"/>
      <c r="AP184" s="526"/>
      <c r="AQ184" s="526"/>
      <c r="AR184" s="526"/>
      <c r="AS184" s="526"/>
      <c r="AT184" s="526"/>
      <c r="AU184" s="526"/>
      <c r="AV184" s="526"/>
      <c r="AW184" s="526"/>
      <c r="AX184" s="526"/>
      <c r="AY184" s="526"/>
      <c r="AZ184" s="216"/>
      <c r="BA184" s="37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307"/>
      <c r="CH184" s="307"/>
      <c r="CI184" s="1499"/>
      <c r="CJ184" s="1499"/>
      <c r="CK184" s="1499"/>
      <c r="CL184" s="1499"/>
      <c r="CM184" s="1499"/>
      <c r="CN184" s="1499"/>
      <c r="CO184" s="1499"/>
      <c r="CP184" s="1499"/>
      <c r="CQ184" s="1499"/>
      <c r="CR184" s="1499"/>
      <c r="CS184" s="1499"/>
      <c r="CT184" s="1499"/>
      <c r="CU184" s="1499"/>
      <c r="CV184" s="1499"/>
      <c r="CW184" s="1499"/>
      <c r="CX184" s="1499"/>
      <c r="CY184" s="1499"/>
      <c r="CZ184" s="1499"/>
    </row>
    <row r="185" s="554" customFormat="true" ht="15" customHeight="true" x14ac:dyDescent="0.2">
      <c r="A185" s="701"/>
      <c r="B185" s="719"/>
      <c r="C185" s="863"/>
      <c r="D185" s="864"/>
      <c r="E185" s="864"/>
      <c r="F185" s="864"/>
      <c r="G185" s="865"/>
      <c r="H185" s="866"/>
      <c r="I185" s="864"/>
      <c r="J185" s="864"/>
      <c r="K185" s="864"/>
      <c r="L185" s="867"/>
      <c r="M185" s="868"/>
      <c r="N185" s="864"/>
      <c r="O185" s="864"/>
      <c r="P185" s="864"/>
      <c r="Q185" s="865"/>
      <c r="R185" s="866"/>
      <c r="S185" s="864"/>
      <c r="T185" s="864"/>
      <c r="U185" s="864"/>
      <c r="V185" s="864"/>
      <c r="W185" s="864"/>
      <c r="X185" s="864"/>
      <c r="Y185" s="864"/>
      <c r="Z185" s="864"/>
      <c r="AA185" s="864"/>
      <c r="AB185" s="869"/>
      <c r="AC185" s="783"/>
      <c r="AD185" s="783"/>
      <c r="AE185" s="783"/>
      <c r="AF185" s="783"/>
      <c r="AG185" s="783"/>
      <c r="AH185" s="794"/>
      <c r="AI185" s="526"/>
      <c r="AJ185" s="526"/>
      <c r="AK185" s="526"/>
      <c r="AL185" s="526"/>
      <c r="AM185" s="526"/>
      <c r="AN185" s="526"/>
      <c r="AO185" s="526"/>
      <c r="AP185" s="526"/>
      <c r="AQ185" s="526"/>
      <c r="AR185" s="526"/>
      <c r="AS185" s="526"/>
      <c r="AT185" s="526"/>
      <c r="AU185" s="526"/>
      <c r="AV185" s="526"/>
      <c r="AW185" s="526"/>
      <c r="AX185" s="526"/>
      <c r="AY185" s="526"/>
      <c r="AZ185" s="216"/>
      <c r="BA185" s="37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307"/>
      <c r="CH185" s="307"/>
      <c r="CI185" s="1499"/>
      <c r="CJ185" s="1499"/>
      <c r="CK185" s="1499"/>
      <c r="CL185" s="1499"/>
      <c r="CM185" s="1499"/>
      <c r="CN185" s="1499"/>
      <c r="CO185" s="1499"/>
      <c r="CP185" s="1499"/>
      <c r="CQ185" s="1499"/>
      <c r="CR185" s="1499"/>
      <c r="CS185" s="1499"/>
      <c r="CT185" s="1499"/>
      <c r="CU185" s="1499"/>
      <c r="CV185" s="1499"/>
      <c r="CW185" s="1499"/>
      <c r="CX185" s="1499"/>
      <c r="CY185" s="1499"/>
      <c r="CZ185" s="1499"/>
    </row>
    <row r="186" s="554" customFormat="true" ht="15" customHeight="true" x14ac:dyDescent="0.2">
      <c r="A186" s="701"/>
      <c r="B186" s="719"/>
      <c r="C186" s="863"/>
      <c r="D186" s="864"/>
      <c r="E186" s="864"/>
      <c r="F186" s="864"/>
      <c r="G186" s="865"/>
      <c r="H186" s="866"/>
      <c r="I186" s="864"/>
      <c r="J186" s="864"/>
      <c r="K186" s="864"/>
      <c r="L186" s="867"/>
      <c r="M186" s="868"/>
      <c r="N186" s="864"/>
      <c r="O186" s="864"/>
      <c r="P186" s="864"/>
      <c r="Q186" s="865"/>
      <c r="R186" s="866"/>
      <c r="S186" s="864"/>
      <c r="T186" s="864"/>
      <c r="U186" s="864"/>
      <c r="V186" s="864"/>
      <c r="W186" s="864"/>
      <c r="X186" s="864"/>
      <c r="Y186" s="864"/>
      <c r="Z186" s="864"/>
      <c r="AA186" s="864"/>
      <c r="AB186" s="869"/>
      <c r="AC186" s="783"/>
      <c r="AD186" s="783"/>
      <c r="AE186" s="783"/>
      <c r="AF186" s="783"/>
      <c r="AG186" s="783"/>
      <c r="AH186" s="794"/>
      <c r="AI186" s="526"/>
      <c r="AJ186" s="526"/>
      <c r="AK186" s="526"/>
      <c r="AL186" s="526"/>
      <c r="AM186" s="526"/>
      <c r="AN186" s="526"/>
      <c r="AO186" s="526"/>
      <c r="AP186" s="526"/>
      <c r="AQ186" s="526"/>
      <c r="AR186" s="526"/>
      <c r="AS186" s="526"/>
      <c r="AT186" s="526"/>
      <c r="AU186" s="526"/>
      <c r="AV186" s="526"/>
      <c r="AW186" s="526"/>
      <c r="AX186" s="526"/>
      <c r="AY186" s="526"/>
      <c r="AZ186" s="216"/>
      <c r="BA186" s="37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307"/>
      <c r="CH186" s="307"/>
      <c r="CI186" s="1499"/>
      <c r="CJ186" s="1499"/>
      <c r="CK186" s="1499"/>
      <c r="CL186" s="1499"/>
      <c r="CM186" s="1499"/>
      <c r="CN186" s="1499"/>
      <c r="CO186" s="1499"/>
      <c r="CP186" s="1499"/>
      <c r="CQ186" s="1499"/>
      <c r="CR186" s="1499"/>
      <c r="CS186" s="1499"/>
      <c r="CT186" s="1499"/>
      <c r="CU186" s="1499"/>
      <c r="CV186" s="1499"/>
      <c r="CW186" s="1499"/>
      <c r="CX186" s="1499"/>
      <c r="CY186" s="1499"/>
      <c r="CZ186" s="1499"/>
    </row>
    <row r="187" s="554" customFormat="true" ht="15" customHeight="true" x14ac:dyDescent="0.2">
      <c r="A187" s="701"/>
      <c r="B187" s="719"/>
      <c r="C187" s="863"/>
      <c r="D187" s="864"/>
      <c r="E187" s="864"/>
      <c r="F187" s="864"/>
      <c r="G187" s="865"/>
      <c r="H187" s="866"/>
      <c r="I187" s="864"/>
      <c r="J187" s="864"/>
      <c r="K187" s="864"/>
      <c r="L187" s="867"/>
      <c r="M187" s="868"/>
      <c r="N187" s="864"/>
      <c r="O187" s="864"/>
      <c r="P187" s="864"/>
      <c r="Q187" s="865"/>
      <c r="R187" s="866"/>
      <c r="S187" s="864"/>
      <c r="T187" s="864"/>
      <c r="U187" s="864"/>
      <c r="V187" s="864"/>
      <c r="W187" s="864"/>
      <c r="X187" s="864"/>
      <c r="Y187" s="864"/>
      <c r="Z187" s="864"/>
      <c r="AA187" s="864"/>
      <c r="AB187" s="869"/>
      <c r="AC187" s="783"/>
      <c r="AD187" s="783"/>
      <c r="AE187" s="783"/>
      <c r="AF187" s="783"/>
      <c r="AG187" s="783"/>
      <c r="AH187" s="794"/>
      <c r="AI187" s="526"/>
      <c r="AJ187" s="526"/>
      <c r="AK187" s="526"/>
      <c r="AL187" s="526"/>
      <c r="AM187" s="526"/>
      <c r="AN187" s="526"/>
      <c r="AO187" s="526"/>
      <c r="AP187" s="526"/>
      <c r="AQ187" s="526"/>
      <c r="AR187" s="526"/>
      <c r="AS187" s="526"/>
      <c r="AT187" s="526"/>
      <c r="AU187" s="526"/>
      <c r="AV187" s="526"/>
      <c r="AW187" s="526"/>
      <c r="AX187" s="526"/>
      <c r="AY187" s="526"/>
      <c r="AZ187" s="216"/>
      <c r="BA187" s="37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307"/>
      <c r="CH187" s="307"/>
      <c r="CI187" s="1499"/>
      <c r="CJ187" s="1499"/>
      <c r="CK187" s="1499"/>
      <c r="CL187" s="1499"/>
      <c r="CM187" s="1499"/>
      <c r="CN187" s="1499"/>
      <c r="CO187" s="1499"/>
      <c r="CP187" s="1499"/>
      <c r="CQ187" s="1499"/>
      <c r="CR187" s="1499"/>
      <c r="CS187" s="1499"/>
      <c r="CT187" s="1499"/>
      <c r="CU187" s="1499"/>
      <c r="CV187" s="1499"/>
      <c r="CW187" s="1499"/>
      <c r="CX187" s="1499"/>
      <c r="CY187" s="1499"/>
      <c r="CZ187" s="1499"/>
    </row>
    <row r="188" s="554" customFormat="true" ht="15" customHeight="true" x14ac:dyDescent="0.2">
      <c r="A188" s="701"/>
      <c r="B188" s="719"/>
      <c r="C188" s="863"/>
      <c r="D188" s="864"/>
      <c r="E188" s="864"/>
      <c r="F188" s="864"/>
      <c r="G188" s="865"/>
      <c r="H188" s="866"/>
      <c r="I188" s="864"/>
      <c r="J188" s="864"/>
      <c r="K188" s="864"/>
      <c r="L188" s="867"/>
      <c r="M188" s="868"/>
      <c r="N188" s="864"/>
      <c r="O188" s="864"/>
      <c r="P188" s="864"/>
      <c r="Q188" s="865"/>
      <c r="R188" s="866"/>
      <c r="S188" s="864"/>
      <c r="T188" s="864"/>
      <c r="U188" s="864"/>
      <c r="V188" s="864"/>
      <c r="W188" s="864"/>
      <c r="X188" s="864"/>
      <c r="Y188" s="864"/>
      <c r="Z188" s="864"/>
      <c r="AA188" s="864"/>
      <c r="AB188" s="869"/>
      <c r="AC188" s="783"/>
      <c r="AD188" s="783"/>
      <c r="AE188" s="783"/>
      <c r="AF188" s="783"/>
      <c r="AG188" s="783"/>
      <c r="AH188" s="794"/>
      <c r="AI188" s="526"/>
      <c r="AJ188" s="526"/>
      <c r="AK188" s="526"/>
      <c r="AL188" s="526"/>
      <c r="AM188" s="526"/>
      <c r="AN188" s="526"/>
      <c r="AO188" s="526"/>
      <c r="AP188" s="526"/>
      <c r="AQ188" s="526"/>
      <c r="AR188" s="526"/>
      <c r="AS188" s="526"/>
      <c r="AT188" s="526"/>
      <c r="AU188" s="526"/>
      <c r="AV188" s="526"/>
      <c r="AW188" s="526"/>
      <c r="AX188" s="526"/>
      <c r="AY188" s="526"/>
      <c r="AZ188" s="216"/>
      <c r="BA188" s="37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307"/>
      <c r="CH188" s="307"/>
      <c r="CI188" s="1499"/>
      <c r="CJ188" s="1499"/>
      <c r="CK188" s="1499"/>
      <c r="CL188" s="1499"/>
      <c r="CM188" s="1499"/>
      <c r="CN188" s="1499"/>
      <c r="CO188" s="1499"/>
      <c r="CP188" s="1499"/>
      <c r="CQ188" s="1499"/>
      <c r="CR188" s="1499"/>
      <c r="CS188" s="1499"/>
      <c r="CT188" s="1499"/>
      <c r="CU188" s="1499"/>
      <c r="CV188" s="1499"/>
      <c r="CW188" s="1499"/>
      <c r="CX188" s="1499"/>
      <c r="CY188" s="1499"/>
      <c r="CZ188" s="1499"/>
    </row>
    <row r="189" s="554" customFormat="true" ht="15" customHeight="true" x14ac:dyDescent="0.2">
      <c r="A189" s="701"/>
      <c r="B189" s="719"/>
      <c r="C189" s="863"/>
      <c r="D189" s="864"/>
      <c r="E189" s="864"/>
      <c r="F189" s="864"/>
      <c r="G189" s="865"/>
      <c r="H189" s="866"/>
      <c r="I189" s="864"/>
      <c r="J189" s="864"/>
      <c r="K189" s="864"/>
      <c r="L189" s="867"/>
      <c r="M189" s="868"/>
      <c r="N189" s="864"/>
      <c r="O189" s="864"/>
      <c r="P189" s="864"/>
      <c r="Q189" s="865"/>
      <c r="R189" s="866"/>
      <c r="S189" s="864"/>
      <c r="T189" s="864"/>
      <c r="U189" s="864"/>
      <c r="V189" s="864"/>
      <c r="W189" s="864"/>
      <c r="X189" s="864"/>
      <c r="Y189" s="864"/>
      <c r="Z189" s="864"/>
      <c r="AA189" s="864"/>
      <c r="AB189" s="869"/>
      <c r="AC189" s="783"/>
      <c r="AD189" s="783"/>
      <c r="AE189" s="783"/>
      <c r="AF189" s="783"/>
      <c r="AG189" s="783"/>
      <c r="AH189" s="794"/>
      <c r="AI189" s="526"/>
      <c r="AJ189" s="526"/>
      <c r="AK189" s="526"/>
      <c r="AL189" s="526"/>
      <c r="AM189" s="526"/>
      <c r="AN189" s="526"/>
      <c r="AO189" s="526"/>
      <c r="AP189" s="526"/>
      <c r="AQ189" s="526"/>
      <c r="AR189" s="526"/>
      <c r="AS189" s="526"/>
      <c r="AT189" s="526"/>
      <c r="AU189" s="526"/>
      <c r="AV189" s="526"/>
      <c r="AW189" s="526"/>
      <c r="AX189" s="526"/>
      <c r="AY189" s="526"/>
      <c r="AZ189" s="216"/>
      <c r="BA189" s="37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307"/>
      <c r="CH189" s="307"/>
      <c r="CI189" s="1499"/>
      <c r="CJ189" s="1499"/>
      <c r="CK189" s="1499"/>
      <c r="CL189" s="1499"/>
      <c r="CM189" s="1499"/>
      <c r="CN189" s="1499"/>
      <c r="CO189" s="1499"/>
      <c r="CP189" s="1499"/>
      <c r="CQ189" s="1499"/>
      <c r="CR189" s="1499"/>
      <c r="CS189" s="1499"/>
      <c r="CT189" s="1499"/>
      <c r="CU189" s="1499"/>
      <c r="CV189" s="1499"/>
      <c r="CW189" s="1499"/>
      <c r="CX189" s="1499"/>
      <c r="CY189" s="1499"/>
      <c r="CZ189" s="1499"/>
    </row>
    <row r="190" s="554" customFormat="true" ht="15" customHeight="true" x14ac:dyDescent="0.2">
      <c r="A190" s="701"/>
      <c r="B190" s="719"/>
      <c r="C190" s="863"/>
      <c r="D190" s="864"/>
      <c r="E190" s="864"/>
      <c r="F190" s="864"/>
      <c r="G190" s="865"/>
      <c r="H190" s="866"/>
      <c r="I190" s="864"/>
      <c r="J190" s="864"/>
      <c r="K190" s="864"/>
      <c r="L190" s="867"/>
      <c r="M190" s="868"/>
      <c r="N190" s="864"/>
      <c r="O190" s="864"/>
      <c r="P190" s="864"/>
      <c r="Q190" s="865"/>
      <c r="R190" s="866"/>
      <c r="S190" s="864"/>
      <c r="T190" s="864"/>
      <c r="U190" s="864"/>
      <c r="V190" s="864"/>
      <c r="W190" s="864"/>
      <c r="X190" s="864"/>
      <c r="Y190" s="864"/>
      <c r="Z190" s="864"/>
      <c r="AA190" s="864"/>
      <c r="AB190" s="869"/>
      <c r="AC190" s="783"/>
      <c r="AD190" s="783"/>
      <c r="AE190" s="783"/>
      <c r="AF190" s="783"/>
      <c r="AG190" s="783"/>
      <c r="AH190" s="794"/>
      <c r="AI190" s="526"/>
      <c r="AJ190" s="526"/>
      <c r="AK190" s="526"/>
      <c r="AL190" s="526"/>
      <c r="AM190" s="526"/>
      <c r="AN190" s="526"/>
      <c r="AO190" s="526"/>
      <c r="AP190" s="526"/>
      <c r="AQ190" s="526"/>
      <c r="AR190" s="526"/>
      <c r="AS190" s="526"/>
      <c r="AT190" s="526"/>
      <c r="AU190" s="526"/>
      <c r="AV190" s="526"/>
      <c r="AW190" s="526"/>
      <c r="AX190" s="526"/>
      <c r="AY190" s="526"/>
      <c r="AZ190" s="216"/>
      <c r="BA190" s="37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307"/>
      <c r="CH190" s="307"/>
      <c r="CI190" s="1499"/>
      <c r="CJ190" s="1499"/>
      <c r="CK190" s="1499"/>
      <c r="CL190" s="1499"/>
      <c r="CM190" s="1499"/>
      <c r="CN190" s="1499"/>
      <c r="CO190" s="1499"/>
      <c r="CP190" s="1499"/>
      <c r="CQ190" s="1499"/>
      <c r="CR190" s="1499"/>
      <c r="CS190" s="1499"/>
      <c r="CT190" s="1499"/>
      <c r="CU190" s="1499"/>
      <c r="CV190" s="1499"/>
      <c r="CW190" s="1499"/>
      <c r="CX190" s="1499"/>
      <c r="CY190" s="1499"/>
      <c r="CZ190" s="1499"/>
    </row>
    <row r="191" s="554" customFormat="true" ht="15" customHeight="true" x14ac:dyDescent="0.2">
      <c r="A191" s="701"/>
      <c r="B191" s="719"/>
      <c r="C191" s="863"/>
      <c r="D191" s="864"/>
      <c r="E191" s="864"/>
      <c r="F191" s="864"/>
      <c r="G191" s="865"/>
      <c r="H191" s="866"/>
      <c r="I191" s="864"/>
      <c r="J191" s="864"/>
      <c r="K191" s="864"/>
      <c r="L191" s="867"/>
      <c r="M191" s="868"/>
      <c r="N191" s="864"/>
      <c r="O191" s="864"/>
      <c r="P191" s="864"/>
      <c r="Q191" s="865"/>
      <c r="R191" s="866"/>
      <c r="S191" s="864"/>
      <c r="T191" s="864"/>
      <c r="U191" s="864"/>
      <c r="V191" s="864"/>
      <c r="W191" s="864"/>
      <c r="X191" s="864"/>
      <c r="Y191" s="864"/>
      <c r="Z191" s="864"/>
      <c r="AA191" s="864"/>
      <c r="AB191" s="869"/>
      <c r="AC191" s="783"/>
      <c r="AD191" s="783"/>
      <c r="AE191" s="783"/>
      <c r="AF191" s="783"/>
      <c r="AG191" s="783"/>
      <c r="AH191" s="794"/>
      <c r="AI191" s="526"/>
      <c r="AJ191" s="526"/>
      <c r="AK191" s="526"/>
      <c r="AL191" s="526"/>
      <c r="AM191" s="526"/>
      <c r="AN191" s="526"/>
      <c r="AO191" s="526"/>
      <c r="AP191" s="526"/>
      <c r="AQ191" s="526"/>
      <c r="AR191" s="526"/>
      <c r="AS191" s="526"/>
      <c r="AT191" s="526"/>
      <c r="AU191" s="526"/>
      <c r="AV191" s="526"/>
      <c r="AW191" s="526"/>
      <c r="AX191" s="526"/>
      <c r="AY191" s="526"/>
      <c r="AZ191" s="216"/>
      <c r="BA191" s="37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307"/>
      <c r="CH191" s="307"/>
      <c r="CI191" s="1499"/>
      <c r="CJ191" s="1499"/>
      <c r="CK191" s="1499"/>
      <c r="CL191" s="1499"/>
      <c r="CM191" s="1499"/>
      <c r="CN191" s="1499"/>
      <c r="CO191" s="1499"/>
      <c r="CP191" s="1499"/>
      <c r="CQ191" s="1499"/>
      <c r="CR191" s="1499"/>
      <c r="CS191" s="1499"/>
      <c r="CT191" s="1499"/>
      <c r="CU191" s="1499"/>
      <c r="CV191" s="1499"/>
      <c r="CW191" s="1499"/>
      <c r="CX191" s="1499"/>
      <c r="CY191" s="1499"/>
      <c r="CZ191" s="1499"/>
    </row>
    <row r="192" s="554" customFormat="true" ht="15" customHeight="true" x14ac:dyDescent="0.2">
      <c r="A192" s="702"/>
      <c r="B192" s="720"/>
      <c r="C192" s="870"/>
      <c r="D192" s="871"/>
      <c r="E192" s="871"/>
      <c r="F192" s="871"/>
      <c r="G192" s="872"/>
      <c r="H192" s="873"/>
      <c r="I192" s="871"/>
      <c r="J192" s="871"/>
      <c r="K192" s="871"/>
      <c r="L192" s="874"/>
      <c r="M192" s="875"/>
      <c r="N192" s="871"/>
      <c r="O192" s="871"/>
      <c r="P192" s="871"/>
      <c r="Q192" s="872"/>
      <c r="R192" s="873"/>
      <c r="S192" s="871"/>
      <c r="T192" s="871"/>
      <c r="U192" s="871"/>
      <c r="V192" s="871"/>
      <c r="W192" s="871"/>
      <c r="X192" s="871"/>
      <c r="Y192" s="871"/>
      <c r="Z192" s="871"/>
      <c r="AA192" s="871"/>
      <c r="AB192" s="876"/>
      <c r="AC192" s="783"/>
      <c r="AD192" s="783"/>
      <c r="AE192" s="783"/>
      <c r="AF192" s="783"/>
      <c r="AG192" s="783"/>
      <c r="AH192" s="794"/>
      <c r="AI192" s="526"/>
      <c r="AJ192" s="526"/>
      <c r="AK192" s="526"/>
      <c r="AL192" s="526"/>
      <c r="AM192" s="526"/>
      <c r="AN192" s="526"/>
      <c r="AO192" s="526"/>
      <c r="AP192" s="526"/>
      <c r="AQ192" s="526"/>
      <c r="AR192" s="526"/>
      <c r="AS192" s="526"/>
      <c r="AT192" s="526"/>
      <c r="AU192" s="526"/>
      <c r="AV192" s="526"/>
      <c r="AW192" s="526"/>
      <c r="AX192" s="526"/>
      <c r="AY192" s="526"/>
      <c r="AZ192" s="216"/>
      <c r="BA192" s="37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307"/>
      <c r="CH192" s="307"/>
      <c r="CI192" s="1499"/>
      <c r="CJ192" s="1499"/>
      <c r="CK192" s="1499"/>
      <c r="CL192" s="1499"/>
      <c r="CM192" s="1499"/>
      <c r="CN192" s="1499"/>
      <c r="CO192" s="1499"/>
      <c r="CP192" s="1499"/>
      <c r="CQ192" s="1499"/>
      <c r="CR192" s="1499"/>
      <c r="CS192" s="1499"/>
      <c r="CT192" s="1499"/>
      <c r="CU192" s="1499"/>
      <c r="CV192" s="1499"/>
      <c r="CW192" s="1499"/>
      <c r="CX192" s="1499"/>
      <c r="CY192" s="1499"/>
      <c r="CZ192" s="1499"/>
    </row>
    <row r="193" s="554" customFormat="true" ht="15" customHeight="true" x14ac:dyDescent="0.2">
      <c r="A193" s="623"/>
      <c r="B193" s="721"/>
      <c r="C193" s="792"/>
      <c r="D193" s="783"/>
      <c r="E193" s="783"/>
      <c r="F193" s="783"/>
      <c r="G193" s="784"/>
      <c r="H193" s="793"/>
      <c r="I193" s="783"/>
      <c r="J193" s="783"/>
      <c r="K193" s="783"/>
      <c r="L193" s="794"/>
      <c r="M193" s="792"/>
      <c r="N193" s="783"/>
      <c r="O193" s="783"/>
      <c r="P193" s="783"/>
      <c r="Q193" s="784"/>
      <c r="R193" s="793"/>
      <c r="S193" s="783"/>
      <c r="T193" s="783"/>
      <c r="U193" s="783"/>
      <c r="V193" s="783"/>
      <c r="W193" s="783"/>
      <c r="X193" s="783"/>
      <c r="Y193" s="783"/>
      <c r="Z193" s="783"/>
      <c r="AA193" s="783"/>
      <c r="AB193" s="783"/>
      <c r="AC193" s="783"/>
      <c r="AD193" s="783"/>
      <c r="AE193" s="783"/>
      <c r="AF193" s="783"/>
      <c r="AG193" s="783"/>
      <c r="AH193" s="794"/>
      <c r="AI193" s="526"/>
      <c r="AJ193" s="526"/>
      <c r="AK193" s="526"/>
      <c r="AL193" s="526"/>
      <c r="AM193" s="526"/>
      <c r="AN193" s="526"/>
      <c r="AO193" s="526"/>
      <c r="AP193" s="526"/>
      <c r="AQ193" s="526"/>
      <c r="AR193" s="526"/>
      <c r="AS193" s="526"/>
      <c r="AT193" s="526"/>
      <c r="AU193" s="526"/>
      <c r="AV193" s="526"/>
      <c r="AW193" s="526"/>
      <c r="AX193" s="526"/>
      <c r="AY193" s="526"/>
      <c r="AZ193" s="216"/>
      <c r="BA193" s="37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307"/>
      <c r="CH193" s="307"/>
      <c r="CI193" s="1499"/>
      <c r="CJ193" s="1499"/>
      <c r="CK193" s="1499"/>
      <c r="CL193" s="1499"/>
      <c r="CM193" s="1499"/>
      <c r="CN193" s="1499"/>
      <c r="CO193" s="1499"/>
      <c r="CP193" s="1499"/>
      <c r="CQ193" s="1499"/>
      <c r="CR193" s="1499"/>
      <c r="CS193" s="1499"/>
      <c r="CT193" s="1499"/>
      <c r="CU193" s="1499"/>
      <c r="CV193" s="1499"/>
      <c r="CW193" s="1499"/>
      <c r="CX193" s="1499"/>
      <c r="CY193" s="1499"/>
      <c r="CZ193" s="1499"/>
    </row>
    <row r="194" s="131" customFormat="true" ht="15" customHeight="true" x14ac:dyDescent="0.2">
      <c r="A194" s="624"/>
      <c r="B194" s="722"/>
      <c r="C194" s="792"/>
      <c r="D194" s="783"/>
      <c r="E194" s="783"/>
      <c r="F194" s="783"/>
      <c r="G194" s="784"/>
      <c r="H194" s="793"/>
      <c r="I194" s="783"/>
      <c r="J194" s="783"/>
      <c r="K194" s="783"/>
      <c r="L194" s="794"/>
      <c r="M194" s="792"/>
      <c r="N194" s="783"/>
      <c r="O194" s="783"/>
      <c r="P194" s="783"/>
      <c r="Q194" s="784"/>
      <c r="R194" s="793"/>
      <c r="S194" s="783"/>
      <c r="T194" s="783"/>
      <c r="U194" s="783"/>
      <c r="V194" s="783"/>
      <c r="W194" s="783"/>
      <c r="X194" s="783"/>
      <c r="Y194" s="783"/>
      <c r="Z194" s="783"/>
      <c r="AA194" s="783"/>
      <c r="AB194" s="783"/>
      <c r="AC194" s="783"/>
      <c r="AD194" s="783"/>
      <c r="AE194" s="783"/>
      <c r="AF194" s="783"/>
      <c r="AG194" s="783"/>
      <c r="AH194" s="794"/>
      <c r="AI194" s="526"/>
      <c r="AJ194" s="526"/>
      <c r="AK194" s="526"/>
      <c r="AL194" s="526"/>
      <c r="AM194" s="526"/>
      <c r="AN194" s="526"/>
      <c r="AO194" s="526"/>
      <c r="AP194" s="526"/>
      <c r="AQ194" s="526"/>
      <c r="AR194" s="526"/>
      <c r="AS194" s="526"/>
      <c r="AT194" s="526"/>
      <c r="AU194" s="526"/>
      <c r="AV194" s="526"/>
      <c r="AW194" s="526"/>
      <c r="AX194" s="526"/>
      <c r="AY194" s="526"/>
      <c r="AZ194" s="216"/>
      <c r="BA194" s="37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307"/>
      <c r="CH194" s="307"/>
      <c r="CI194" s="1499"/>
      <c r="CJ194" s="1499"/>
      <c r="CK194" s="1499"/>
      <c r="CL194" s="1499"/>
      <c r="CM194" s="1499"/>
      <c r="CN194" s="1499"/>
      <c r="CO194" s="1499"/>
      <c r="CP194" s="1499"/>
      <c r="CQ194" s="1499"/>
      <c r="CR194" s="1499"/>
      <c r="CS194" s="1499"/>
      <c r="CT194" s="1499"/>
      <c r="CU194" s="1499"/>
      <c r="CV194" s="1499"/>
      <c r="CW194" s="1499"/>
      <c r="CX194" s="1499"/>
      <c r="CY194" s="1499"/>
      <c r="CZ194" s="1499"/>
    </row>
    <row r="195" s="131" customFormat="true" ht="15" customHeight="true" x14ac:dyDescent="0.2">
      <c r="A195" s="624"/>
      <c r="B195" s="722"/>
      <c r="C195" s="792"/>
      <c r="D195" s="783"/>
      <c r="E195" s="783"/>
      <c r="F195" s="783"/>
      <c r="G195" s="784"/>
      <c r="H195" s="793"/>
      <c r="I195" s="783"/>
      <c r="J195" s="783"/>
      <c r="K195" s="783"/>
      <c r="L195" s="794"/>
      <c r="M195" s="792"/>
      <c r="N195" s="783"/>
      <c r="O195" s="783"/>
      <c r="P195" s="783"/>
      <c r="Q195" s="784"/>
      <c r="R195" s="793"/>
      <c r="S195" s="783"/>
      <c r="T195" s="783"/>
      <c r="U195" s="783"/>
      <c r="V195" s="783"/>
      <c r="W195" s="783"/>
      <c r="X195" s="783"/>
      <c r="Y195" s="783"/>
      <c r="Z195" s="783"/>
      <c r="AA195" s="783"/>
      <c r="AB195" s="783"/>
      <c r="AC195" s="783"/>
      <c r="AD195" s="783"/>
      <c r="AE195" s="783"/>
      <c r="AF195" s="783"/>
      <c r="AG195" s="783"/>
      <c r="AH195" s="794"/>
      <c r="AI195" s="526"/>
      <c r="AJ195" s="526"/>
      <c r="AK195" s="526"/>
      <c r="AL195" s="526"/>
      <c r="AM195" s="526"/>
      <c r="AN195" s="526"/>
      <c r="AO195" s="526"/>
      <c r="AP195" s="526"/>
      <c r="AQ195" s="526"/>
      <c r="AR195" s="526"/>
      <c r="AS195" s="526"/>
      <c r="AT195" s="526"/>
      <c r="AU195" s="526"/>
      <c r="AV195" s="526"/>
      <c r="AW195" s="526"/>
      <c r="AX195" s="526"/>
      <c r="AY195" s="526"/>
      <c r="AZ195" s="216"/>
      <c r="BA195" s="37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307"/>
      <c r="CH195" s="307"/>
      <c r="CI195" s="1499"/>
      <c r="CJ195" s="1499"/>
      <c r="CK195" s="1499"/>
      <c r="CL195" s="1499"/>
      <c r="CM195" s="1499"/>
      <c r="CN195" s="1499"/>
      <c r="CO195" s="1499"/>
      <c r="CP195" s="1499"/>
      <c r="CQ195" s="1499"/>
      <c r="CR195" s="1499"/>
      <c r="CS195" s="1499"/>
      <c r="CT195" s="1499"/>
      <c r="CU195" s="1499"/>
      <c r="CV195" s="1499"/>
      <c r="CW195" s="1499"/>
      <c r="CX195" s="1499"/>
      <c r="CY195" s="1499"/>
      <c r="CZ195" s="1499"/>
    </row>
    <row r="196" s="131" customFormat="true" ht="15" customHeight="true" x14ac:dyDescent="0.2">
      <c r="A196" s="624"/>
      <c r="B196" s="722"/>
      <c r="C196" s="792"/>
      <c r="D196" s="783"/>
      <c r="E196" s="783"/>
      <c r="F196" s="783"/>
      <c r="G196" s="784"/>
      <c r="H196" s="793"/>
      <c r="I196" s="783"/>
      <c r="J196" s="783"/>
      <c r="K196" s="783"/>
      <c r="L196" s="794"/>
      <c r="M196" s="792"/>
      <c r="N196" s="783"/>
      <c r="O196" s="783"/>
      <c r="P196" s="783"/>
      <c r="Q196" s="784"/>
      <c r="R196" s="793"/>
      <c r="S196" s="783"/>
      <c r="T196" s="783"/>
      <c r="U196" s="783"/>
      <c r="V196" s="783"/>
      <c r="W196" s="783"/>
      <c r="X196" s="783"/>
      <c r="Y196" s="783"/>
      <c r="Z196" s="783"/>
      <c r="AA196" s="783"/>
      <c r="AB196" s="783"/>
      <c r="AC196" s="783"/>
      <c r="AD196" s="783"/>
      <c r="AE196" s="783"/>
      <c r="AF196" s="783"/>
      <c r="AG196" s="783"/>
      <c r="AH196" s="794"/>
      <c r="AI196" s="526"/>
      <c r="AJ196" s="526"/>
      <c r="AK196" s="526"/>
      <c r="AL196" s="526"/>
      <c r="AM196" s="526"/>
      <c r="AN196" s="526"/>
      <c r="AO196" s="526"/>
      <c r="AP196" s="526"/>
      <c r="AQ196" s="526"/>
      <c r="AR196" s="526"/>
      <c r="AS196" s="526"/>
      <c r="AT196" s="526"/>
      <c r="AU196" s="526"/>
      <c r="AV196" s="526"/>
      <c r="AW196" s="526"/>
      <c r="AX196" s="526"/>
      <c r="AY196" s="526"/>
      <c r="AZ196" s="216"/>
      <c r="BA196" s="37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307"/>
      <c r="CH196" s="307"/>
      <c r="CI196" s="1499"/>
      <c r="CJ196" s="1499"/>
      <c r="CK196" s="1499"/>
      <c r="CL196" s="1499"/>
      <c r="CM196" s="1499"/>
      <c r="CN196" s="1499"/>
      <c r="CO196" s="1499"/>
      <c r="CP196" s="1499"/>
      <c r="CQ196" s="1499"/>
      <c r="CR196" s="1499"/>
      <c r="CS196" s="1499"/>
      <c r="CT196" s="1499"/>
      <c r="CU196" s="1499"/>
      <c r="CV196" s="1499"/>
      <c r="CW196" s="1499"/>
      <c r="CX196" s="1499"/>
      <c r="CY196" s="1499"/>
      <c r="CZ196" s="1499"/>
    </row>
    <row r="197" s="131" customFormat="true" ht="15" customHeight="true" x14ac:dyDescent="0.2">
      <c r="A197" s="624"/>
      <c r="B197" s="722"/>
      <c r="C197" s="792"/>
      <c r="D197" s="783"/>
      <c r="E197" s="783"/>
      <c r="F197" s="783"/>
      <c r="G197" s="784"/>
      <c r="H197" s="793"/>
      <c r="I197" s="783"/>
      <c r="J197" s="783"/>
      <c r="K197" s="783"/>
      <c r="L197" s="794"/>
      <c r="M197" s="792"/>
      <c r="N197" s="783"/>
      <c r="O197" s="783"/>
      <c r="P197" s="783"/>
      <c r="Q197" s="784"/>
      <c r="R197" s="793"/>
      <c r="S197" s="783"/>
      <c r="T197" s="783"/>
      <c r="U197" s="783"/>
      <c r="V197" s="783"/>
      <c r="W197" s="783"/>
      <c r="X197" s="783"/>
      <c r="Y197" s="783"/>
      <c r="Z197" s="783"/>
      <c r="AA197" s="783"/>
      <c r="AB197" s="783"/>
      <c r="AC197" s="783"/>
      <c r="AD197" s="783"/>
      <c r="AE197" s="783"/>
      <c r="AF197" s="783"/>
      <c r="AG197" s="783"/>
      <c r="AH197" s="794"/>
      <c r="AI197" s="526"/>
      <c r="AJ197" s="526"/>
      <c r="AK197" s="526"/>
      <c r="AL197" s="526"/>
      <c r="AM197" s="526"/>
      <c r="AN197" s="526"/>
      <c r="AO197" s="526"/>
      <c r="AP197" s="526"/>
      <c r="AQ197" s="526"/>
      <c r="AR197" s="526"/>
      <c r="AS197" s="526"/>
      <c r="AT197" s="526"/>
      <c r="AU197" s="526"/>
      <c r="AV197" s="526"/>
      <c r="AW197" s="526"/>
      <c r="AX197" s="526"/>
      <c r="AY197" s="526"/>
      <c r="AZ197" s="216"/>
      <c r="BA197" s="37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307"/>
      <c r="CH197" s="307"/>
      <c r="CI197" s="1499"/>
      <c r="CJ197" s="1499"/>
      <c r="CK197" s="1499"/>
      <c r="CL197" s="1499"/>
      <c r="CM197" s="1499"/>
      <c r="CN197" s="1499"/>
      <c r="CO197" s="1499"/>
      <c r="CP197" s="1499"/>
      <c r="CQ197" s="1499"/>
      <c r="CR197" s="1499"/>
      <c r="CS197" s="1499"/>
      <c r="CT197" s="1499"/>
      <c r="CU197" s="1499"/>
      <c r="CV197" s="1499"/>
      <c r="CW197" s="1499"/>
      <c r="CX197" s="1499"/>
      <c r="CY197" s="1499"/>
      <c r="CZ197" s="1499"/>
    </row>
    <row r="198" s="131" customFormat="true" ht="15" customHeight="true" x14ac:dyDescent="0.2">
      <c r="A198" s="624"/>
      <c r="B198" s="722"/>
      <c r="C198" s="792"/>
      <c r="D198" s="783"/>
      <c r="E198" s="783"/>
      <c r="F198" s="783"/>
      <c r="G198" s="784"/>
      <c r="H198" s="793"/>
      <c r="I198" s="783"/>
      <c r="J198" s="783"/>
      <c r="K198" s="783"/>
      <c r="L198" s="794"/>
      <c r="M198" s="792"/>
      <c r="N198" s="783"/>
      <c r="O198" s="783"/>
      <c r="P198" s="783"/>
      <c r="Q198" s="784"/>
      <c r="R198" s="793"/>
      <c r="S198" s="783"/>
      <c r="T198" s="783"/>
      <c r="U198" s="783"/>
      <c r="V198" s="783"/>
      <c r="W198" s="783"/>
      <c r="X198" s="783"/>
      <c r="Y198" s="783"/>
      <c r="Z198" s="783"/>
      <c r="AA198" s="783"/>
      <c r="AB198" s="783"/>
      <c r="AC198" s="783"/>
      <c r="AD198" s="783"/>
      <c r="AE198" s="783"/>
      <c r="AF198" s="783"/>
      <c r="AG198" s="783"/>
      <c r="AH198" s="794"/>
      <c r="AI198" s="526"/>
      <c r="AJ198" s="526"/>
      <c r="AK198" s="526"/>
      <c r="AL198" s="526"/>
      <c r="AM198" s="526"/>
      <c r="AN198" s="526"/>
      <c r="AO198" s="526"/>
      <c r="AP198" s="526"/>
      <c r="AQ198" s="526"/>
      <c r="AR198" s="526"/>
      <c r="AS198" s="526"/>
      <c r="AT198" s="526"/>
      <c r="AU198" s="526"/>
      <c r="AV198" s="526"/>
      <c r="AW198" s="526"/>
      <c r="AX198" s="526"/>
      <c r="AY198" s="526"/>
      <c r="AZ198" s="216"/>
      <c r="BA198" s="37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307"/>
      <c r="CH198" s="307"/>
      <c r="CI198" s="1499"/>
      <c r="CJ198" s="1499"/>
      <c r="CK198" s="1499"/>
      <c r="CL198" s="1499"/>
      <c r="CM198" s="1499"/>
      <c r="CN198" s="1499"/>
      <c r="CO198" s="1499"/>
      <c r="CP198" s="1499"/>
      <c r="CQ198" s="1499"/>
      <c r="CR198" s="1499"/>
      <c r="CS198" s="1499"/>
      <c r="CT198" s="1499"/>
      <c r="CU198" s="1499"/>
      <c r="CV198" s="1499"/>
      <c r="CW198" s="1499"/>
      <c r="CX198" s="1499"/>
      <c r="CY198" s="1499"/>
      <c r="CZ198" s="1499"/>
    </row>
    <row r="199" s="131" customFormat="true" ht="15" customHeight="true" x14ac:dyDescent="0.2">
      <c r="A199" s="624"/>
      <c r="B199" s="722"/>
      <c r="C199" s="792"/>
      <c r="D199" s="783"/>
      <c r="E199" s="783"/>
      <c r="F199" s="783"/>
      <c r="G199" s="784"/>
      <c r="H199" s="793"/>
      <c r="I199" s="783"/>
      <c r="J199" s="783"/>
      <c r="K199" s="783"/>
      <c r="L199" s="794"/>
      <c r="M199" s="792"/>
      <c r="N199" s="783"/>
      <c r="O199" s="783"/>
      <c r="P199" s="783"/>
      <c r="Q199" s="784"/>
      <c r="R199" s="793"/>
      <c r="S199" s="783"/>
      <c r="T199" s="783"/>
      <c r="U199" s="783"/>
      <c r="V199" s="783"/>
      <c r="W199" s="783"/>
      <c r="X199" s="783"/>
      <c r="Y199" s="783"/>
      <c r="Z199" s="783"/>
      <c r="AA199" s="783"/>
      <c r="AB199" s="783"/>
      <c r="AC199" s="783"/>
      <c r="AD199" s="783"/>
      <c r="AE199" s="783"/>
      <c r="AF199" s="783"/>
      <c r="AG199" s="783"/>
      <c r="AH199" s="794"/>
      <c r="AI199" s="526"/>
      <c r="AJ199" s="526"/>
      <c r="AK199" s="526"/>
      <c r="AL199" s="526"/>
      <c r="AM199" s="526"/>
      <c r="AN199" s="526"/>
      <c r="AO199" s="526"/>
      <c r="AP199" s="526"/>
      <c r="AQ199" s="526"/>
      <c r="AR199" s="526"/>
      <c r="AS199" s="526"/>
      <c r="AT199" s="526"/>
      <c r="AU199" s="526"/>
      <c r="AV199" s="526"/>
      <c r="AW199" s="526"/>
      <c r="AX199" s="526"/>
      <c r="AY199" s="526"/>
      <c r="AZ199" s="216"/>
      <c r="BA199" s="37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307"/>
      <c r="CH199" s="307"/>
      <c r="CI199" s="1499"/>
      <c r="CJ199" s="1499"/>
      <c r="CK199" s="1499"/>
      <c r="CL199" s="1499"/>
      <c r="CM199" s="1499"/>
      <c r="CN199" s="1499"/>
      <c r="CO199" s="1499"/>
      <c r="CP199" s="1499"/>
      <c r="CQ199" s="1499"/>
      <c r="CR199" s="1499"/>
      <c r="CS199" s="1499"/>
      <c r="CT199" s="1499"/>
      <c r="CU199" s="1499"/>
      <c r="CV199" s="1499"/>
      <c r="CW199" s="1499"/>
      <c r="CX199" s="1499"/>
      <c r="CY199" s="1499"/>
      <c r="CZ199" s="1499"/>
    </row>
    <row r="200" s="131" customFormat="true" ht="15" customHeight="true" x14ac:dyDescent="0.2">
      <c r="A200" s="624"/>
      <c r="B200" s="722"/>
      <c r="C200" s="792"/>
      <c r="D200" s="783"/>
      <c r="E200" s="783"/>
      <c r="F200" s="783"/>
      <c r="G200" s="784"/>
      <c r="H200" s="793"/>
      <c r="I200" s="783"/>
      <c r="J200" s="783"/>
      <c r="K200" s="783"/>
      <c r="L200" s="794"/>
      <c r="M200" s="792"/>
      <c r="N200" s="783"/>
      <c r="O200" s="783"/>
      <c r="P200" s="783"/>
      <c r="Q200" s="784"/>
      <c r="R200" s="793"/>
      <c r="S200" s="783"/>
      <c r="T200" s="783"/>
      <c r="U200" s="783"/>
      <c r="V200" s="783"/>
      <c r="W200" s="783"/>
      <c r="X200" s="783"/>
      <c r="Y200" s="783"/>
      <c r="Z200" s="783"/>
      <c r="AA200" s="783"/>
      <c r="AB200" s="783"/>
      <c r="AC200" s="783"/>
      <c r="AD200" s="783"/>
      <c r="AE200" s="783"/>
      <c r="AF200" s="783"/>
      <c r="AG200" s="783"/>
      <c r="AH200" s="794"/>
      <c r="AI200" s="526"/>
      <c r="AJ200" s="526"/>
      <c r="AK200" s="526"/>
      <c r="AL200" s="526"/>
      <c r="AM200" s="526"/>
      <c r="AN200" s="526"/>
      <c r="AO200" s="526"/>
      <c r="AP200" s="526"/>
      <c r="AQ200" s="526"/>
      <c r="AR200" s="526"/>
      <c r="AS200" s="526"/>
      <c r="AT200" s="526"/>
      <c r="AU200" s="526"/>
      <c r="AV200" s="526"/>
      <c r="AW200" s="526"/>
      <c r="AX200" s="526"/>
      <c r="AY200" s="526"/>
      <c r="AZ200" s="216"/>
      <c r="BA200" s="37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307"/>
      <c r="CH200" s="307"/>
      <c r="CI200" s="1499"/>
      <c r="CJ200" s="1499"/>
      <c r="CK200" s="1499"/>
      <c r="CL200" s="1499"/>
      <c r="CM200" s="1499"/>
      <c r="CN200" s="1499"/>
      <c r="CO200" s="1499"/>
      <c r="CP200" s="1499"/>
      <c r="CQ200" s="1499"/>
      <c r="CR200" s="1499"/>
      <c r="CS200" s="1499"/>
      <c r="CT200" s="1499"/>
      <c r="CU200" s="1499"/>
      <c r="CV200" s="1499"/>
      <c r="CW200" s="1499"/>
      <c r="CX200" s="1499"/>
      <c r="CY200" s="1499"/>
      <c r="CZ200" s="1499"/>
    </row>
    <row r="201" s="131" customFormat="true" ht="15" customHeight="true" x14ac:dyDescent="0.2">
      <c r="A201" s="624"/>
      <c r="B201" s="722"/>
      <c r="C201" s="792"/>
      <c r="D201" s="783"/>
      <c r="E201" s="783"/>
      <c r="F201" s="783"/>
      <c r="G201" s="784"/>
      <c r="H201" s="793"/>
      <c r="I201" s="783"/>
      <c r="J201" s="783"/>
      <c r="K201" s="783"/>
      <c r="L201" s="794"/>
      <c r="M201" s="792"/>
      <c r="N201" s="783"/>
      <c r="O201" s="783"/>
      <c r="P201" s="783"/>
      <c r="Q201" s="784"/>
      <c r="R201" s="793"/>
      <c r="S201" s="783"/>
      <c r="T201" s="783"/>
      <c r="U201" s="783"/>
      <c r="V201" s="783"/>
      <c r="W201" s="783"/>
      <c r="X201" s="783"/>
      <c r="Y201" s="783"/>
      <c r="Z201" s="783"/>
      <c r="AA201" s="783"/>
      <c r="AB201" s="783"/>
      <c r="AC201" s="783"/>
      <c r="AD201" s="783"/>
      <c r="AE201" s="783"/>
      <c r="AF201" s="783"/>
      <c r="AG201" s="783"/>
      <c r="AH201" s="794"/>
      <c r="AI201" s="526"/>
      <c r="AJ201" s="526"/>
      <c r="AK201" s="526"/>
      <c r="AL201" s="526"/>
      <c r="AM201" s="526"/>
      <c r="AN201" s="526"/>
      <c r="AO201" s="526"/>
      <c r="AP201" s="526"/>
      <c r="AQ201" s="526"/>
      <c r="AR201" s="526"/>
      <c r="AS201" s="526"/>
      <c r="AT201" s="526"/>
      <c r="AU201" s="526"/>
      <c r="AV201" s="526"/>
      <c r="AW201" s="526"/>
      <c r="AX201" s="526"/>
      <c r="AY201" s="526"/>
      <c r="AZ201" s="216"/>
      <c r="BA201" s="37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307"/>
      <c r="CH201" s="307"/>
      <c r="CI201" s="1499"/>
      <c r="CJ201" s="1499"/>
      <c r="CK201" s="1499"/>
      <c r="CL201" s="1499"/>
      <c r="CM201" s="1499"/>
      <c r="CN201" s="1499"/>
      <c r="CO201" s="1499"/>
      <c r="CP201" s="1499"/>
      <c r="CQ201" s="1499"/>
      <c r="CR201" s="1499"/>
      <c r="CS201" s="1499"/>
      <c r="CT201" s="1499"/>
      <c r="CU201" s="1499"/>
      <c r="CV201" s="1499"/>
      <c r="CW201" s="1499"/>
      <c r="CX201" s="1499"/>
      <c r="CY201" s="1499"/>
      <c r="CZ201" s="1499"/>
    </row>
    <row r="202" s="560" customFormat="true" ht="15" customHeight="true" x14ac:dyDescent="0.2">
      <c r="A202" s="1766"/>
      <c r="B202" s="933"/>
      <c r="C202" s="832"/>
      <c r="D202" s="837"/>
      <c r="E202" s="837"/>
      <c r="F202" s="837"/>
      <c r="G202" s="838"/>
      <c r="H202" s="839"/>
      <c r="I202" s="837"/>
      <c r="J202" s="837"/>
      <c r="K202" s="837"/>
      <c r="L202" s="840"/>
      <c r="M202" s="841"/>
      <c r="N202" s="837"/>
      <c r="O202" s="837"/>
      <c r="P202" s="837"/>
      <c r="Q202" s="838"/>
      <c r="R202" s="839"/>
      <c r="S202" s="837"/>
      <c r="T202" s="837"/>
      <c r="U202" s="837"/>
      <c r="V202" s="837"/>
      <c r="W202" s="837"/>
      <c r="X202" s="837"/>
      <c r="Y202" s="837"/>
      <c r="Z202" s="837"/>
      <c r="AA202" s="837"/>
      <c r="AB202" s="837"/>
      <c r="AC202" s="837"/>
      <c r="AD202" s="837"/>
      <c r="AE202" s="837"/>
      <c r="AF202" s="837"/>
      <c r="AG202" s="837"/>
      <c r="AH202" s="1459"/>
      <c r="AI202" s="1474"/>
      <c r="AJ202" s="1474"/>
      <c r="AK202" s="1474"/>
      <c r="AL202" s="1474"/>
      <c r="AM202" s="1474"/>
      <c r="AN202" s="1474"/>
      <c r="AO202" s="1474"/>
      <c r="AP202" s="1474"/>
      <c r="AQ202" s="1474"/>
      <c r="AR202" s="1474"/>
      <c r="AS202" s="1474"/>
      <c r="AT202" s="1474"/>
      <c r="AU202" s="1474"/>
      <c r="AV202" s="1474"/>
      <c r="AW202" s="1474"/>
      <c r="AX202" s="1474"/>
      <c r="AY202" s="1474"/>
      <c r="AZ202" s="547"/>
      <c r="BA202" s="37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307"/>
      <c r="CH202" s="307"/>
      <c r="CI202" s="1499"/>
      <c r="CJ202" s="1499"/>
      <c r="CK202" s="1499"/>
      <c r="CL202" s="1499"/>
      <c r="CM202" s="1499"/>
      <c r="CN202" s="1499"/>
      <c r="CO202" s="1499"/>
      <c r="CP202" s="1499"/>
      <c r="CQ202" s="1499"/>
      <c r="CR202" s="1499"/>
      <c r="CS202" s="1499"/>
      <c r="CT202" s="1499"/>
      <c r="CU202" s="1499"/>
      <c r="CV202" s="1499"/>
      <c r="CW202" s="1499"/>
      <c r="CX202" s="1499"/>
      <c r="CY202" s="1499"/>
      <c r="CZ202" s="1499"/>
    </row>
    <row r="203" s="560" customFormat="true" ht="15" customHeight="true" x14ac:dyDescent="0.2">
      <c r="A203" s="1766"/>
      <c r="B203" s="933"/>
      <c r="C203" s="832"/>
      <c r="D203" s="837"/>
      <c r="E203" s="837"/>
      <c r="F203" s="837"/>
      <c r="G203" s="838"/>
      <c r="H203" s="839"/>
      <c r="I203" s="837"/>
      <c r="J203" s="837"/>
      <c r="K203" s="837"/>
      <c r="L203" s="840"/>
      <c r="M203" s="841"/>
      <c r="N203" s="837"/>
      <c r="O203" s="837"/>
      <c r="P203" s="837"/>
      <c r="Q203" s="838"/>
      <c r="R203" s="839"/>
      <c r="S203" s="837"/>
      <c r="T203" s="837"/>
      <c r="U203" s="837"/>
      <c r="V203" s="837"/>
      <c r="W203" s="837"/>
      <c r="X203" s="837"/>
      <c r="Y203" s="837"/>
      <c r="Z203" s="837"/>
      <c r="AA203" s="837"/>
      <c r="AB203" s="837"/>
      <c r="AC203" s="837"/>
      <c r="AD203" s="837"/>
      <c r="AE203" s="837"/>
      <c r="AF203" s="837"/>
      <c r="AG203" s="837"/>
      <c r="AH203" s="1459"/>
      <c r="AI203" s="1474"/>
      <c r="AJ203" s="1474"/>
      <c r="AK203" s="1474"/>
      <c r="AL203" s="1474"/>
      <c r="AM203" s="1474"/>
      <c r="AN203" s="1474"/>
      <c r="AO203" s="1474"/>
      <c r="AP203" s="1474"/>
      <c r="AQ203" s="1474"/>
      <c r="AR203" s="1474"/>
      <c r="AS203" s="1474"/>
      <c r="AT203" s="1474"/>
      <c r="AU203" s="1474"/>
      <c r="AV203" s="1474"/>
      <c r="AW203" s="1474"/>
      <c r="AX203" s="1474"/>
      <c r="AY203" s="1474"/>
      <c r="AZ203" s="547"/>
      <c r="BA203" s="37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307"/>
      <c r="CH203" s="307"/>
      <c r="CI203" s="1499"/>
      <c r="CJ203" s="1499"/>
      <c r="CK203" s="1499"/>
      <c r="CL203" s="1499"/>
      <c r="CM203" s="1499"/>
      <c r="CN203" s="1499"/>
      <c r="CO203" s="1499"/>
      <c r="CP203" s="1499"/>
      <c r="CQ203" s="1499"/>
      <c r="CR203" s="1499"/>
      <c r="CS203" s="1499"/>
      <c r="CT203" s="1499"/>
      <c r="CU203" s="1499"/>
      <c r="CV203" s="1499"/>
      <c r="CW203" s="1499"/>
      <c r="CX203" s="1499"/>
      <c r="CY203" s="1499"/>
      <c r="CZ203" s="1499"/>
    </row>
    <row r="204" s="560" customFormat="true" ht="15" customHeight="true" x14ac:dyDescent="0.2">
      <c r="A204" s="1767"/>
      <c r="B204" s="934"/>
      <c r="C204" s="877"/>
      <c r="D204" s="878"/>
      <c r="E204" s="878"/>
      <c r="F204" s="878"/>
      <c r="G204" s="879"/>
      <c r="H204" s="880"/>
      <c r="I204" s="878"/>
      <c r="J204" s="878"/>
      <c r="K204" s="878"/>
      <c r="L204" s="881"/>
      <c r="M204" s="882"/>
      <c r="N204" s="878"/>
      <c r="O204" s="878"/>
      <c r="P204" s="878"/>
      <c r="Q204" s="879"/>
      <c r="R204" s="880"/>
      <c r="S204" s="878"/>
      <c r="T204" s="878"/>
      <c r="U204" s="878"/>
      <c r="V204" s="878"/>
      <c r="W204" s="878"/>
      <c r="X204" s="878"/>
      <c r="Y204" s="878"/>
      <c r="Z204" s="878"/>
      <c r="AA204" s="878"/>
      <c r="AB204" s="878"/>
      <c r="AC204" s="878"/>
      <c r="AD204" s="878"/>
      <c r="AE204" s="878"/>
      <c r="AF204" s="878"/>
      <c r="AG204" s="878"/>
      <c r="AH204" s="1465"/>
      <c r="AI204" s="1474"/>
      <c r="AJ204" s="1474"/>
      <c r="AK204" s="1474"/>
      <c r="AL204" s="1474"/>
      <c r="AM204" s="1474"/>
      <c r="AN204" s="1474"/>
      <c r="AO204" s="1474"/>
      <c r="AP204" s="1474"/>
      <c r="AQ204" s="1474"/>
      <c r="AR204" s="1474"/>
      <c r="AS204" s="1474"/>
      <c r="AT204" s="1474"/>
      <c r="AU204" s="1474"/>
      <c r="AV204" s="1474"/>
      <c r="AW204" s="1474"/>
      <c r="AX204" s="1474"/>
      <c r="AY204" s="1474"/>
      <c r="AZ204" s="547"/>
      <c r="BA204" s="37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307"/>
      <c r="CH204" s="307"/>
      <c r="CI204" s="1499"/>
      <c r="CJ204" s="1499"/>
      <c r="CK204" s="1499"/>
      <c r="CL204" s="1499"/>
      <c r="CM204" s="1499"/>
      <c r="CN204" s="1499"/>
      <c r="CO204" s="1499"/>
      <c r="CP204" s="1499"/>
      <c r="CQ204" s="1499"/>
      <c r="CR204" s="1499"/>
      <c r="CS204" s="1499"/>
      <c r="CT204" s="1499"/>
      <c r="CU204" s="1499"/>
      <c r="CV204" s="1499"/>
      <c r="CW204" s="1499"/>
      <c r="CX204" s="1499"/>
      <c r="CY204" s="1499"/>
      <c r="CZ204" s="1499"/>
    </row>
    <row r="205" s="131" customFormat="true" ht="15" customHeight="true" x14ac:dyDescent="0.2">
      <c r="A205" s="625"/>
      <c r="B205" s="723"/>
      <c r="C205" s="883"/>
      <c r="D205" s="805"/>
      <c r="E205" s="805"/>
      <c r="F205" s="805"/>
      <c r="G205" s="806"/>
      <c r="H205" s="884"/>
      <c r="I205" s="805"/>
      <c r="J205" s="805"/>
      <c r="K205" s="805"/>
      <c r="L205" s="885"/>
      <c r="M205" s="883"/>
      <c r="N205" s="805"/>
      <c r="O205" s="805"/>
      <c r="P205" s="805"/>
      <c r="Q205" s="806"/>
      <c r="R205" s="884"/>
      <c r="S205" s="805"/>
      <c r="T205" s="805"/>
      <c r="U205" s="805"/>
      <c r="V205" s="805"/>
      <c r="W205" s="805"/>
      <c r="X205" s="805"/>
      <c r="Y205" s="805"/>
      <c r="Z205" s="805"/>
      <c r="AA205" s="805"/>
      <c r="AB205" s="805"/>
      <c r="AC205" s="805"/>
      <c r="AD205" s="805"/>
      <c r="AE205" s="805"/>
      <c r="AF205" s="805"/>
      <c r="AG205" s="805"/>
      <c r="AH205" s="885"/>
      <c r="AI205" s="526"/>
      <c r="AJ205" s="526"/>
      <c r="AK205" s="526"/>
      <c r="AL205" s="526"/>
      <c r="AM205" s="526"/>
      <c r="AN205" s="526"/>
      <c r="AO205" s="526"/>
      <c r="AP205" s="526"/>
      <c r="AQ205" s="526"/>
      <c r="AR205" s="526"/>
      <c r="AS205" s="526"/>
      <c r="AT205" s="526"/>
      <c r="AU205" s="526"/>
      <c r="AV205" s="526"/>
      <c r="AW205" s="526"/>
      <c r="AX205" s="526"/>
      <c r="AY205" s="526"/>
      <c r="AZ205" s="216"/>
      <c r="BA205" s="37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357"/>
      <c r="CH205" s="357"/>
      <c r="CI205" s="1499"/>
      <c r="CJ205" s="1499"/>
      <c r="CK205" s="1499"/>
      <c r="CL205" s="1499"/>
      <c r="CM205" s="1499"/>
      <c r="CN205" s="1499"/>
      <c r="CO205" s="1499"/>
      <c r="CP205" s="1499"/>
      <c r="CQ205" s="1499"/>
      <c r="CR205" s="1499"/>
      <c r="CS205" s="1499"/>
      <c r="CT205" s="1499"/>
      <c r="CU205" s="1499"/>
      <c r="CV205" s="1499"/>
      <c r="CW205" s="1499"/>
      <c r="CX205" s="1499"/>
      <c r="CY205" s="1499"/>
      <c r="CZ205" s="1499"/>
    </row>
    <row r="206" s="131" customFormat="true" ht="250.15" customHeight="true" x14ac:dyDescent="0.2">
      <c r="B206" s="133"/>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68" t="str">
        <f>A1026</f>
        <v>Nicaragua</v>
      </c>
      <c r="B208" s="1769"/>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2001</v>
      </c>
      <c r="B209" s="139"/>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73" t="s">
        <v>111</v>
      </c>
      <c r="B210" s="14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74" t="s">
        <v>97</v>
      </c>
      <c r="B212" s="222"/>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DHS01</v>
      </c>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51"/>
      <c r="B216" s="549"/>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51"/>
      <c r="B217" s="550"/>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51"/>
      <c r="B218" s="549"/>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52"/>
      <c r="B219" s="553"/>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46" customFormat="true" ht="15" customHeight="true" x14ac:dyDescent="0.2">
      <c r="A220" s="114" t="s">
        <v>86</v>
      </c>
      <c r="B220" s="206"/>
      <c r="C220" s="1770" t="s">
        <v>114</v>
      </c>
      <c r="D220" s="1771"/>
      <c r="E220" s="1771"/>
      <c r="F220" s="1771"/>
      <c r="G220" s="1772"/>
      <c r="H220" s="1773" t="s">
        <v>38</v>
      </c>
      <c r="I220" s="1774"/>
      <c r="J220" s="1774"/>
      <c r="K220" s="1774"/>
      <c r="L220" s="1775"/>
      <c r="M220" s="1788" t="s">
        <v>37</v>
      </c>
      <c r="N220" s="1789"/>
      <c r="O220" s="1789"/>
      <c r="P220" s="1789"/>
      <c r="Q220" s="1790"/>
      <c r="R220" s="1405" t="s">
        <v>137</v>
      </c>
      <c r="S220" s="1445"/>
      <c r="T220" s="1445"/>
      <c r="U220" s="1445"/>
      <c r="V220" s="1445"/>
      <c r="W220" s="1445"/>
      <c r="X220" s="1445"/>
      <c r="Y220" s="1445"/>
      <c r="Z220" s="1445"/>
      <c r="AA220" s="1445"/>
      <c r="AB220" s="1445"/>
      <c r="AC220" s="1445"/>
      <c r="AD220" s="1445"/>
      <c r="AE220" s="1445"/>
      <c r="AF220" s="1445"/>
      <c r="AG220" s="1445"/>
      <c r="AH220" s="1446"/>
      <c r="AI220" s="1474"/>
      <c r="AJ220" s="1474"/>
      <c r="AK220" s="1474"/>
      <c r="AL220" s="1474"/>
      <c r="AM220" s="1474"/>
      <c r="AN220" s="1474"/>
      <c r="AO220" s="1474"/>
      <c r="AP220" s="1474"/>
      <c r="AQ220" s="1474"/>
      <c r="AR220" s="1474"/>
      <c r="AS220" s="1474"/>
      <c r="AT220" s="1474"/>
      <c r="AU220" s="1474"/>
      <c r="AV220" s="1474"/>
      <c r="AW220" s="1474"/>
      <c r="AX220" s="1474"/>
      <c r="AY220" s="1474"/>
      <c r="AZ220" s="547"/>
      <c r="BA220" s="217" t="s">
        <v>128</v>
      </c>
      <c r="BB220" s="114" t="s">
        <v>86</v>
      </c>
      <c r="BC220" s="1881" t="s">
        <v>114</v>
      </c>
      <c r="BD220" s="1882"/>
      <c r="BE220" s="1882"/>
      <c r="BF220" s="1882"/>
      <c r="BG220" s="1883"/>
      <c r="BH220" s="1884" t="s">
        <v>38</v>
      </c>
      <c r="BI220" s="1882"/>
      <c r="BJ220" s="1882"/>
      <c r="BK220" s="1882"/>
      <c r="BL220" s="1883"/>
      <c r="BM220" s="1884" t="s">
        <v>37</v>
      </c>
      <c r="BN220" s="1882"/>
      <c r="BO220" s="1882"/>
      <c r="BP220" s="1882"/>
      <c r="BQ220" s="1885"/>
      <c r="BR220" s="1426" t="s">
        <v>137</v>
      </c>
      <c r="BS220" s="1427"/>
      <c r="BT220" s="1427"/>
      <c r="BU220" s="1427"/>
      <c r="BV220" s="1427"/>
      <c r="BW220" s="1427"/>
      <c r="BX220" s="1427"/>
      <c r="BY220" s="1428"/>
      <c r="BZ220" s="312"/>
      <c r="CA220" s="312"/>
      <c r="CB220" s="312"/>
      <c r="CC220" s="312"/>
      <c r="CD220" s="312"/>
      <c r="CE220" s="312"/>
      <c r="CF220" s="312"/>
      <c r="CG220" s="312"/>
      <c r="CH220" s="312"/>
      <c r="CI220" s="215"/>
      <c r="CJ220" s="215"/>
      <c r="CK220" s="215"/>
      <c r="CL220" s="215"/>
      <c r="CM220" s="215"/>
      <c r="CN220" s="215"/>
      <c r="CO220" s="215"/>
      <c r="CP220" s="215"/>
      <c r="CQ220" s="215"/>
      <c r="CR220" s="215"/>
      <c r="CS220" s="215"/>
      <c r="CT220" s="215"/>
      <c r="CU220" s="215"/>
      <c r="CV220" s="215"/>
      <c r="CW220" s="215"/>
      <c r="CX220" s="215"/>
      <c r="CY220" s="215"/>
      <c r="CZ220" s="215"/>
    </row>
    <row r="221" s="546" customFormat="true" ht="24" x14ac:dyDescent="0.2">
      <c r="A221" s="190" t="s">
        <v>87</v>
      </c>
      <c r="B221" s="246"/>
      <c r="C221" s="284" t="s">
        <v>0</v>
      </c>
      <c r="D221" s="285" t="s">
        <v>1</v>
      </c>
      <c r="E221" s="285" t="s">
        <v>2</v>
      </c>
      <c r="F221" s="285" t="s">
        <v>3</v>
      </c>
      <c r="G221" s="286" t="s">
        <v>4</v>
      </c>
      <c r="H221" s="673" t="s">
        <v>0</v>
      </c>
      <c r="I221" s="619" t="s">
        <v>1</v>
      </c>
      <c r="J221" s="619" t="s">
        <v>2</v>
      </c>
      <c r="K221" s="619" t="s">
        <v>3</v>
      </c>
      <c r="L221" s="620" t="s">
        <v>4</v>
      </c>
      <c r="M221" s="660" t="s">
        <v>0</v>
      </c>
      <c r="N221" s="619" t="s">
        <v>1</v>
      </c>
      <c r="O221" s="619" t="s">
        <v>2</v>
      </c>
      <c r="P221" s="619" t="s">
        <v>3</v>
      </c>
      <c r="Q221" s="689" t="s">
        <v>4</v>
      </c>
      <c r="R221" s="673" t="s">
        <v>146</v>
      </c>
      <c r="S221" s="619" t="s">
        <v>147</v>
      </c>
      <c r="T221" s="619" t="s">
        <v>148</v>
      </c>
      <c r="U221" s="619" t="s">
        <v>149</v>
      </c>
      <c r="V221" s="619" t="s">
        <v>150</v>
      </c>
      <c r="W221" s="619" t="s">
        <v>151</v>
      </c>
      <c r="X221" s="619" t="s">
        <v>152</v>
      </c>
      <c r="Y221" s="619" t="s">
        <v>153</v>
      </c>
      <c r="Z221" s="619" t="s">
        <v>154</v>
      </c>
      <c r="AA221" s="619" t="s">
        <v>155</v>
      </c>
      <c r="AB221" s="619" t="s">
        <v>156</v>
      </c>
      <c r="AC221" s="619" t="s">
        <v>157</v>
      </c>
      <c r="AD221" s="619" t="s">
        <v>158</v>
      </c>
      <c r="AE221" s="619" t="s">
        <v>159</v>
      </c>
      <c r="AF221" s="619" t="s">
        <v>160</v>
      </c>
      <c r="AG221" s="619" t="s">
        <v>161</v>
      </c>
      <c r="AH221" s="621" t="s">
        <v>162</v>
      </c>
      <c r="AI221" s="1474"/>
      <c r="AJ221" s="1474"/>
      <c r="AK221" s="1474"/>
      <c r="AL221" s="1474"/>
      <c r="AM221" s="1474"/>
      <c r="AN221" s="1474"/>
      <c r="AO221" s="1474"/>
      <c r="AP221" s="1474"/>
      <c r="AQ221" s="1474"/>
      <c r="AR221" s="1474"/>
      <c r="AS221" s="1474"/>
      <c r="AT221" s="1474"/>
      <c r="AU221" s="1474"/>
      <c r="AV221" s="1474"/>
      <c r="AW221" s="1474"/>
      <c r="AX221" s="1474"/>
      <c r="AY221" s="1474"/>
      <c r="AZ221" s="547"/>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146</v>
      </c>
      <c r="BS221" s="176" t="s">
        <v>147</v>
      </c>
      <c r="BT221" s="176" t="s">
        <v>148</v>
      </c>
      <c r="BU221" s="176" t="s">
        <v>149</v>
      </c>
      <c r="BV221" s="176" t="s">
        <v>150</v>
      </c>
      <c r="BW221" s="176" t="s">
        <v>151</v>
      </c>
      <c r="BX221" s="176" t="s">
        <v>152</v>
      </c>
      <c r="BY221" s="177" t="s">
        <v>153</v>
      </c>
      <c r="BZ221" s="177" t="s">
        <v>154</v>
      </c>
      <c r="CA221" s="177" t="s">
        <v>155</v>
      </c>
      <c r="CB221" s="177" t="s">
        <v>156</v>
      </c>
      <c r="CC221" s="177" t="s">
        <v>157</v>
      </c>
      <c r="CD221" s="177" t="s">
        <v>158</v>
      </c>
      <c r="CE221" s="177" t="s">
        <v>159</v>
      </c>
      <c r="CF221" s="177" t="s">
        <v>160</v>
      </c>
      <c r="CG221" s="177" t="s">
        <v>161</v>
      </c>
      <c r="CH221" s="177" t="s">
        <v>162</v>
      </c>
      <c r="CI221" s="1500"/>
      <c r="CJ221" s="1500"/>
      <c r="CK221" s="1500"/>
      <c r="CL221" s="1500"/>
      <c r="CM221" s="1500"/>
      <c r="CN221" s="1500"/>
      <c r="CO221" s="1500"/>
      <c r="CP221" s="1500"/>
      <c r="CQ221" s="1500"/>
      <c r="CR221" s="1500"/>
      <c r="CS221" s="1500"/>
      <c r="CT221" s="1500"/>
      <c r="CU221" s="1500"/>
      <c r="CV221" s="1500"/>
      <c r="CW221" s="1500"/>
      <c r="CX221" s="1500"/>
      <c r="CY221" s="1500"/>
      <c r="CZ221" s="1500"/>
    </row>
    <row r="222" s="546" customFormat="true" ht="15" customHeight="true" x14ac:dyDescent="0.2">
      <c r="A222" s="1791" t="s">
        <v>36</v>
      </c>
      <c r="B222" s="935" t="s">
        <v>15</v>
      </c>
      <c r="C222" s="953" t="s">
        <v>35</v>
      </c>
      <c r="D222" s="963" t="s">
        <v>35</v>
      </c>
      <c r="E222" s="963" t="s">
        <v>35</v>
      </c>
      <c r="F222" s="963" t="s">
        <v>35</v>
      </c>
      <c r="G222" s="973" t="s">
        <v>35</v>
      </c>
      <c r="H222" s="983" t="s">
        <v>35</v>
      </c>
      <c r="I222" s="963" t="s">
        <v>35</v>
      </c>
      <c r="J222" s="963" t="s">
        <v>35</v>
      </c>
      <c r="K222" s="963" t="s">
        <v>35</v>
      </c>
      <c r="L222" s="993" t="s">
        <v>35</v>
      </c>
      <c r="M222" s="1000" t="s">
        <v>35</v>
      </c>
      <c r="N222" s="963" t="s">
        <v>35</v>
      </c>
      <c r="O222" s="963" t="s">
        <v>35</v>
      </c>
      <c r="P222" s="963" t="s">
        <v>35</v>
      </c>
      <c r="Q222" s="973" t="s">
        <v>35</v>
      </c>
      <c r="R222" s="983" t="s">
        <v>35</v>
      </c>
      <c r="S222" s="963" t="s">
        <v>35</v>
      </c>
      <c r="T222" s="963" t="s">
        <v>35</v>
      </c>
      <c r="U222" s="963" t="s">
        <v>35</v>
      </c>
      <c r="V222" s="963" t="s">
        <v>35</v>
      </c>
      <c r="W222" s="963" t="s">
        <v>35</v>
      </c>
      <c r="X222" s="963" t="s">
        <v>35</v>
      </c>
      <c r="Y222" s="963" t="s">
        <v>35</v>
      </c>
      <c r="Z222" s="963" t="s">
        <v>35</v>
      </c>
      <c r="AA222" s="963" t="s">
        <v>35</v>
      </c>
      <c r="AB222" s="963" t="s">
        <v>35</v>
      </c>
      <c r="AC222" s="963" t="s">
        <v>35</v>
      </c>
      <c r="AD222" s="963" t="s">
        <v>35</v>
      </c>
      <c r="AE222" s="963" t="s">
        <v>35</v>
      </c>
      <c r="AF222" s="963" t="s">
        <v>35</v>
      </c>
      <c r="AG222" s="963" t="s">
        <v>35</v>
      </c>
      <c r="AH222" s="1466" t="s">
        <v>35</v>
      </c>
      <c r="AI222" s="1474"/>
      <c r="AJ222" s="1474"/>
      <c r="AK222" s="1474"/>
      <c r="AL222" s="1474"/>
      <c r="AM222" s="1474"/>
      <c r="AN222" s="1474"/>
      <c r="AO222" s="1474"/>
      <c r="AP222" s="1474"/>
      <c r="AQ222" s="1474"/>
      <c r="AR222" s="1474"/>
      <c r="AS222" s="1474"/>
      <c r="AT222" s="1474"/>
      <c r="AU222" s="1474"/>
      <c r="AV222" s="1474"/>
      <c r="AW222" s="1474"/>
      <c r="AX222" s="1474"/>
      <c r="AY222" s="1474"/>
      <c r="AZ222" s="547"/>
      <c r="BA222" s="1914" t="s">
        <v>36</v>
      </c>
      <c r="BB222" s="160" t="s">
        <v>15</v>
      </c>
      <c r="BC222" s="1017" t="s">
        <v>35</v>
      </c>
      <c r="BD222" s="1037" t="s">
        <v>35</v>
      </c>
      <c r="BE222" s="1037" t="s">
        <v>35</v>
      </c>
      <c r="BF222" s="1037" t="s">
        <v>35</v>
      </c>
      <c r="BG222" s="1058" t="s">
        <v>35</v>
      </c>
      <c r="BH222" s="1079" t="s">
        <v>35</v>
      </c>
      <c r="BI222" s="1037" t="s">
        <v>35</v>
      </c>
      <c r="BJ222" s="1037" t="s">
        <v>35</v>
      </c>
      <c r="BK222" s="1037" t="s">
        <v>35</v>
      </c>
      <c r="BL222" s="1058" t="s">
        <v>35</v>
      </c>
      <c r="BM222" s="1079" t="s">
        <v>35</v>
      </c>
      <c r="BN222" s="1037" t="s">
        <v>35</v>
      </c>
      <c r="BO222" s="1037" t="s">
        <v>35</v>
      </c>
      <c r="BP222" s="1037" t="s">
        <v>35</v>
      </c>
      <c r="BQ222" s="1058" t="s">
        <v>35</v>
      </c>
      <c r="BR222" s="1079" t="s">
        <v>35</v>
      </c>
      <c r="BS222" s="1037" t="s">
        <v>35</v>
      </c>
      <c r="BT222" s="1037" t="s">
        <v>35</v>
      </c>
      <c r="BU222" s="1037" t="s">
        <v>35</v>
      </c>
      <c r="BV222" s="1037" t="s">
        <v>35</v>
      </c>
      <c r="BW222" s="1037" t="s">
        <v>35</v>
      </c>
      <c r="BX222" s="1037" t="s">
        <v>35</v>
      </c>
      <c r="BY222" s="1098" t="s">
        <v>35</v>
      </c>
      <c r="BZ222" s="1098" t="s">
        <v>35</v>
      </c>
      <c r="CA222" s="1098" t="s">
        <v>35</v>
      </c>
      <c r="CB222" s="1098" t="s">
        <v>35</v>
      </c>
      <c r="CC222" s="1098" t="s">
        <v>35</v>
      </c>
      <c r="CD222" s="1098" t="s">
        <v>35</v>
      </c>
      <c r="CE222" s="1098" t="s">
        <v>35</v>
      </c>
      <c r="CF222" s="1098" t="s">
        <v>35</v>
      </c>
      <c r="CG222" s="1098" t="s">
        <v>35</v>
      </c>
      <c r="CH222" s="1098" t="s">
        <v>35</v>
      </c>
      <c r="CI222" s="1501"/>
      <c r="CJ222" s="1501"/>
      <c r="CK222" s="1501"/>
      <c r="CL222" s="1501"/>
      <c r="CM222" s="1501"/>
      <c r="CN222" s="1501"/>
      <c r="CO222" s="1501"/>
      <c r="CP222" s="1501"/>
      <c r="CQ222" s="1501"/>
      <c r="CR222" s="1501"/>
      <c r="CS222" s="1501"/>
      <c r="CT222" s="1501"/>
      <c r="CU222" s="1501"/>
      <c r="CV222" s="1501"/>
      <c r="CW222" s="1501"/>
      <c r="CX222" s="1501"/>
      <c r="CY222" s="1501"/>
      <c r="CZ222" s="1502"/>
    </row>
    <row r="223" s="546" customFormat="true" ht="15" customHeight="true" x14ac:dyDescent="0.2">
      <c r="A223" s="1792"/>
      <c r="B223" s="936" t="s">
        <v>16</v>
      </c>
      <c r="C223" s="954" t="s">
        <v>35</v>
      </c>
      <c r="D223" s="964" t="s">
        <v>35</v>
      </c>
      <c r="E223" s="964" t="s">
        <v>35</v>
      </c>
      <c r="F223" s="964" t="s">
        <v>35</v>
      </c>
      <c r="G223" s="974" t="s">
        <v>35</v>
      </c>
      <c r="H223" s="984" t="s">
        <v>35</v>
      </c>
      <c r="I223" s="964" t="s">
        <v>35</v>
      </c>
      <c r="J223" s="964" t="s">
        <v>35</v>
      </c>
      <c r="K223" s="964" t="s">
        <v>35</v>
      </c>
      <c r="L223" s="994" t="s">
        <v>35</v>
      </c>
      <c r="M223" s="1001" t="s">
        <v>35</v>
      </c>
      <c r="N223" s="964" t="s">
        <v>35</v>
      </c>
      <c r="O223" s="964" t="s">
        <v>35</v>
      </c>
      <c r="P223" s="964" t="s">
        <v>35</v>
      </c>
      <c r="Q223" s="974" t="s">
        <v>35</v>
      </c>
      <c r="R223" s="984" t="s">
        <v>35</v>
      </c>
      <c r="S223" s="964" t="s">
        <v>35</v>
      </c>
      <c r="T223" s="964" t="s">
        <v>35</v>
      </c>
      <c r="U223" s="964" t="s">
        <v>35</v>
      </c>
      <c r="V223" s="964" t="s">
        <v>35</v>
      </c>
      <c r="W223" s="964" t="s">
        <v>35</v>
      </c>
      <c r="X223" s="964" t="s">
        <v>35</v>
      </c>
      <c r="Y223" s="964" t="s">
        <v>35</v>
      </c>
      <c r="Z223" s="964" t="s">
        <v>35</v>
      </c>
      <c r="AA223" s="964" t="s">
        <v>35</v>
      </c>
      <c r="AB223" s="964" t="s">
        <v>35</v>
      </c>
      <c r="AC223" s="964" t="s">
        <v>35</v>
      </c>
      <c r="AD223" s="964" t="s">
        <v>35</v>
      </c>
      <c r="AE223" s="964" t="s">
        <v>35</v>
      </c>
      <c r="AF223" s="964" t="s">
        <v>35</v>
      </c>
      <c r="AG223" s="964" t="s">
        <v>35</v>
      </c>
      <c r="AH223" s="1467" t="s">
        <v>35</v>
      </c>
      <c r="AI223" s="1474"/>
      <c r="AJ223" s="1474"/>
      <c r="AK223" s="1474"/>
      <c r="AL223" s="1474"/>
      <c r="AM223" s="1474"/>
      <c r="AN223" s="1474"/>
      <c r="AO223" s="1474"/>
      <c r="AP223" s="1474"/>
      <c r="AQ223" s="1474"/>
      <c r="AR223" s="1474"/>
      <c r="AS223" s="1474"/>
      <c r="AT223" s="1474"/>
      <c r="AU223" s="1474"/>
      <c r="AV223" s="1474"/>
      <c r="AW223" s="1474"/>
      <c r="AX223" s="1474"/>
      <c r="AY223" s="1474"/>
      <c r="AZ223" s="547"/>
      <c r="BA223" s="1915"/>
      <c r="BB223" s="161" t="s">
        <v>16</v>
      </c>
      <c r="BC223" s="1018" t="s">
        <v>35</v>
      </c>
      <c r="BD223" s="1038" t="s">
        <v>35</v>
      </c>
      <c r="BE223" s="1038" t="s">
        <v>35</v>
      </c>
      <c r="BF223" s="1038" t="s">
        <v>35</v>
      </c>
      <c r="BG223" s="1059" t="s">
        <v>35</v>
      </c>
      <c r="BH223" s="1080" t="s">
        <v>35</v>
      </c>
      <c r="BI223" s="1038" t="s">
        <v>35</v>
      </c>
      <c r="BJ223" s="1038" t="s">
        <v>35</v>
      </c>
      <c r="BK223" s="1038" t="s">
        <v>35</v>
      </c>
      <c r="BL223" s="1059" t="s">
        <v>35</v>
      </c>
      <c r="BM223" s="1080" t="s">
        <v>35</v>
      </c>
      <c r="BN223" s="1038" t="s">
        <v>35</v>
      </c>
      <c r="BO223" s="1038" t="s">
        <v>35</v>
      </c>
      <c r="BP223" s="1038" t="s">
        <v>35</v>
      </c>
      <c r="BQ223" s="1059" t="s">
        <v>35</v>
      </c>
      <c r="BR223" s="1080" t="s">
        <v>35</v>
      </c>
      <c r="BS223" s="1038" t="s">
        <v>35</v>
      </c>
      <c r="BT223" s="1038" t="s">
        <v>35</v>
      </c>
      <c r="BU223" s="1038" t="s">
        <v>35</v>
      </c>
      <c r="BV223" s="1038" t="s">
        <v>35</v>
      </c>
      <c r="BW223" s="1038" t="s">
        <v>35</v>
      </c>
      <c r="BX223" s="1038" t="s">
        <v>35</v>
      </c>
      <c r="BY223" s="1099" t="s">
        <v>35</v>
      </c>
      <c r="BZ223" s="1099" t="s">
        <v>35</v>
      </c>
      <c r="CA223" s="1099" t="s">
        <v>35</v>
      </c>
      <c r="CB223" s="1099" t="s">
        <v>35</v>
      </c>
      <c r="CC223" s="1099" t="s">
        <v>35</v>
      </c>
      <c r="CD223" s="1099" t="s">
        <v>35</v>
      </c>
      <c r="CE223" s="1099" t="s">
        <v>35</v>
      </c>
      <c r="CF223" s="1099" t="s">
        <v>35</v>
      </c>
      <c r="CG223" s="1099" t="s">
        <v>35</v>
      </c>
      <c r="CH223" s="1099" t="s">
        <v>35</v>
      </c>
      <c r="CI223" s="1503"/>
      <c r="CJ223" s="1503"/>
      <c r="CK223" s="1503"/>
      <c r="CL223" s="1503"/>
      <c r="CM223" s="1503"/>
      <c r="CN223" s="1503"/>
      <c r="CO223" s="1503"/>
      <c r="CP223" s="1503"/>
      <c r="CQ223" s="1503"/>
      <c r="CR223" s="1503"/>
      <c r="CS223" s="1503"/>
      <c r="CT223" s="1503"/>
      <c r="CU223" s="1503"/>
      <c r="CV223" s="1503"/>
      <c r="CW223" s="1503"/>
      <c r="CX223" s="1503"/>
      <c r="CY223" s="1503"/>
      <c r="CZ223" s="1504"/>
    </row>
    <row r="224" s="546" customFormat="true" ht="15" customHeight="true" x14ac:dyDescent="0.2">
      <c r="A224" s="1793"/>
      <c r="B224" s="937" t="s">
        <v>20</v>
      </c>
      <c r="C224" s="955" t="s">
        <v>35</v>
      </c>
      <c r="D224" s="965" t="s">
        <v>35</v>
      </c>
      <c r="E224" s="965" t="s">
        <v>35</v>
      </c>
      <c r="F224" s="965" t="s">
        <v>35</v>
      </c>
      <c r="G224" s="975" t="s">
        <v>35</v>
      </c>
      <c r="H224" s="985" t="s">
        <v>35</v>
      </c>
      <c r="I224" s="965" t="s">
        <v>35</v>
      </c>
      <c r="J224" s="965" t="s">
        <v>35</v>
      </c>
      <c r="K224" s="965" t="s">
        <v>35</v>
      </c>
      <c r="L224" s="995" t="s">
        <v>35</v>
      </c>
      <c r="M224" s="1002" t="s">
        <v>35</v>
      </c>
      <c r="N224" s="965" t="s">
        <v>35</v>
      </c>
      <c r="O224" s="965" t="s">
        <v>35</v>
      </c>
      <c r="P224" s="965" t="s">
        <v>35</v>
      </c>
      <c r="Q224" s="975" t="s">
        <v>35</v>
      </c>
      <c r="R224" s="985" t="s">
        <v>35</v>
      </c>
      <c r="S224" s="965" t="s">
        <v>35</v>
      </c>
      <c r="T224" s="965" t="s">
        <v>35</v>
      </c>
      <c r="U224" s="965" t="s">
        <v>35</v>
      </c>
      <c r="V224" s="965" t="s">
        <v>35</v>
      </c>
      <c r="W224" s="965" t="s">
        <v>35</v>
      </c>
      <c r="X224" s="965" t="s">
        <v>35</v>
      </c>
      <c r="Y224" s="965" t="s">
        <v>35</v>
      </c>
      <c r="Z224" s="965" t="s">
        <v>35</v>
      </c>
      <c r="AA224" s="965" t="s">
        <v>35</v>
      </c>
      <c r="AB224" s="965" t="s">
        <v>35</v>
      </c>
      <c r="AC224" s="965" t="s">
        <v>35</v>
      </c>
      <c r="AD224" s="965" t="s">
        <v>35</v>
      </c>
      <c r="AE224" s="965" t="s">
        <v>35</v>
      </c>
      <c r="AF224" s="965" t="s">
        <v>35</v>
      </c>
      <c r="AG224" s="965" t="s">
        <v>35</v>
      </c>
      <c r="AH224" s="1468" t="s">
        <v>35</v>
      </c>
      <c r="AI224" s="1474"/>
      <c r="AJ224" s="1474"/>
      <c r="AK224" s="1474"/>
      <c r="AL224" s="1474"/>
      <c r="AM224" s="1474"/>
      <c r="AN224" s="1474"/>
      <c r="AO224" s="1474"/>
      <c r="AP224" s="1474"/>
      <c r="AQ224" s="1474"/>
      <c r="AR224" s="1474"/>
      <c r="AS224" s="1474"/>
      <c r="AT224" s="1474"/>
      <c r="AU224" s="1474"/>
      <c r="AV224" s="1474"/>
      <c r="AW224" s="1474"/>
      <c r="AX224" s="1474"/>
      <c r="AY224" s="1474"/>
      <c r="AZ224" s="547"/>
      <c r="BA224" s="1915"/>
      <c r="BB224" s="161" t="s">
        <v>20</v>
      </c>
      <c r="BC224" s="1018" t="s">
        <v>35</v>
      </c>
      <c r="BD224" s="1038" t="s">
        <v>35</v>
      </c>
      <c r="BE224" s="1038" t="s">
        <v>35</v>
      </c>
      <c r="BF224" s="1038" t="s">
        <v>35</v>
      </c>
      <c r="BG224" s="1059" t="s">
        <v>35</v>
      </c>
      <c r="BH224" s="1080" t="s">
        <v>35</v>
      </c>
      <c r="BI224" s="1038" t="s">
        <v>35</v>
      </c>
      <c r="BJ224" s="1038" t="s">
        <v>35</v>
      </c>
      <c r="BK224" s="1038" t="s">
        <v>35</v>
      </c>
      <c r="BL224" s="1059" t="s">
        <v>35</v>
      </c>
      <c r="BM224" s="1080" t="s">
        <v>35</v>
      </c>
      <c r="BN224" s="1038" t="s">
        <v>35</v>
      </c>
      <c r="BO224" s="1038" t="s">
        <v>35</v>
      </c>
      <c r="BP224" s="1038" t="s">
        <v>35</v>
      </c>
      <c r="BQ224" s="1059" t="s">
        <v>35</v>
      </c>
      <c r="BR224" s="1080" t="s">
        <v>35</v>
      </c>
      <c r="BS224" s="1038" t="s">
        <v>35</v>
      </c>
      <c r="BT224" s="1038" t="s">
        <v>35</v>
      </c>
      <c r="BU224" s="1038" t="s">
        <v>35</v>
      </c>
      <c r="BV224" s="1038" t="s">
        <v>35</v>
      </c>
      <c r="BW224" s="1038" t="s">
        <v>35</v>
      </c>
      <c r="BX224" s="1038" t="s">
        <v>35</v>
      </c>
      <c r="BY224" s="1099" t="s">
        <v>35</v>
      </c>
      <c r="BZ224" s="1099" t="s">
        <v>35</v>
      </c>
      <c r="CA224" s="1099" t="s">
        <v>35</v>
      </c>
      <c r="CB224" s="1099" t="s">
        <v>35</v>
      </c>
      <c r="CC224" s="1099" t="s">
        <v>35</v>
      </c>
      <c r="CD224" s="1099" t="s">
        <v>35</v>
      </c>
      <c r="CE224" s="1099" t="s">
        <v>35</v>
      </c>
      <c r="CF224" s="1099" t="s">
        <v>35</v>
      </c>
      <c r="CG224" s="1099" t="s">
        <v>35</v>
      </c>
      <c r="CH224" s="1099" t="s">
        <v>35</v>
      </c>
      <c r="CI224" s="1503"/>
      <c r="CJ224" s="1503"/>
      <c r="CK224" s="1503"/>
      <c r="CL224" s="1503"/>
      <c r="CM224" s="1503"/>
      <c r="CN224" s="1503"/>
      <c r="CO224" s="1503"/>
      <c r="CP224" s="1503"/>
      <c r="CQ224" s="1503"/>
      <c r="CR224" s="1503"/>
      <c r="CS224" s="1503"/>
      <c r="CT224" s="1503"/>
      <c r="CU224" s="1503"/>
      <c r="CV224" s="1503"/>
      <c r="CW224" s="1503"/>
      <c r="CX224" s="1503"/>
      <c r="CY224" s="1503"/>
      <c r="CZ224" s="1504"/>
    </row>
    <row r="225" s="546" customFormat="true" ht="15" customHeight="true" x14ac:dyDescent="0.2">
      <c r="A225" s="907"/>
      <c r="B225" s="724"/>
      <c r="C225" s="842"/>
      <c r="D225" s="736"/>
      <c r="E225" s="736"/>
      <c r="F225" s="736"/>
      <c r="G225" s="737"/>
      <c r="H225" s="843"/>
      <c r="I225" s="736"/>
      <c r="J225" s="736"/>
      <c r="K225" s="736"/>
      <c r="L225" s="844"/>
      <c r="M225" s="842"/>
      <c r="N225" s="736"/>
      <c r="O225" s="736"/>
      <c r="P225" s="736"/>
      <c r="Q225" s="737"/>
      <c r="R225" s="843"/>
      <c r="S225" s="736"/>
      <c r="T225" s="736"/>
      <c r="U225" s="736"/>
      <c r="V225" s="736"/>
      <c r="W225" s="736"/>
      <c r="X225" s="736"/>
      <c r="Y225" s="736"/>
      <c r="Z225" s="736"/>
      <c r="AA225" s="736"/>
      <c r="AB225" s="736"/>
      <c r="AC225" s="736"/>
      <c r="AD225" s="736"/>
      <c r="AE225" s="736"/>
      <c r="AF225" s="736"/>
      <c r="AG225" s="736"/>
      <c r="AH225" s="844"/>
      <c r="AI225" s="1474"/>
      <c r="AJ225" s="1474"/>
      <c r="AK225" s="1474"/>
      <c r="AL225" s="1474"/>
      <c r="AM225" s="1474"/>
      <c r="AN225" s="1474"/>
      <c r="AO225" s="1474"/>
      <c r="AP225" s="1474"/>
      <c r="AQ225" s="1474"/>
      <c r="AR225" s="1474"/>
      <c r="AS225" s="1474"/>
      <c r="AT225" s="1474"/>
      <c r="AU225" s="1474"/>
      <c r="AV225" s="1474"/>
      <c r="AW225" s="1474"/>
      <c r="AX225" s="1474"/>
      <c r="AY225" s="1474"/>
      <c r="AZ225" s="547"/>
      <c r="BA225" s="1915" t="s">
        <v>70</v>
      </c>
      <c r="BB225" s="161" t="s">
        <v>71</v>
      </c>
      <c r="BC225" s="1018" t="s">
        <v>35</v>
      </c>
      <c r="BD225" s="1038" t="s">
        <v>35</v>
      </c>
      <c r="BE225" s="1038" t="s">
        <v>35</v>
      </c>
      <c r="BF225" s="1038" t="s">
        <v>35</v>
      </c>
      <c r="BG225" s="1059" t="s">
        <v>35</v>
      </c>
      <c r="BH225" s="1080" t="s">
        <v>35</v>
      </c>
      <c r="BI225" s="1038" t="s">
        <v>35</v>
      </c>
      <c r="BJ225" s="1038" t="s">
        <v>35</v>
      </c>
      <c r="BK225" s="1038" t="s">
        <v>35</v>
      </c>
      <c r="BL225" s="1059" t="s">
        <v>35</v>
      </c>
      <c r="BM225" s="1080" t="s">
        <v>35</v>
      </c>
      <c r="BN225" s="1038" t="s">
        <v>35</v>
      </c>
      <c r="BO225" s="1038" t="s">
        <v>35</v>
      </c>
      <c r="BP225" s="1038" t="s">
        <v>35</v>
      </c>
      <c r="BQ225" s="1059" t="s">
        <v>35</v>
      </c>
      <c r="BR225" s="1080" t="s">
        <v>35</v>
      </c>
      <c r="BS225" s="1038" t="s">
        <v>35</v>
      </c>
      <c r="BT225" s="1038" t="s">
        <v>35</v>
      </c>
      <c r="BU225" s="1038" t="s">
        <v>35</v>
      </c>
      <c r="BV225" s="1038" t="s">
        <v>35</v>
      </c>
      <c r="BW225" s="1038" t="s">
        <v>35</v>
      </c>
      <c r="BX225" s="1038" t="s">
        <v>35</v>
      </c>
      <c r="BY225" s="1099" t="s">
        <v>35</v>
      </c>
      <c r="BZ225" s="1099" t="s">
        <v>35</v>
      </c>
      <c r="CA225" s="1099" t="s">
        <v>35</v>
      </c>
      <c r="CB225" s="1099" t="s">
        <v>35</v>
      </c>
      <c r="CC225" s="1099" t="s">
        <v>35</v>
      </c>
      <c r="CD225" s="1099" t="s">
        <v>35</v>
      </c>
      <c r="CE225" s="1099" t="s">
        <v>35</v>
      </c>
      <c r="CF225" s="1099" t="s">
        <v>35</v>
      </c>
      <c r="CG225" s="1099" t="s">
        <v>35</v>
      </c>
      <c r="CH225" s="1099" t="s">
        <v>35</v>
      </c>
      <c r="CI225" s="1504"/>
      <c r="CJ225" s="1504"/>
      <c r="CK225" s="1504"/>
      <c r="CL225" s="1504"/>
      <c r="CM225" s="1504"/>
      <c r="CN225" s="1504"/>
      <c r="CO225" s="1504"/>
      <c r="CP225" s="1504"/>
      <c r="CQ225" s="1504"/>
      <c r="CR225" s="1504"/>
      <c r="CS225" s="1504"/>
      <c r="CT225" s="1504"/>
      <c r="CU225" s="1504"/>
      <c r="CV225" s="1504"/>
      <c r="CW225" s="1504"/>
      <c r="CX225" s="1504"/>
      <c r="CY225" s="1504"/>
      <c r="CZ225" s="1504"/>
    </row>
    <row r="226" s="546" customFormat="true" ht="15" customHeight="true" x14ac:dyDescent="0.2">
      <c r="A226" s="703"/>
      <c r="B226" s="938"/>
      <c r="C226" s="639"/>
      <c r="D226" s="640"/>
      <c r="E226" s="640"/>
      <c r="F226" s="640"/>
      <c r="G226" s="687"/>
      <c r="H226" s="674"/>
      <c r="I226" s="640"/>
      <c r="J226" s="640"/>
      <c r="K226" s="640"/>
      <c r="L226" s="649"/>
      <c r="M226" s="661"/>
      <c r="N226" s="640"/>
      <c r="O226" s="640"/>
      <c r="P226" s="640"/>
      <c r="Q226" s="687"/>
      <c r="R226" s="674"/>
      <c r="S226" s="640"/>
      <c r="T226" s="640"/>
      <c r="U226" s="640"/>
      <c r="V226" s="640"/>
      <c r="W226" s="640"/>
      <c r="X226" s="640"/>
      <c r="Y226" s="640"/>
      <c r="Z226" s="640"/>
      <c r="AA226" s="640"/>
      <c r="AB226" s="640"/>
      <c r="AC226" s="640"/>
      <c r="AD226" s="640"/>
      <c r="AE226" s="640"/>
      <c r="AF226" s="640"/>
      <c r="AG226" s="640"/>
      <c r="AH226" s="1469"/>
      <c r="AI226" s="1474"/>
      <c r="AJ226" s="1474"/>
      <c r="AK226" s="1474"/>
      <c r="AL226" s="1474"/>
      <c r="AM226" s="1474"/>
      <c r="AN226" s="1474"/>
      <c r="AO226" s="1474"/>
      <c r="AP226" s="1474"/>
      <c r="AQ226" s="1474"/>
      <c r="AR226" s="1474"/>
      <c r="AS226" s="1474"/>
      <c r="AT226" s="1474"/>
      <c r="AU226" s="1474"/>
      <c r="AV226" s="1474"/>
      <c r="AW226" s="1474"/>
      <c r="AX226" s="1474"/>
      <c r="AY226" s="1474"/>
      <c r="AZ226" s="547"/>
      <c r="BA226" s="1915"/>
      <c r="BB226" s="161" t="s">
        <v>72</v>
      </c>
      <c r="BC226" s="1018" t="s">
        <v>35</v>
      </c>
      <c r="BD226" s="1038" t="s">
        <v>35</v>
      </c>
      <c r="BE226" s="1038" t="s">
        <v>35</v>
      </c>
      <c r="BF226" s="1038" t="s">
        <v>35</v>
      </c>
      <c r="BG226" s="1059" t="s">
        <v>35</v>
      </c>
      <c r="BH226" s="1080" t="s">
        <v>35</v>
      </c>
      <c r="BI226" s="1038" t="s">
        <v>35</v>
      </c>
      <c r="BJ226" s="1038" t="s">
        <v>35</v>
      </c>
      <c r="BK226" s="1038" t="s">
        <v>35</v>
      </c>
      <c r="BL226" s="1059" t="s">
        <v>35</v>
      </c>
      <c r="BM226" s="1080" t="s">
        <v>35</v>
      </c>
      <c r="BN226" s="1038" t="s">
        <v>35</v>
      </c>
      <c r="BO226" s="1038" t="s">
        <v>35</v>
      </c>
      <c r="BP226" s="1038" t="s">
        <v>35</v>
      </c>
      <c r="BQ226" s="1059" t="s">
        <v>35</v>
      </c>
      <c r="BR226" s="1080" t="s">
        <v>35</v>
      </c>
      <c r="BS226" s="1038" t="s">
        <v>35</v>
      </c>
      <c r="BT226" s="1038" t="s">
        <v>35</v>
      </c>
      <c r="BU226" s="1038" t="s">
        <v>35</v>
      </c>
      <c r="BV226" s="1038" t="s">
        <v>35</v>
      </c>
      <c r="BW226" s="1038" t="s">
        <v>35</v>
      </c>
      <c r="BX226" s="1038" t="s">
        <v>35</v>
      </c>
      <c r="BY226" s="1099" t="s">
        <v>35</v>
      </c>
      <c r="BZ226" s="1099" t="s">
        <v>35</v>
      </c>
      <c r="CA226" s="1099" t="s">
        <v>35</v>
      </c>
      <c r="CB226" s="1099" t="s">
        <v>35</v>
      </c>
      <c r="CC226" s="1099" t="s">
        <v>35</v>
      </c>
      <c r="CD226" s="1099" t="s">
        <v>35</v>
      </c>
      <c r="CE226" s="1099" t="s">
        <v>35</v>
      </c>
      <c r="CF226" s="1099" t="s">
        <v>35</v>
      </c>
      <c r="CG226" s="1099" t="s">
        <v>35</v>
      </c>
      <c r="CH226" s="1099" t="s">
        <v>35</v>
      </c>
      <c r="CI226" s="1504"/>
      <c r="CJ226" s="1504"/>
      <c r="CK226" s="1504"/>
      <c r="CL226" s="1504"/>
      <c r="CM226" s="1504"/>
      <c r="CN226" s="1504"/>
      <c r="CO226" s="1504"/>
      <c r="CP226" s="1504"/>
      <c r="CQ226" s="1504"/>
      <c r="CR226" s="1504"/>
      <c r="CS226" s="1504"/>
      <c r="CT226" s="1504"/>
      <c r="CU226" s="1504"/>
      <c r="CV226" s="1504"/>
      <c r="CW226" s="1504"/>
      <c r="CX226" s="1504"/>
      <c r="CY226" s="1504"/>
      <c r="CZ226" s="1504"/>
    </row>
    <row r="227" s="546" customFormat="true" ht="15" customHeight="true" x14ac:dyDescent="0.2">
      <c r="A227" s="704"/>
      <c r="B227" s="939"/>
      <c r="C227" s="641"/>
      <c r="D227" s="642"/>
      <c r="E227" s="642"/>
      <c r="F227" s="642"/>
      <c r="G227" s="688"/>
      <c r="H227" s="675"/>
      <c r="I227" s="642"/>
      <c r="J227" s="642"/>
      <c r="K227" s="642"/>
      <c r="L227" s="650"/>
      <c r="M227" s="662"/>
      <c r="N227" s="642"/>
      <c r="O227" s="642"/>
      <c r="P227" s="642"/>
      <c r="Q227" s="688"/>
      <c r="R227" s="675"/>
      <c r="S227" s="642"/>
      <c r="T227" s="642"/>
      <c r="U227" s="642"/>
      <c r="V227" s="642"/>
      <c r="W227" s="642"/>
      <c r="X227" s="642"/>
      <c r="Y227" s="642"/>
      <c r="Z227" s="642"/>
      <c r="AA227" s="642"/>
      <c r="AB227" s="642"/>
      <c r="AC227" s="642"/>
      <c r="AD227" s="642"/>
      <c r="AE227" s="642"/>
      <c r="AF227" s="642"/>
      <c r="AG227" s="642"/>
      <c r="AH227" s="1470"/>
      <c r="AI227" s="1474"/>
      <c r="AJ227" s="1474"/>
      <c r="AK227" s="1474"/>
      <c r="AL227" s="1474"/>
      <c r="AM227" s="1474"/>
      <c r="AN227" s="1474"/>
      <c r="AO227" s="1474"/>
      <c r="AP227" s="1474"/>
      <c r="AQ227" s="1474"/>
      <c r="AR227" s="1474"/>
      <c r="AS227" s="1474"/>
      <c r="AT227" s="1474"/>
      <c r="AU227" s="1474"/>
      <c r="AV227" s="1474"/>
      <c r="AW227" s="1474"/>
      <c r="AX227" s="1474"/>
      <c r="AY227" s="1474"/>
      <c r="AZ227" s="547"/>
      <c r="BA227" s="1915" t="s">
        <v>94</v>
      </c>
      <c r="BB227" s="161" t="s">
        <v>61</v>
      </c>
      <c r="BC227" s="1018" t="s">
        <v>35</v>
      </c>
      <c r="BD227" s="1038" t="s">
        <v>35</v>
      </c>
      <c r="BE227" s="1038" t="s">
        <v>35</v>
      </c>
      <c r="BF227" s="1038" t="s">
        <v>35</v>
      </c>
      <c r="BG227" s="1059" t="s">
        <v>35</v>
      </c>
      <c r="BH227" s="1080" t="s">
        <v>35</v>
      </c>
      <c r="BI227" s="1038" t="s">
        <v>35</v>
      </c>
      <c r="BJ227" s="1038" t="s">
        <v>35</v>
      </c>
      <c r="BK227" s="1038" t="s">
        <v>35</v>
      </c>
      <c r="BL227" s="1059" t="s">
        <v>35</v>
      </c>
      <c r="BM227" s="1080" t="s">
        <v>35</v>
      </c>
      <c r="BN227" s="1038" t="s">
        <v>35</v>
      </c>
      <c r="BO227" s="1038" t="s">
        <v>35</v>
      </c>
      <c r="BP227" s="1038" t="s">
        <v>35</v>
      </c>
      <c r="BQ227" s="1059" t="s">
        <v>35</v>
      </c>
      <c r="BR227" s="1080" t="s">
        <v>35</v>
      </c>
      <c r="BS227" s="1038" t="s">
        <v>35</v>
      </c>
      <c r="BT227" s="1038" t="s">
        <v>35</v>
      </c>
      <c r="BU227" s="1038" t="s">
        <v>35</v>
      </c>
      <c r="BV227" s="1038" t="s">
        <v>35</v>
      </c>
      <c r="BW227" s="1038" t="s">
        <v>35</v>
      </c>
      <c r="BX227" s="1038" t="s">
        <v>35</v>
      </c>
      <c r="BY227" s="1099" t="s">
        <v>35</v>
      </c>
      <c r="BZ227" s="1099" t="s">
        <v>35</v>
      </c>
      <c r="CA227" s="1099" t="s">
        <v>35</v>
      </c>
      <c r="CB227" s="1099" t="s">
        <v>35</v>
      </c>
      <c r="CC227" s="1099" t="s">
        <v>35</v>
      </c>
      <c r="CD227" s="1099" t="s">
        <v>35</v>
      </c>
      <c r="CE227" s="1099" t="s">
        <v>35</v>
      </c>
      <c r="CF227" s="1099" t="s">
        <v>35</v>
      </c>
      <c r="CG227" s="1099" t="s">
        <v>35</v>
      </c>
      <c r="CH227" s="1099" t="s">
        <v>35</v>
      </c>
      <c r="CI227" s="1504"/>
      <c r="CJ227" s="1504"/>
      <c r="CK227" s="1504"/>
      <c r="CL227" s="1504"/>
      <c r="CM227" s="1504"/>
      <c r="CN227" s="1504"/>
      <c r="CO227" s="1504"/>
      <c r="CP227" s="1504"/>
      <c r="CQ227" s="1504"/>
      <c r="CR227" s="1504"/>
      <c r="CS227" s="1504"/>
      <c r="CT227" s="1504"/>
      <c r="CU227" s="1504"/>
      <c r="CV227" s="1504"/>
      <c r="CW227" s="1504"/>
      <c r="CX227" s="1504"/>
      <c r="CY227" s="1504"/>
      <c r="CZ227" s="1504"/>
    </row>
    <row r="228" s="546" customFormat="true" ht="15" customHeight="true" x14ac:dyDescent="0.2">
      <c r="A228" s="705"/>
      <c r="B228" s="940"/>
      <c r="C228" s="886"/>
      <c r="D228" s="887"/>
      <c r="E228" s="887"/>
      <c r="F228" s="887"/>
      <c r="G228" s="888"/>
      <c r="H228" s="889"/>
      <c r="I228" s="887"/>
      <c r="J228" s="887"/>
      <c r="K228" s="887"/>
      <c r="L228" s="890"/>
      <c r="M228" s="891"/>
      <c r="N228" s="887"/>
      <c r="O228" s="887"/>
      <c r="P228" s="887"/>
      <c r="Q228" s="888"/>
      <c r="R228" s="889"/>
      <c r="S228" s="887"/>
      <c r="T228" s="887"/>
      <c r="U228" s="887"/>
      <c r="V228" s="887"/>
      <c r="W228" s="887"/>
      <c r="X228" s="887"/>
      <c r="Y228" s="887"/>
      <c r="Z228" s="887"/>
      <c r="AA228" s="887"/>
      <c r="AB228" s="887"/>
      <c r="AC228" s="887"/>
      <c r="AD228" s="887"/>
      <c r="AE228" s="887"/>
      <c r="AF228" s="887"/>
      <c r="AG228" s="887"/>
      <c r="AH228" s="1471"/>
      <c r="AI228" s="1474"/>
      <c r="AJ228" s="1474"/>
      <c r="AK228" s="1474"/>
      <c r="AL228" s="1474"/>
      <c r="AM228" s="1474"/>
      <c r="AN228" s="1474"/>
      <c r="AO228" s="1474"/>
      <c r="AP228" s="1474"/>
      <c r="AQ228" s="1474"/>
      <c r="AR228" s="1474"/>
      <c r="AS228" s="1474"/>
      <c r="AT228" s="1474"/>
      <c r="AU228" s="1474"/>
      <c r="AV228" s="1474"/>
      <c r="AW228" s="1474"/>
      <c r="AX228" s="1474"/>
      <c r="AY228" s="1474"/>
      <c r="AZ228" s="547"/>
      <c r="BA228" s="1915"/>
      <c r="BB228" s="161" t="s">
        <v>91</v>
      </c>
      <c r="BC228" s="1018" t="s">
        <v>35</v>
      </c>
      <c r="BD228" s="1038" t="s">
        <v>35</v>
      </c>
      <c r="BE228" s="1038" t="s">
        <v>35</v>
      </c>
      <c r="BF228" s="1038" t="s">
        <v>35</v>
      </c>
      <c r="BG228" s="1059" t="s">
        <v>35</v>
      </c>
      <c r="BH228" s="1080" t="s">
        <v>35</v>
      </c>
      <c r="BI228" s="1038" t="s">
        <v>35</v>
      </c>
      <c r="BJ228" s="1038" t="s">
        <v>35</v>
      </c>
      <c r="BK228" s="1038" t="s">
        <v>35</v>
      </c>
      <c r="BL228" s="1059" t="s">
        <v>35</v>
      </c>
      <c r="BM228" s="1080" t="s">
        <v>35</v>
      </c>
      <c r="BN228" s="1038" t="s">
        <v>35</v>
      </c>
      <c r="BO228" s="1038" t="s">
        <v>35</v>
      </c>
      <c r="BP228" s="1038" t="s">
        <v>35</v>
      </c>
      <c r="BQ228" s="1059" t="s">
        <v>35</v>
      </c>
      <c r="BR228" s="1080" t="s">
        <v>35</v>
      </c>
      <c r="BS228" s="1038" t="s">
        <v>35</v>
      </c>
      <c r="BT228" s="1038" t="s">
        <v>35</v>
      </c>
      <c r="BU228" s="1038" t="s">
        <v>35</v>
      </c>
      <c r="BV228" s="1038" t="s">
        <v>35</v>
      </c>
      <c r="BW228" s="1038" t="s">
        <v>35</v>
      </c>
      <c r="BX228" s="1038" t="s">
        <v>35</v>
      </c>
      <c r="BY228" s="1099" t="s">
        <v>35</v>
      </c>
      <c r="BZ228" s="1099" t="s">
        <v>35</v>
      </c>
      <c r="CA228" s="1099" t="s">
        <v>35</v>
      </c>
      <c r="CB228" s="1099" t="s">
        <v>35</v>
      </c>
      <c r="CC228" s="1099" t="s">
        <v>35</v>
      </c>
      <c r="CD228" s="1099" t="s">
        <v>35</v>
      </c>
      <c r="CE228" s="1099" t="s">
        <v>35</v>
      </c>
      <c r="CF228" s="1099" t="s">
        <v>35</v>
      </c>
      <c r="CG228" s="1099" t="s">
        <v>35</v>
      </c>
      <c r="CH228" s="1099" t="s">
        <v>35</v>
      </c>
      <c r="CI228" s="1504"/>
      <c r="CJ228" s="1504"/>
      <c r="CK228" s="1504"/>
      <c r="CL228" s="1504"/>
      <c r="CM228" s="1504"/>
      <c r="CN228" s="1504"/>
      <c r="CO228" s="1504"/>
      <c r="CP228" s="1504"/>
      <c r="CQ228" s="1504"/>
      <c r="CR228" s="1504"/>
      <c r="CS228" s="1504"/>
      <c r="CT228" s="1504"/>
      <c r="CU228" s="1504"/>
      <c r="CV228" s="1504"/>
      <c r="CW228" s="1504"/>
      <c r="CX228" s="1504"/>
      <c r="CY228" s="1504"/>
      <c r="CZ228" s="1504"/>
    </row>
    <row r="229" s="546" customFormat="true" ht="15" customHeight="true" x14ac:dyDescent="0.2">
      <c r="A229" s="706"/>
      <c r="B229" s="941"/>
      <c r="C229" s="892"/>
      <c r="D229" s="893"/>
      <c r="E229" s="893"/>
      <c r="F229" s="893"/>
      <c r="G229" s="894"/>
      <c r="H229" s="895"/>
      <c r="I229" s="893"/>
      <c r="J229" s="893"/>
      <c r="K229" s="893"/>
      <c r="L229" s="896"/>
      <c r="M229" s="897"/>
      <c r="N229" s="893"/>
      <c r="O229" s="893"/>
      <c r="P229" s="893"/>
      <c r="Q229" s="894"/>
      <c r="R229" s="895"/>
      <c r="S229" s="893"/>
      <c r="T229" s="893"/>
      <c r="U229" s="893"/>
      <c r="V229" s="893"/>
      <c r="W229" s="893"/>
      <c r="X229" s="893"/>
      <c r="Y229" s="893"/>
      <c r="Z229" s="893"/>
      <c r="AA229" s="893"/>
      <c r="AB229" s="893"/>
      <c r="AC229" s="893"/>
      <c r="AD229" s="893"/>
      <c r="AE229" s="893"/>
      <c r="AF229" s="893"/>
      <c r="AG229" s="893"/>
      <c r="AH229" s="1472"/>
      <c r="AI229" s="1474"/>
      <c r="AJ229" s="1474"/>
      <c r="AK229" s="1474"/>
      <c r="AL229" s="1474"/>
      <c r="AM229" s="1474"/>
      <c r="AN229" s="1474"/>
      <c r="AO229" s="1474"/>
      <c r="AP229" s="1474"/>
      <c r="AQ229" s="1474"/>
      <c r="AR229" s="1474"/>
      <c r="AS229" s="1474"/>
      <c r="AT229" s="1474"/>
      <c r="AU229" s="1474"/>
      <c r="AV229" s="1474"/>
      <c r="AW229" s="1474"/>
      <c r="AX229" s="1474"/>
      <c r="AY229" s="1474"/>
      <c r="AZ229" s="547"/>
      <c r="BA229" s="1915"/>
      <c r="BB229" s="161" t="s">
        <v>92</v>
      </c>
      <c r="BC229" s="1018" t="s">
        <v>35</v>
      </c>
      <c r="BD229" s="1038" t="s">
        <v>35</v>
      </c>
      <c r="BE229" s="1038" t="s">
        <v>35</v>
      </c>
      <c r="BF229" s="1038" t="s">
        <v>35</v>
      </c>
      <c r="BG229" s="1059" t="s">
        <v>35</v>
      </c>
      <c r="BH229" s="1080" t="s">
        <v>35</v>
      </c>
      <c r="BI229" s="1038" t="s">
        <v>35</v>
      </c>
      <c r="BJ229" s="1038" t="s">
        <v>35</v>
      </c>
      <c r="BK229" s="1038" t="s">
        <v>35</v>
      </c>
      <c r="BL229" s="1059" t="s">
        <v>35</v>
      </c>
      <c r="BM229" s="1080" t="s">
        <v>35</v>
      </c>
      <c r="BN229" s="1038" t="s">
        <v>35</v>
      </c>
      <c r="BO229" s="1038" t="s">
        <v>35</v>
      </c>
      <c r="BP229" s="1038" t="s">
        <v>35</v>
      </c>
      <c r="BQ229" s="1059" t="s">
        <v>35</v>
      </c>
      <c r="BR229" s="1080" t="s">
        <v>35</v>
      </c>
      <c r="BS229" s="1038" t="s">
        <v>35</v>
      </c>
      <c r="BT229" s="1038" t="s">
        <v>35</v>
      </c>
      <c r="BU229" s="1038" t="s">
        <v>35</v>
      </c>
      <c r="BV229" s="1038" t="s">
        <v>35</v>
      </c>
      <c r="BW229" s="1038" t="s">
        <v>35</v>
      </c>
      <c r="BX229" s="1038" t="s">
        <v>35</v>
      </c>
      <c r="BY229" s="1099" t="s">
        <v>35</v>
      </c>
      <c r="BZ229" s="1099" t="s">
        <v>35</v>
      </c>
      <c r="CA229" s="1099" t="s">
        <v>35</v>
      </c>
      <c r="CB229" s="1099" t="s">
        <v>35</v>
      </c>
      <c r="CC229" s="1099" t="s">
        <v>35</v>
      </c>
      <c r="CD229" s="1099" t="s">
        <v>35</v>
      </c>
      <c r="CE229" s="1099" t="s">
        <v>35</v>
      </c>
      <c r="CF229" s="1099" t="s">
        <v>35</v>
      </c>
      <c r="CG229" s="1099" t="s">
        <v>35</v>
      </c>
      <c r="CH229" s="1099" t="s">
        <v>35</v>
      </c>
      <c r="CI229" s="1504"/>
      <c r="CJ229" s="1504"/>
      <c r="CK229" s="1504"/>
      <c r="CL229" s="1504"/>
      <c r="CM229" s="1504"/>
      <c r="CN229" s="1504"/>
      <c r="CO229" s="1504"/>
      <c r="CP229" s="1504"/>
      <c r="CQ229" s="1504"/>
      <c r="CR229" s="1504"/>
      <c r="CS229" s="1504"/>
      <c r="CT229" s="1504"/>
      <c r="CU229" s="1504"/>
      <c r="CV229" s="1504"/>
      <c r="CW229" s="1504"/>
      <c r="CX229" s="1504"/>
      <c r="CY229" s="1504"/>
      <c r="CZ229" s="1504"/>
    </row>
    <row r="230" s="546" customFormat="true" ht="15" customHeight="true" x14ac:dyDescent="0.2">
      <c r="A230" s="707"/>
      <c r="B230" s="942"/>
      <c r="C230" s="898"/>
      <c r="D230" s="899"/>
      <c r="E230" s="899"/>
      <c r="F230" s="899"/>
      <c r="G230" s="900"/>
      <c r="H230" s="901"/>
      <c r="I230" s="899"/>
      <c r="J230" s="899"/>
      <c r="K230" s="899"/>
      <c r="L230" s="902"/>
      <c r="M230" s="903"/>
      <c r="N230" s="899"/>
      <c r="O230" s="899"/>
      <c r="P230" s="899"/>
      <c r="Q230" s="900"/>
      <c r="R230" s="901"/>
      <c r="S230" s="899"/>
      <c r="T230" s="899"/>
      <c r="U230" s="899"/>
      <c r="V230" s="899"/>
      <c r="W230" s="899"/>
      <c r="X230" s="899"/>
      <c r="Y230" s="899"/>
      <c r="Z230" s="899"/>
      <c r="AA230" s="899"/>
      <c r="AB230" s="899"/>
      <c r="AC230" s="899"/>
      <c r="AD230" s="899"/>
      <c r="AE230" s="899"/>
      <c r="AF230" s="899"/>
      <c r="AG230" s="899"/>
      <c r="AH230" s="1473"/>
      <c r="AI230" s="1474"/>
      <c r="AJ230" s="1474"/>
      <c r="AK230" s="1474"/>
      <c r="AL230" s="1474"/>
      <c r="AM230" s="1474"/>
      <c r="AN230" s="1474"/>
      <c r="AO230" s="1474"/>
      <c r="AP230" s="1474"/>
      <c r="AQ230" s="1474"/>
      <c r="AR230" s="1474"/>
      <c r="AS230" s="1474"/>
      <c r="AT230" s="1474"/>
      <c r="AU230" s="1474"/>
      <c r="AV230" s="1474"/>
      <c r="AW230" s="1474"/>
      <c r="AX230" s="1474"/>
      <c r="AY230" s="1474"/>
      <c r="AZ230" s="547"/>
      <c r="BA230" s="1915"/>
      <c r="BB230" s="161" t="s">
        <v>93</v>
      </c>
      <c r="BC230" s="1018" t="s">
        <v>35</v>
      </c>
      <c r="BD230" s="1038" t="s">
        <v>35</v>
      </c>
      <c r="BE230" s="1038" t="s">
        <v>35</v>
      </c>
      <c r="BF230" s="1038" t="s">
        <v>35</v>
      </c>
      <c r="BG230" s="1059" t="s">
        <v>35</v>
      </c>
      <c r="BH230" s="1080" t="s">
        <v>35</v>
      </c>
      <c r="BI230" s="1038" t="s">
        <v>35</v>
      </c>
      <c r="BJ230" s="1038" t="s">
        <v>35</v>
      </c>
      <c r="BK230" s="1038" t="s">
        <v>35</v>
      </c>
      <c r="BL230" s="1059" t="s">
        <v>35</v>
      </c>
      <c r="BM230" s="1080" t="s">
        <v>35</v>
      </c>
      <c r="BN230" s="1038" t="s">
        <v>35</v>
      </c>
      <c r="BO230" s="1038" t="s">
        <v>35</v>
      </c>
      <c r="BP230" s="1038" t="s">
        <v>35</v>
      </c>
      <c r="BQ230" s="1059" t="s">
        <v>35</v>
      </c>
      <c r="BR230" s="1080" t="s">
        <v>35</v>
      </c>
      <c r="BS230" s="1038" t="s">
        <v>35</v>
      </c>
      <c r="BT230" s="1038" t="s">
        <v>35</v>
      </c>
      <c r="BU230" s="1038" t="s">
        <v>35</v>
      </c>
      <c r="BV230" s="1038" t="s">
        <v>35</v>
      </c>
      <c r="BW230" s="1038" t="s">
        <v>35</v>
      </c>
      <c r="BX230" s="1038" t="s">
        <v>35</v>
      </c>
      <c r="BY230" s="1099" t="s">
        <v>35</v>
      </c>
      <c r="BZ230" s="1099" t="s">
        <v>35</v>
      </c>
      <c r="CA230" s="1099" t="s">
        <v>35</v>
      </c>
      <c r="CB230" s="1099" t="s">
        <v>35</v>
      </c>
      <c r="CC230" s="1099" t="s">
        <v>35</v>
      </c>
      <c r="CD230" s="1099" t="s">
        <v>35</v>
      </c>
      <c r="CE230" s="1099" t="s">
        <v>35</v>
      </c>
      <c r="CF230" s="1099" t="s">
        <v>35</v>
      </c>
      <c r="CG230" s="1099" t="s">
        <v>35</v>
      </c>
      <c r="CH230" s="1099" t="s">
        <v>35</v>
      </c>
      <c r="CI230" s="1504"/>
      <c r="CJ230" s="1504"/>
      <c r="CK230" s="1504"/>
      <c r="CL230" s="1504"/>
      <c r="CM230" s="1504"/>
      <c r="CN230" s="1504"/>
      <c r="CO230" s="1504"/>
      <c r="CP230" s="1504"/>
      <c r="CQ230" s="1504"/>
      <c r="CR230" s="1504"/>
      <c r="CS230" s="1504"/>
      <c r="CT230" s="1504"/>
      <c r="CU230" s="1504"/>
      <c r="CV230" s="1504"/>
      <c r="CW230" s="1504"/>
      <c r="CX230" s="1504"/>
      <c r="CY230" s="1504"/>
      <c r="CZ230" s="1504"/>
    </row>
    <row r="231" s="546" customFormat="true" ht="15" customHeight="true" x14ac:dyDescent="0.2">
      <c r="A231" s="908"/>
      <c r="B231" s="717"/>
      <c r="C231" s="842"/>
      <c r="D231" s="736"/>
      <c r="E231" s="736"/>
      <c r="F231" s="736"/>
      <c r="G231" s="737"/>
      <c r="H231" s="843"/>
      <c r="I231" s="736"/>
      <c r="J231" s="736"/>
      <c r="K231" s="736"/>
      <c r="L231" s="844"/>
      <c r="M231" s="842"/>
      <c r="N231" s="736"/>
      <c r="O231" s="736"/>
      <c r="P231" s="736"/>
      <c r="Q231" s="737"/>
      <c r="R231" s="843"/>
      <c r="S231" s="736"/>
      <c r="T231" s="736"/>
      <c r="U231" s="736"/>
      <c r="V231" s="736"/>
      <c r="W231" s="736"/>
      <c r="X231" s="736"/>
      <c r="Y231" s="736"/>
      <c r="Z231" s="736"/>
      <c r="AA231" s="736"/>
      <c r="AB231" s="736"/>
      <c r="AC231" s="736"/>
      <c r="AD231" s="736"/>
      <c r="AE231" s="736"/>
      <c r="AF231" s="736"/>
      <c r="AG231" s="736"/>
      <c r="AH231" s="844"/>
      <c r="AI231" s="1474"/>
      <c r="AJ231" s="1474"/>
      <c r="AK231" s="1474"/>
      <c r="AL231" s="1474"/>
      <c r="AM231" s="1474"/>
      <c r="AN231" s="1474"/>
      <c r="AO231" s="1474"/>
      <c r="AP231" s="1474"/>
      <c r="AQ231" s="1474"/>
      <c r="AR231" s="1474"/>
      <c r="AS231" s="1474"/>
      <c r="AT231" s="1474"/>
      <c r="AU231" s="1474"/>
      <c r="AV231" s="1474"/>
      <c r="AW231" s="1474"/>
      <c r="AX231" s="1474"/>
      <c r="AY231" s="1474"/>
      <c r="AZ231" s="547"/>
      <c r="BA231" s="545"/>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309"/>
      <c r="CB231" s="309"/>
      <c r="CC231" s="309"/>
      <c r="CD231" s="309"/>
      <c r="CE231" s="309"/>
      <c r="CF231" s="309"/>
      <c r="CG231" s="309"/>
      <c r="CH231" s="309"/>
      <c r="CI231" s="1505"/>
      <c r="CJ231" s="1505"/>
      <c r="CK231" s="1505"/>
      <c r="CL231" s="1505"/>
      <c r="CM231" s="1505"/>
      <c r="CN231" s="1505"/>
      <c r="CO231" s="1505"/>
      <c r="CP231" s="1505"/>
      <c r="CQ231" s="1505"/>
      <c r="CR231" s="1505"/>
      <c r="CS231" s="1505"/>
      <c r="CT231" s="1505"/>
      <c r="CU231" s="1505"/>
      <c r="CV231" s="1505"/>
      <c r="CW231" s="1505"/>
      <c r="CX231" s="1505"/>
      <c r="CY231" s="1505"/>
      <c r="CZ231" s="1505"/>
    </row>
    <row r="232" s="546" customFormat="true" ht="15" customHeight="true" x14ac:dyDescent="0.2">
      <c r="A232" s="908"/>
      <c r="B232" s="717"/>
      <c r="C232" s="842"/>
      <c r="D232" s="736"/>
      <c r="E232" s="736"/>
      <c r="F232" s="736"/>
      <c r="G232" s="737"/>
      <c r="H232" s="843"/>
      <c r="I232" s="736"/>
      <c r="J232" s="736"/>
      <c r="K232" s="736"/>
      <c r="L232" s="844"/>
      <c r="M232" s="842"/>
      <c r="N232" s="736"/>
      <c r="O232" s="736"/>
      <c r="P232" s="736"/>
      <c r="Q232" s="737"/>
      <c r="R232" s="843"/>
      <c r="S232" s="736"/>
      <c r="T232" s="736"/>
      <c r="U232" s="736"/>
      <c r="V232" s="736"/>
      <c r="W232" s="736"/>
      <c r="X232" s="736"/>
      <c r="Y232" s="736"/>
      <c r="Z232" s="736"/>
      <c r="AA232" s="736"/>
      <c r="AB232" s="736"/>
      <c r="AC232" s="736"/>
      <c r="AD232" s="736"/>
      <c r="AE232" s="736"/>
      <c r="AF232" s="736"/>
      <c r="AG232" s="736"/>
      <c r="AH232" s="844"/>
      <c r="AI232" s="1474"/>
      <c r="AJ232" s="1474"/>
      <c r="AK232" s="1474"/>
      <c r="AL232" s="1474"/>
      <c r="AM232" s="1474"/>
      <c r="AN232" s="1474"/>
      <c r="AO232" s="1474"/>
      <c r="AP232" s="1474"/>
      <c r="AQ232" s="1474"/>
      <c r="AR232" s="1474"/>
      <c r="AS232" s="1474"/>
      <c r="AT232" s="1474"/>
      <c r="AU232" s="1474"/>
      <c r="AV232" s="1474"/>
      <c r="AW232" s="1474"/>
      <c r="AX232" s="1474"/>
      <c r="AY232" s="1474"/>
      <c r="AZ232" s="547"/>
      <c r="BA232" s="37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309"/>
      <c r="CB232" s="309"/>
      <c r="CC232" s="309"/>
      <c r="CD232" s="309"/>
      <c r="CE232" s="309"/>
      <c r="CF232" s="309"/>
      <c r="CG232" s="309"/>
      <c r="CH232" s="309"/>
      <c r="CI232" s="1505"/>
      <c r="CJ232" s="1505"/>
      <c r="CK232" s="1505"/>
      <c r="CL232" s="1505"/>
      <c r="CM232" s="1505"/>
      <c r="CN232" s="1505"/>
      <c r="CO232" s="1505"/>
      <c r="CP232" s="1505"/>
      <c r="CQ232" s="1505"/>
      <c r="CR232" s="1505"/>
      <c r="CS232" s="1505"/>
      <c r="CT232" s="1505"/>
      <c r="CU232" s="1505"/>
      <c r="CV232" s="1505"/>
      <c r="CW232" s="1505"/>
      <c r="CX232" s="1505"/>
      <c r="CY232" s="1505"/>
      <c r="CZ232" s="1505"/>
    </row>
    <row r="233" s="546" customFormat="true" ht="15" customHeight="true" x14ac:dyDescent="0.2">
      <c r="A233" s="908"/>
      <c r="B233" s="717"/>
      <c r="C233" s="842"/>
      <c r="D233" s="736"/>
      <c r="E233" s="736"/>
      <c r="F233" s="736"/>
      <c r="G233" s="737"/>
      <c r="H233" s="843"/>
      <c r="I233" s="736"/>
      <c r="J233" s="736"/>
      <c r="K233" s="736"/>
      <c r="L233" s="844"/>
      <c r="M233" s="842"/>
      <c r="N233" s="736"/>
      <c r="O233" s="736"/>
      <c r="P233" s="736"/>
      <c r="Q233" s="737"/>
      <c r="R233" s="843"/>
      <c r="S233" s="736"/>
      <c r="T233" s="736"/>
      <c r="U233" s="736"/>
      <c r="V233" s="736"/>
      <c r="W233" s="736"/>
      <c r="X233" s="736"/>
      <c r="Y233" s="736"/>
      <c r="Z233" s="736"/>
      <c r="AA233" s="736"/>
      <c r="AB233" s="736"/>
      <c r="AC233" s="736"/>
      <c r="AD233" s="736"/>
      <c r="AE233" s="736"/>
      <c r="AF233" s="736"/>
      <c r="AG233" s="736"/>
      <c r="AH233" s="844"/>
      <c r="AI233" s="1474"/>
      <c r="AJ233" s="1474"/>
      <c r="AK233" s="1474"/>
      <c r="AL233" s="1474"/>
      <c r="AM233" s="1474"/>
      <c r="AN233" s="1474"/>
      <c r="AO233" s="1474"/>
      <c r="AP233" s="1474"/>
      <c r="AQ233" s="1474"/>
      <c r="AR233" s="1474"/>
      <c r="AS233" s="1474"/>
      <c r="AT233" s="1474"/>
      <c r="AU233" s="1474"/>
      <c r="AV233" s="1474"/>
      <c r="AW233" s="1474"/>
      <c r="AX233" s="1474"/>
      <c r="AY233" s="1474"/>
      <c r="AZ233" s="547"/>
      <c r="BA233" s="37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309"/>
      <c r="CB233" s="309"/>
      <c r="CC233" s="309"/>
      <c r="CD233" s="309"/>
      <c r="CE233" s="309"/>
      <c r="CF233" s="309"/>
      <c r="CG233" s="309"/>
      <c r="CH233" s="309"/>
      <c r="CI233" s="1505"/>
      <c r="CJ233" s="1505"/>
      <c r="CK233" s="1505"/>
      <c r="CL233" s="1505"/>
      <c r="CM233" s="1505"/>
      <c r="CN233" s="1505"/>
      <c r="CO233" s="1505"/>
      <c r="CP233" s="1505"/>
      <c r="CQ233" s="1505"/>
      <c r="CR233" s="1505"/>
      <c r="CS233" s="1505"/>
      <c r="CT233" s="1505"/>
      <c r="CU233" s="1505"/>
      <c r="CV233" s="1505"/>
      <c r="CW233" s="1505"/>
      <c r="CX233" s="1505"/>
      <c r="CY233" s="1505"/>
      <c r="CZ233" s="1505"/>
    </row>
    <row r="234" s="546" customFormat="true" ht="15" customHeight="true" x14ac:dyDescent="0.2">
      <c r="A234" s="908"/>
      <c r="B234" s="717"/>
      <c r="C234" s="842"/>
      <c r="D234" s="736"/>
      <c r="E234" s="736"/>
      <c r="F234" s="736"/>
      <c r="G234" s="737"/>
      <c r="H234" s="843"/>
      <c r="I234" s="736"/>
      <c r="J234" s="736"/>
      <c r="K234" s="736"/>
      <c r="L234" s="844"/>
      <c r="M234" s="842"/>
      <c r="N234" s="736"/>
      <c r="O234" s="736"/>
      <c r="P234" s="736"/>
      <c r="Q234" s="737"/>
      <c r="R234" s="843"/>
      <c r="S234" s="736"/>
      <c r="T234" s="736"/>
      <c r="U234" s="736"/>
      <c r="V234" s="736"/>
      <c r="W234" s="736"/>
      <c r="X234" s="736"/>
      <c r="Y234" s="736"/>
      <c r="Z234" s="736"/>
      <c r="AA234" s="736"/>
      <c r="AB234" s="736"/>
      <c r="AC234" s="736"/>
      <c r="AD234" s="736"/>
      <c r="AE234" s="736"/>
      <c r="AF234" s="736"/>
      <c r="AG234" s="736"/>
      <c r="AH234" s="844"/>
      <c r="AI234" s="1474"/>
      <c r="AJ234" s="1474"/>
      <c r="AK234" s="1474"/>
      <c r="AL234" s="1474"/>
      <c r="AM234" s="1474"/>
      <c r="AN234" s="1474"/>
      <c r="AO234" s="1474"/>
      <c r="AP234" s="1474"/>
      <c r="AQ234" s="1474"/>
      <c r="AR234" s="1474"/>
      <c r="AS234" s="1474"/>
      <c r="AT234" s="1474"/>
      <c r="AU234" s="1474"/>
      <c r="AV234" s="1474"/>
      <c r="AW234" s="1474"/>
      <c r="AX234" s="1474"/>
      <c r="AY234" s="1474"/>
      <c r="AZ234" s="547"/>
      <c r="BA234" s="37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309"/>
      <c r="CB234" s="309"/>
      <c r="CC234" s="309"/>
      <c r="CD234" s="309"/>
      <c r="CE234" s="309"/>
      <c r="CF234" s="309"/>
      <c r="CG234" s="309"/>
      <c r="CH234" s="309"/>
      <c r="CI234" s="1505"/>
      <c r="CJ234" s="1505"/>
      <c r="CK234" s="1505"/>
      <c r="CL234" s="1505"/>
      <c r="CM234" s="1505"/>
      <c r="CN234" s="1505"/>
      <c r="CO234" s="1505"/>
      <c r="CP234" s="1505"/>
      <c r="CQ234" s="1505"/>
      <c r="CR234" s="1505"/>
      <c r="CS234" s="1505"/>
      <c r="CT234" s="1505"/>
      <c r="CU234" s="1505"/>
      <c r="CV234" s="1505"/>
      <c r="CW234" s="1505"/>
      <c r="CX234" s="1505"/>
      <c r="CY234" s="1505"/>
      <c r="CZ234" s="1505"/>
    </row>
    <row r="235" s="546" customFormat="true" ht="15" customHeight="true" x14ac:dyDescent="0.2">
      <c r="A235" s="908"/>
      <c r="B235" s="717"/>
      <c r="C235" s="842"/>
      <c r="D235" s="736"/>
      <c r="E235" s="736"/>
      <c r="F235" s="736"/>
      <c r="G235" s="737"/>
      <c r="H235" s="843"/>
      <c r="I235" s="736"/>
      <c r="J235" s="736"/>
      <c r="K235" s="736"/>
      <c r="L235" s="844"/>
      <c r="M235" s="842"/>
      <c r="N235" s="736"/>
      <c r="O235" s="736"/>
      <c r="P235" s="736"/>
      <c r="Q235" s="737"/>
      <c r="R235" s="843"/>
      <c r="S235" s="736"/>
      <c r="T235" s="736"/>
      <c r="U235" s="736"/>
      <c r="V235" s="736"/>
      <c r="W235" s="736"/>
      <c r="X235" s="736"/>
      <c r="Y235" s="736"/>
      <c r="Z235" s="736"/>
      <c r="AA235" s="736"/>
      <c r="AB235" s="736"/>
      <c r="AC235" s="736"/>
      <c r="AD235" s="736"/>
      <c r="AE235" s="736"/>
      <c r="AF235" s="736"/>
      <c r="AG235" s="736"/>
      <c r="AH235" s="844"/>
      <c r="AI235" s="1474"/>
      <c r="AJ235" s="1474"/>
      <c r="AK235" s="1474"/>
      <c r="AL235" s="1474"/>
      <c r="AM235" s="1474"/>
      <c r="AN235" s="1474"/>
      <c r="AO235" s="1474"/>
      <c r="AP235" s="1474"/>
      <c r="AQ235" s="1474"/>
      <c r="AR235" s="1474"/>
      <c r="AS235" s="1474"/>
      <c r="AT235" s="1474"/>
      <c r="AU235" s="1474"/>
      <c r="AV235" s="1474"/>
      <c r="AW235" s="1474"/>
      <c r="AX235" s="1474"/>
      <c r="AY235" s="1474"/>
      <c r="AZ235" s="547"/>
      <c r="BA235" s="37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309"/>
      <c r="CB235" s="309"/>
      <c r="CC235" s="309"/>
      <c r="CD235" s="309"/>
      <c r="CE235" s="309"/>
      <c r="CF235" s="309"/>
      <c r="CG235" s="309"/>
      <c r="CH235" s="309"/>
      <c r="CI235" s="1505"/>
      <c r="CJ235" s="1505"/>
      <c r="CK235" s="1505"/>
      <c r="CL235" s="1505"/>
      <c r="CM235" s="1505"/>
      <c r="CN235" s="1505"/>
      <c r="CO235" s="1505"/>
      <c r="CP235" s="1505"/>
      <c r="CQ235" s="1505"/>
      <c r="CR235" s="1505"/>
      <c r="CS235" s="1505"/>
      <c r="CT235" s="1505"/>
      <c r="CU235" s="1505"/>
      <c r="CV235" s="1505"/>
      <c r="CW235" s="1505"/>
      <c r="CX235" s="1505"/>
      <c r="CY235" s="1505"/>
      <c r="CZ235" s="1505"/>
    </row>
    <row r="236" s="546" customFormat="true" ht="15" customHeight="true" x14ac:dyDescent="0.2">
      <c r="A236" s="908"/>
      <c r="B236" s="717"/>
      <c r="C236" s="842"/>
      <c r="D236" s="736"/>
      <c r="E236" s="736"/>
      <c r="F236" s="736"/>
      <c r="G236" s="737"/>
      <c r="H236" s="843"/>
      <c r="I236" s="736"/>
      <c r="J236" s="736"/>
      <c r="K236" s="736"/>
      <c r="L236" s="844"/>
      <c r="M236" s="842"/>
      <c r="N236" s="736"/>
      <c r="O236" s="736"/>
      <c r="P236" s="736"/>
      <c r="Q236" s="737"/>
      <c r="R236" s="843"/>
      <c r="S236" s="736"/>
      <c r="T236" s="736"/>
      <c r="U236" s="736"/>
      <c r="V236" s="736"/>
      <c r="W236" s="736"/>
      <c r="X236" s="736"/>
      <c r="Y236" s="736"/>
      <c r="Z236" s="736"/>
      <c r="AA236" s="736"/>
      <c r="AB236" s="736"/>
      <c r="AC236" s="736"/>
      <c r="AD236" s="736"/>
      <c r="AE236" s="736"/>
      <c r="AF236" s="736"/>
      <c r="AG236" s="736"/>
      <c r="AH236" s="844"/>
      <c r="AI236" s="1474"/>
      <c r="AJ236" s="1474"/>
      <c r="AK236" s="1474"/>
      <c r="AL236" s="1474"/>
      <c r="AM236" s="1474"/>
      <c r="AN236" s="1474"/>
      <c r="AO236" s="1474"/>
      <c r="AP236" s="1474"/>
      <c r="AQ236" s="1474"/>
      <c r="AR236" s="1474"/>
      <c r="AS236" s="1474"/>
      <c r="AT236" s="1474"/>
      <c r="AU236" s="1474"/>
      <c r="AV236" s="1474"/>
      <c r="AW236" s="1474"/>
      <c r="AX236" s="1474"/>
      <c r="AY236" s="1474"/>
      <c r="AZ236" s="547"/>
      <c r="BA236" s="37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309"/>
      <c r="CB236" s="309"/>
      <c r="CC236" s="309"/>
      <c r="CD236" s="309"/>
      <c r="CE236" s="309"/>
      <c r="CF236" s="309"/>
      <c r="CG236" s="309"/>
      <c r="CH236" s="309"/>
      <c r="CI236" s="1505"/>
      <c r="CJ236" s="1505"/>
      <c r="CK236" s="1505"/>
      <c r="CL236" s="1505"/>
      <c r="CM236" s="1505"/>
      <c r="CN236" s="1505"/>
      <c r="CO236" s="1505"/>
      <c r="CP236" s="1505"/>
      <c r="CQ236" s="1505"/>
      <c r="CR236" s="1505"/>
      <c r="CS236" s="1505"/>
      <c r="CT236" s="1505"/>
      <c r="CU236" s="1505"/>
      <c r="CV236" s="1505"/>
      <c r="CW236" s="1505"/>
      <c r="CX236" s="1505"/>
      <c r="CY236" s="1505"/>
      <c r="CZ236" s="1505"/>
    </row>
    <row r="237" s="546" customFormat="true" ht="15" customHeight="true" x14ac:dyDescent="0.2">
      <c r="A237" s="908"/>
      <c r="B237" s="717"/>
      <c r="C237" s="842"/>
      <c r="D237" s="736"/>
      <c r="E237" s="736"/>
      <c r="F237" s="736"/>
      <c r="G237" s="737"/>
      <c r="H237" s="843"/>
      <c r="I237" s="736"/>
      <c r="J237" s="736"/>
      <c r="K237" s="736"/>
      <c r="L237" s="844"/>
      <c r="M237" s="842"/>
      <c r="N237" s="736"/>
      <c r="O237" s="736"/>
      <c r="P237" s="736"/>
      <c r="Q237" s="737"/>
      <c r="R237" s="843"/>
      <c r="S237" s="736"/>
      <c r="T237" s="736"/>
      <c r="U237" s="736"/>
      <c r="V237" s="736"/>
      <c r="W237" s="736"/>
      <c r="X237" s="736"/>
      <c r="Y237" s="736"/>
      <c r="Z237" s="736"/>
      <c r="AA237" s="736"/>
      <c r="AB237" s="736"/>
      <c r="AC237" s="736"/>
      <c r="AD237" s="736"/>
      <c r="AE237" s="736"/>
      <c r="AF237" s="736"/>
      <c r="AG237" s="736"/>
      <c r="AH237" s="844"/>
      <c r="AI237" s="1474"/>
      <c r="AJ237" s="1474"/>
      <c r="AK237" s="1474"/>
      <c r="AL237" s="1474"/>
      <c r="AM237" s="1474"/>
      <c r="AN237" s="1474"/>
      <c r="AO237" s="1474"/>
      <c r="AP237" s="1474"/>
      <c r="AQ237" s="1474"/>
      <c r="AR237" s="1474"/>
      <c r="AS237" s="1474"/>
      <c r="AT237" s="1474"/>
      <c r="AU237" s="1474"/>
      <c r="AV237" s="1474"/>
      <c r="AW237" s="1474"/>
      <c r="AX237" s="1474"/>
      <c r="AY237" s="1474"/>
      <c r="AZ237" s="547"/>
      <c r="BA237" s="37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309"/>
      <c r="CH237" s="309"/>
      <c r="CI237" s="1505"/>
      <c r="CJ237" s="1505"/>
      <c r="CK237" s="1505"/>
      <c r="CL237" s="1505"/>
      <c r="CM237" s="1505"/>
      <c r="CN237" s="1505"/>
      <c r="CO237" s="1505"/>
      <c r="CP237" s="1505"/>
      <c r="CQ237" s="1505"/>
      <c r="CR237" s="1505"/>
      <c r="CS237" s="1505"/>
      <c r="CT237" s="1505"/>
      <c r="CU237" s="1505"/>
      <c r="CV237" s="1505"/>
      <c r="CW237" s="1505"/>
      <c r="CX237" s="1505"/>
      <c r="CY237" s="1505"/>
      <c r="CZ237" s="1505"/>
    </row>
    <row r="238" s="546" customFormat="true" ht="15" customHeight="true" x14ac:dyDescent="0.2">
      <c r="A238" s="908"/>
      <c r="B238" s="717"/>
      <c r="C238" s="842"/>
      <c r="D238" s="736"/>
      <c r="E238" s="736"/>
      <c r="F238" s="736"/>
      <c r="G238" s="737"/>
      <c r="H238" s="843"/>
      <c r="I238" s="736"/>
      <c r="J238" s="736"/>
      <c r="K238" s="736"/>
      <c r="L238" s="844"/>
      <c r="M238" s="842"/>
      <c r="N238" s="736"/>
      <c r="O238" s="736"/>
      <c r="P238" s="736"/>
      <c r="Q238" s="737"/>
      <c r="R238" s="843"/>
      <c r="S238" s="736"/>
      <c r="T238" s="736"/>
      <c r="U238" s="736"/>
      <c r="V238" s="736"/>
      <c r="W238" s="736"/>
      <c r="X238" s="736"/>
      <c r="Y238" s="736"/>
      <c r="Z238" s="736"/>
      <c r="AA238" s="736"/>
      <c r="AB238" s="736"/>
      <c r="AC238" s="736"/>
      <c r="AD238" s="736"/>
      <c r="AE238" s="736"/>
      <c r="AF238" s="736"/>
      <c r="AG238" s="736"/>
      <c r="AH238" s="844"/>
      <c r="AI238" s="1474"/>
      <c r="AJ238" s="1474"/>
      <c r="AK238" s="1474"/>
      <c r="AL238" s="1474"/>
      <c r="AM238" s="1474"/>
      <c r="AN238" s="1474"/>
      <c r="AO238" s="1474"/>
      <c r="AP238" s="1474"/>
      <c r="AQ238" s="1474"/>
      <c r="AR238" s="1474"/>
      <c r="AS238" s="1474"/>
      <c r="AT238" s="1474"/>
      <c r="AU238" s="1474"/>
      <c r="AV238" s="1474"/>
      <c r="AW238" s="1474"/>
      <c r="AX238" s="1474"/>
      <c r="AY238" s="1474"/>
      <c r="AZ238" s="547"/>
      <c r="BA238" s="37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309"/>
      <c r="CH238" s="309"/>
      <c r="CI238" s="1505"/>
      <c r="CJ238" s="1505"/>
      <c r="CK238" s="1505"/>
      <c r="CL238" s="1505"/>
      <c r="CM238" s="1505"/>
      <c r="CN238" s="1505"/>
      <c r="CO238" s="1505"/>
      <c r="CP238" s="1505"/>
      <c r="CQ238" s="1505"/>
      <c r="CR238" s="1505"/>
      <c r="CS238" s="1505"/>
      <c r="CT238" s="1505"/>
      <c r="CU238" s="1505"/>
      <c r="CV238" s="1505"/>
      <c r="CW238" s="1505"/>
      <c r="CX238" s="1505"/>
      <c r="CY238" s="1505"/>
      <c r="CZ238" s="1505"/>
    </row>
    <row r="239" s="546" customFormat="true" ht="15" customHeight="true" x14ac:dyDescent="0.2">
      <c r="A239" s="908"/>
      <c r="B239" s="717"/>
      <c r="C239" s="842"/>
      <c r="D239" s="736"/>
      <c r="E239" s="736"/>
      <c r="F239" s="736"/>
      <c r="G239" s="737"/>
      <c r="H239" s="843"/>
      <c r="I239" s="736"/>
      <c r="J239" s="736"/>
      <c r="K239" s="736"/>
      <c r="L239" s="844"/>
      <c r="M239" s="842"/>
      <c r="N239" s="736"/>
      <c r="O239" s="736"/>
      <c r="P239" s="736"/>
      <c r="Q239" s="737"/>
      <c r="R239" s="843"/>
      <c r="S239" s="736"/>
      <c r="T239" s="736"/>
      <c r="U239" s="736"/>
      <c r="V239" s="736"/>
      <c r="W239" s="736"/>
      <c r="X239" s="736"/>
      <c r="Y239" s="736"/>
      <c r="Z239" s="736"/>
      <c r="AA239" s="736"/>
      <c r="AB239" s="736"/>
      <c r="AC239" s="736"/>
      <c r="AD239" s="736"/>
      <c r="AE239" s="736"/>
      <c r="AF239" s="736"/>
      <c r="AG239" s="736"/>
      <c r="AH239" s="844"/>
      <c r="AI239" s="1474"/>
      <c r="AJ239" s="1474"/>
      <c r="AK239" s="1474"/>
      <c r="AL239" s="1474"/>
      <c r="AM239" s="1474"/>
      <c r="AN239" s="1474"/>
      <c r="AO239" s="1474"/>
      <c r="AP239" s="1474"/>
      <c r="AQ239" s="1474"/>
      <c r="AR239" s="1474"/>
      <c r="AS239" s="1474"/>
      <c r="AT239" s="1474"/>
      <c r="AU239" s="1474"/>
      <c r="AV239" s="1474"/>
      <c r="AW239" s="1474"/>
      <c r="AX239" s="1474"/>
      <c r="AY239" s="1474"/>
      <c r="AZ239" s="547"/>
      <c r="BA239" s="37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309"/>
      <c r="CH239" s="309"/>
      <c r="CI239" s="1505"/>
      <c r="CJ239" s="1505"/>
      <c r="CK239" s="1505"/>
      <c r="CL239" s="1505"/>
      <c r="CM239" s="1505"/>
      <c r="CN239" s="1505"/>
      <c r="CO239" s="1505"/>
      <c r="CP239" s="1505"/>
      <c r="CQ239" s="1505"/>
      <c r="CR239" s="1505"/>
      <c r="CS239" s="1505"/>
      <c r="CT239" s="1505"/>
      <c r="CU239" s="1505"/>
      <c r="CV239" s="1505"/>
      <c r="CW239" s="1505"/>
      <c r="CX239" s="1505"/>
      <c r="CY239" s="1505"/>
      <c r="CZ239" s="1505"/>
    </row>
    <row r="240" s="546" customFormat="true" ht="15" customHeight="true" x14ac:dyDescent="0.2">
      <c r="A240" s="908"/>
      <c r="B240" s="717"/>
      <c r="C240" s="842"/>
      <c r="D240" s="736"/>
      <c r="E240" s="736"/>
      <c r="F240" s="736"/>
      <c r="G240" s="737"/>
      <c r="H240" s="843"/>
      <c r="I240" s="736"/>
      <c r="J240" s="736"/>
      <c r="K240" s="736"/>
      <c r="L240" s="844"/>
      <c r="M240" s="842"/>
      <c r="N240" s="736"/>
      <c r="O240" s="736"/>
      <c r="P240" s="736"/>
      <c r="Q240" s="737"/>
      <c r="R240" s="843"/>
      <c r="S240" s="736"/>
      <c r="T240" s="736"/>
      <c r="U240" s="736"/>
      <c r="V240" s="736"/>
      <c r="W240" s="736"/>
      <c r="X240" s="736"/>
      <c r="Y240" s="736"/>
      <c r="Z240" s="736"/>
      <c r="AA240" s="736"/>
      <c r="AB240" s="736"/>
      <c r="AC240" s="736"/>
      <c r="AD240" s="736"/>
      <c r="AE240" s="736"/>
      <c r="AF240" s="736"/>
      <c r="AG240" s="736"/>
      <c r="AH240" s="844"/>
      <c r="AI240" s="1474"/>
      <c r="AJ240" s="1474"/>
      <c r="AK240" s="1474"/>
      <c r="AL240" s="1474"/>
      <c r="AM240" s="1474"/>
      <c r="AN240" s="1474"/>
      <c r="AO240" s="1474"/>
      <c r="AP240" s="1474"/>
      <c r="AQ240" s="1474"/>
      <c r="AR240" s="1474"/>
      <c r="AS240" s="1474"/>
      <c r="AT240" s="1474"/>
      <c r="AU240" s="1474"/>
      <c r="AV240" s="1474"/>
      <c r="AW240" s="1474"/>
      <c r="AX240" s="1474"/>
      <c r="AY240" s="1474"/>
      <c r="AZ240" s="547"/>
      <c r="BA240" s="37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309"/>
      <c r="CH240" s="309"/>
      <c r="CI240" s="1505"/>
      <c r="CJ240" s="1505"/>
      <c r="CK240" s="1505"/>
      <c r="CL240" s="1505"/>
      <c r="CM240" s="1505"/>
      <c r="CN240" s="1505"/>
      <c r="CO240" s="1505"/>
      <c r="CP240" s="1505"/>
      <c r="CQ240" s="1505"/>
      <c r="CR240" s="1505"/>
      <c r="CS240" s="1505"/>
      <c r="CT240" s="1505"/>
      <c r="CU240" s="1505"/>
      <c r="CV240" s="1505"/>
      <c r="CW240" s="1505"/>
      <c r="CX240" s="1505"/>
      <c r="CY240" s="1505"/>
      <c r="CZ240" s="1505"/>
    </row>
    <row r="241" s="546" customFormat="true" ht="15" customHeight="true" x14ac:dyDescent="0.2">
      <c r="A241" s="908"/>
      <c r="B241" s="717"/>
      <c r="C241" s="842"/>
      <c r="D241" s="736"/>
      <c r="E241" s="736"/>
      <c r="F241" s="736"/>
      <c r="G241" s="737"/>
      <c r="H241" s="843"/>
      <c r="I241" s="736"/>
      <c r="J241" s="736"/>
      <c r="K241" s="736"/>
      <c r="L241" s="844"/>
      <c r="M241" s="842"/>
      <c r="N241" s="736"/>
      <c r="O241" s="736"/>
      <c r="P241" s="736"/>
      <c r="Q241" s="737"/>
      <c r="R241" s="843"/>
      <c r="S241" s="736"/>
      <c r="T241" s="736"/>
      <c r="U241" s="736"/>
      <c r="V241" s="736"/>
      <c r="W241" s="736"/>
      <c r="X241" s="736"/>
      <c r="Y241" s="736"/>
      <c r="Z241" s="736"/>
      <c r="AA241" s="736"/>
      <c r="AB241" s="736"/>
      <c r="AC241" s="736"/>
      <c r="AD241" s="736"/>
      <c r="AE241" s="736"/>
      <c r="AF241" s="736"/>
      <c r="AG241" s="736"/>
      <c r="AH241" s="844"/>
      <c r="AI241" s="1474"/>
      <c r="AJ241" s="1474"/>
      <c r="AK241" s="1474"/>
      <c r="AL241" s="1474"/>
      <c r="AM241" s="1474"/>
      <c r="AN241" s="1474"/>
      <c r="AO241" s="1474"/>
      <c r="AP241" s="1474"/>
      <c r="AQ241" s="1474"/>
      <c r="AR241" s="1474"/>
      <c r="AS241" s="1474"/>
      <c r="AT241" s="1474"/>
      <c r="AU241" s="1474"/>
      <c r="AV241" s="1474"/>
      <c r="AW241" s="1474"/>
      <c r="AX241" s="1474"/>
      <c r="AY241" s="1474"/>
      <c r="AZ241" s="547"/>
      <c r="BA241" s="37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309"/>
      <c r="CH241" s="309"/>
      <c r="CI241" s="1505"/>
      <c r="CJ241" s="1505"/>
      <c r="CK241" s="1505"/>
      <c r="CL241" s="1505"/>
      <c r="CM241" s="1505"/>
      <c r="CN241" s="1505"/>
      <c r="CO241" s="1505"/>
      <c r="CP241" s="1505"/>
      <c r="CQ241" s="1505"/>
      <c r="CR241" s="1505"/>
      <c r="CS241" s="1505"/>
      <c r="CT241" s="1505"/>
      <c r="CU241" s="1505"/>
      <c r="CV241" s="1505"/>
      <c r="CW241" s="1505"/>
      <c r="CX241" s="1505"/>
      <c r="CY241" s="1505"/>
      <c r="CZ241" s="1505"/>
    </row>
    <row r="242" s="546" customFormat="true" ht="15" customHeight="true" x14ac:dyDescent="0.2">
      <c r="A242" s="908"/>
      <c r="B242" s="717"/>
      <c r="C242" s="842"/>
      <c r="D242" s="736"/>
      <c r="E242" s="736"/>
      <c r="F242" s="736"/>
      <c r="G242" s="737"/>
      <c r="H242" s="843"/>
      <c r="I242" s="736"/>
      <c r="J242" s="736"/>
      <c r="K242" s="736"/>
      <c r="L242" s="844"/>
      <c r="M242" s="842"/>
      <c r="N242" s="736"/>
      <c r="O242" s="736"/>
      <c r="P242" s="736"/>
      <c r="Q242" s="737"/>
      <c r="R242" s="843"/>
      <c r="S242" s="736"/>
      <c r="T242" s="736"/>
      <c r="U242" s="736"/>
      <c r="V242" s="736"/>
      <c r="W242" s="736"/>
      <c r="X242" s="736"/>
      <c r="Y242" s="736"/>
      <c r="Z242" s="736"/>
      <c r="AA242" s="736"/>
      <c r="AB242" s="736"/>
      <c r="AC242" s="736"/>
      <c r="AD242" s="736"/>
      <c r="AE242" s="736"/>
      <c r="AF242" s="736"/>
      <c r="AG242" s="736"/>
      <c r="AH242" s="844"/>
      <c r="AI242" s="1474"/>
      <c r="AJ242" s="1474"/>
      <c r="AK242" s="1474"/>
      <c r="AL242" s="1474"/>
      <c r="AM242" s="1474"/>
      <c r="AN242" s="1474"/>
      <c r="AO242" s="1474"/>
      <c r="AP242" s="1474"/>
      <c r="AQ242" s="1474"/>
      <c r="AR242" s="1474"/>
      <c r="AS242" s="1474"/>
      <c r="AT242" s="1474"/>
      <c r="AU242" s="1474"/>
      <c r="AV242" s="1474"/>
      <c r="AW242" s="1474"/>
      <c r="AX242" s="1474"/>
      <c r="AY242" s="1474"/>
      <c r="AZ242" s="547"/>
      <c r="BA242" s="37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309"/>
      <c r="CH242" s="309"/>
      <c r="CI242" s="1505"/>
      <c r="CJ242" s="1505"/>
      <c r="CK242" s="1505"/>
      <c r="CL242" s="1505"/>
      <c r="CM242" s="1505"/>
      <c r="CN242" s="1505"/>
      <c r="CO242" s="1505"/>
      <c r="CP242" s="1505"/>
      <c r="CQ242" s="1505"/>
      <c r="CR242" s="1505"/>
      <c r="CS242" s="1505"/>
      <c r="CT242" s="1505"/>
      <c r="CU242" s="1505"/>
      <c r="CV242" s="1505"/>
      <c r="CW242" s="1505"/>
      <c r="CX242" s="1505"/>
      <c r="CY242" s="1505"/>
      <c r="CZ242" s="1505"/>
    </row>
    <row r="243" s="546" customFormat="true" ht="15" customHeight="true" x14ac:dyDescent="0.2">
      <c r="A243" s="908"/>
      <c r="B243" s="717"/>
      <c r="C243" s="842"/>
      <c r="D243" s="736"/>
      <c r="E243" s="736"/>
      <c r="F243" s="736"/>
      <c r="G243" s="737"/>
      <c r="H243" s="843"/>
      <c r="I243" s="736"/>
      <c r="J243" s="736"/>
      <c r="K243" s="736"/>
      <c r="L243" s="844"/>
      <c r="M243" s="842"/>
      <c r="N243" s="736"/>
      <c r="O243" s="736"/>
      <c r="P243" s="736"/>
      <c r="Q243" s="737"/>
      <c r="R243" s="843"/>
      <c r="S243" s="736"/>
      <c r="T243" s="736"/>
      <c r="U243" s="736"/>
      <c r="V243" s="736"/>
      <c r="W243" s="736"/>
      <c r="X243" s="736"/>
      <c r="Y243" s="736"/>
      <c r="Z243" s="736"/>
      <c r="AA243" s="736"/>
      <c r="AB243" s="736"/>
      <c r="AC243" s="736"/>
      <c r="AD243" s="736"/>
      <c r="AE243" s="736"/>
      <c r="AF243" s="736"/>
      <c r="AG243" s="736"/>
      <c r="AH243" s="844"/>
      <c r="AI243" s="1474"/>
      <c r="AJ243" s="1474"/>
      <c r="AK243" s="1474"/>
      <c r="AL243" s="1474"/>
      <c r="AM243" s="1474"/>
      <c r="AN243" s="1474"/>
      <c r="AO243" s="1474"/>
      <c r="AP243" s="1474"/>
      <c r="AQ243" s="1474"/>
      <c r="AR243" s="1474"/>
      <c r="AS243" s="1474"/>
      <c r="AT243" s="1474"/>
      <c r="AU243" s="1474"/>
      <c r="AV243" s="1474"/>
      <c r="AW243" s="1474"/>
      <c r="AX243" s="1474"/>
      <c r="AY243" s="1474"/>
      <c r="AZ243" s="547"/>
      <c r="BA243" s="37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309"/>
      <c r="CH243" s="309"/>
      <c r="CI243" s="1505"/>
      <c r="CJ243" s="1505"/>
      <c r="CK243" s="1505"/>
      <c r="CL243" s="1505"/>
      <c r="CM243" s="1505"/>
      <c r="CN243" s="1505"/>
      <c r="CO243" s="1505"/>
      <c r="CP243" s="1505"/>
      <c r="CQ243" s="1505"/>
      <c r="CR243" s="1505"/>
      <c r="CS243" s="1505"/>
      <c r="CT243" s="1505"/>
      <c r="CU243" s="1505"/>
      <c r="CV243" s="1505"/>
      <c r="CW243" s="1505"/>
      <c r="CX243" s="1505"/>
      <c r="CY243" s="1505"/>
      <c r="CZ243" s="1505"/>
    </row>
    <row r="244" s="546" customFormat="true" ht="15" customHeight="true" x14ac:dyDescent="0.2">
      <c r="A244" s="908"/>
      <c r="B244" s="717"/>
      <c r="C244" s="842"/>
      <c r="D244" s="736"/>
      <c r="E244" s="736"/>
      <c r="F244" s="736"/>
      <c r="G244" s="737"/>
      <c r="H244" s="843"/>
      <c r="I244" s="736"/>
      <c r="J244" s="736"/>
      <c r="K244" s="736"/>
      <c r="L244" s="844"/>
      <c r="M244" s="842"/>
      <c r="N244" s="736"/>
      <c r="O244" s="736"/>
      <c r="P244" s="736"/>
      <c r="Q244" s="737"/>
      <c r="R244" s="843"/>
      <c r="S244" s="736"/>
      <c r="T244" s="736"/>
      <c r="U244" s="736"/>
      <c r="V244" s="736"/>
      <c r="W244" s="736"/>
      <c r="X244" s="736"/>
      <c r="Y244" s="736"/>
      <c r="Z244" s="736"/>
      <c r="AA244" s="736"/>
      <c r="AB244" s="736"/>
      <c r="AC244" s="736"/>
      <c r="AD244" s="736"/>
      <c r="AE244" s="736"/>
      <c r="AF244" s="736"/>
      <c r="AG244" s="736"/>
      <c r="AH244" s="844"/>
      <c r="AI244" s="1474"/>
      <c r="AJ244" s="1474"/>
      <c r="AK244" s="1474"/>
      <c r="AL244" s="1474"/>
      <c r="AM244" s="1474"/>
      <c r="AN244" s="1474"/>
      <c r="AO244" s="1474"/>
      <c r="AP244" s="1474"/>
      <c r="AQ244" s="1474"/>
      <c r="AR244" s="1474"/>
      <c r="AS244" s="1474"/>
      <c r="AT244" s="1474"/>
      <c r="AU244" s="1474"/>
      <c r="AV244" s="1474"/>
      <c r="AW244" s="1474"/>
      <c r="AX244" s="1474"/>
      <c r="AY244" s="1474"/>
      <c r="AZ244" s="547"/>
      <c r="BA244" s="37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309"/>
      <c r="CH244" s="309"/>
      <c r="CI244" s="1505"/>
      <c r="CJ244" s="1505"/>
      <c r="CK244" s="1505"/>
      <c r="CL244" s="1505"/>
      <c r="CM244" s="1505"/>
      <c r="CN244" s="1505"/>
      <c r="CO244" s="1505"/>
      <c r="CP244" s="1505"/>
      <c r="CQ244" s="1505"/>
      <c r="CR244" s="1505"/>
      <c r="CS244" s="1505"/>
      <c r="CT244" s="1505"/>
      <c r="CU244" s="1505"/>
      <c r="CV244" s="1505"/>
      <c r="CW244" s="1505"/>
      <c r="CX244" s="1505"/>
      <c r="CY244" s="1505"/>
      <c r="CZ244" s="1505"/>
    </row>
    <row r="245" s="546" customFormat="true" ht="15" customHeight="true" x14ac:dyDescent="0.2">
      <c r="A245" s="908"/>
      <c r="B245" s="717"/>
      <c r="C245" s="842"/>
      <c r="D245" s="736"/>
      <c r="E245" s="736"/>
      <c r="F245" s="736"/>
      <c r="G245" s="737"/>
      <c r="H245" s="843"/>
      <c r="I245" s="736"/>
      <c r="J245" s="736"/>
      <c r="K245" s="736"/>
      <c r="L245" s="844"/>
      <c r="M245" s="842"/>
      <c r="N245" s="736"/>
      <c r="O245" s="736"/>
      <c r="P245" s="736"/>
      <c r="Q245" s="737"/>
      <c r="R245" s="843"/>
      <c r="S245" s="736"/>
      <c r="T245" s="736"/>
      <c r="U245" s="736"/>
      <c r="V245" s="736"/>
      <c r="W245" s="736"/>
      <c r="X245" s="736"/>
      <c r="Y245" s="736"/>
      <c r="Z245" s="736"/>
      <c r="AA245" s="736"/>
      <c r="AB245" s="736"/>
      <c r="AC245" s="736"/>
      <c r="AD245" s="736"/>
      <c r="AE245" s="736"/>
      <c r="AF245" s="736"/>
      <c r="AG245" s="736"/>
      <c r="AH245" s="844"/>
      <c r="AI245" s="1474"/>
      <c r="AJ245" s="1474"/>
      <c r="AK245" s="1474"/>
      <c r="AL245" s="1474"/>
      <c r="AM245" s="1474"/>
      <c r="AN245" s="1474"/>
      <c r="AO245" s="1474"/>
      <c r="AP245" s="1474"/>
      <c r="AQ245" s="1474"/>
      <c r="AR245" s="1474"/>
      <c r="AS245" s="1474"/>
      <c r="AT245" s="1474"/>
      <c r="AU245" s="1474"/>
      <c r="AV245" s="1474"/>
      <c r="AW245" s="1474"/>
      <c r="AX245" s="1474"/>
      <c r="AY245" s="1474"/>
      <c r="AZ245" s="547"/>
      <c r="BA245" s="37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309"/>
      <c r="CH245" s="309"/>
      <c r="CI245" s="1505"/>
      <c r="CJ245" s="1505"/>
      <c r="CK245" s="1505"/>
      <c r="CL245" s="1505"/>
      <c r="CM245" s="1505"/>
      <c r="CN245" s="1505"/>
      <c r="CO245" s="1505"/>
      <c r="CP245" s="1505"/>
      <c r="CQ245" s="1505"/>
      <c r="CR245" s="1505"/>
      <c r="CS245" s="1505"/>
      <c r="CT245" s="1505"/>
      <c r="CU245" s="1505"/>
      <c r="CV245" s="1505"/>
      <c r="CW245" s="1505"/>
      <c r="CX245" s="1505"/>
      <c r="CY245" s="1505"/>
      <c r="CZ245" s="1505"/>
    </row>
    <row r="246" s="546" customFormat="true" ht="15" customHeight="true" x14ac:dyDescent="0.2">
      <c r="A246" s="908"/>
      <c r="B246" s="717"/>
      <c r="C246" s="842"/>
      <c r="D246" s="736"/>
      <c r="E246" s="736"/>
      <c r="F246" s="736"/>
      <c r="G246" s="737"/>
      <c r="H246" s="843"/>
      <c r="I246" s="736"/>
      <c r="J246" s="736"/>
      <c r="K246" s="736"/>
      <c r="L246" s="844"/>
      <c r="M246" s="842"/>
      <c r="N246" s="736"/>
      <c r="O246" s="736"/>
      <c r="P246" s="736"/>
      <c r="Q246" s="737"/>
      <c r="R246" s="843"/>
      <c r="S246" s="736"/>
      <c r="T246" s="736"/>
      <c r="U246" s="736"/>
      <c r="V246" s="736"/>
      <c r="W246" s="736"/>
      <c r="X246" s="736"/>
      <c r="Y246" s="736"/>
      <c r="Z246" s="736"/>
      <c r="AA246" s="736"/>
      <c r="AB246" s="736"/>
      <c r="AC246" s="736"/>
      <c r="AD246" s="736"/>
      <c r="AE246" s="736"/>
      <c r="AF246" s="736"/>
      <c r="AG246" s="736"/>
      <c r="AH246" s="844"/>
      <c r="AI246" s="1474"/>
      <c r="AJ246" s="1474"/>
      <c r="AK246" s="1474"/>
      <c r="AL246" s="1474"/>
      <c r="AM246" s="1474"/>
      <c r="AN246" s="1474"/>
      <c r="AO246" s="1474"/>
      <c r="AP246" s="1474"/>
      <c r="AQ246" s="1474"/>
      <c r="AR246" s="1474"/>
      <c r="AS246" s="1474"/>
      <c r="AT246" s="1474"/>
      <c r="AU246" s="1474"/>
      <c r="AV246" s="1474"/>
      <c r="AW246" s="1474"/>
      <c r="AX246" s="1474"/>
      <c r="AY246" s="1474"/>
      <c r="AZ246" s="547"/>
      <c r="BA246" s="37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309"/>
      <c r="CH246" s="309"/>
      <c r="CI246" s="1505"/>
      <c r="CJ246" s="1505"/>
      <c r="CK246" s="1505"/>
      <c r="CL246" s="1505"/>
      <c r="CM246" s="1505"/>
      <c r="CN246" s="1505"/>
      <c r="CO246" s="1505"/>
      <c r="CP246" s="1505"/>
      <c r="CQ246" s="1505"/>
      <c r="CR246" s="1505"/>
      <c r="CS246" s="1505"/>
      <c r="CT246" s="1505"/>
      <c r="CU246" s="1505"/>
      <c r="CV246" s="1505"/>
      <c r="CW246" s="1505"/>
      <c r="CX246" s="1505"/>
      <c r="CY246" s="1505"/>
      <c r="CZ246" s="1505"/>
    </row>
    <row r="247" s="546" customFormat="true" ht="15" customHeight="true" x14ac:dyDescent="0.2">
      <c r="A247" s="908"/>
      <c r="B247" s="717"/>
      <c r="C247" s="842"/>
      <c r="D247" s="736"/>
      <c r="E247" s="736"/>
      <c r="F247" s="736"/>
      <c r="G247" s="737"/>
      <c r="H247" s="843"/>
      <c r="I247" s="736"/>
      <c r="J247" s="736"/>
      <c r="K247" s="736"/>
      <c r="L247" s="844"/>
      <c r="M247" s="842"/>
      <c r="N247" s="736"/>
      <c r="O247" s="736"/>
      <c r="P247" s="736"/>
      <c r="Q247" s="737"/>
      <c r="R247" s="843"/>
      <c r="S247" s="736"/>
      <c r="T247" s="736"/>
      <c r="U247" s="736"/>
      <c r="V247" s="736"/>
      <c r="W247" s="736"/>
      <c r="X247" s="736"/>
      <c r="Y247" s="736"/>
      <c r="Z247" s="736"/>
      <c r="AA247" s="736"/>
      <c r="AB247" s="736"/>
      <c r="AC247" s="736"/>
      <c r="AD247" s="736"/>
      <c r="AE247" s="736"/>
      <c r="AF247" s="736"/>
      <c r="AG247" s="736"/>
      <c r="AH247" s="844"/>
      <c r="AI247" s="1474"/>
      <c r="AJ247" s="1474"/>
      <c r="AK247" s="1474"/>
      <c r="AL247" s="1474"/>
      <c r="AM247" s="1474"/>
      <c r="AN247" s="1474"/>
      <c r="AO247" s="1474"/>
      <c r="AP247" s="1474"/>
      <c r="AQ247" s="1474"/>
      <c r="AR247" s="1474"/>
      <c r="AS247" s="1474"/>
      <c r="AT247" s="1474"/>
      <c r="AU247" s="1474"/>
      <c r="AV247" s="1474"/>
      <c r="AW247" s="1474"/>
      <c r="AX247" s="1474"/>
      <c r="AY247" s="1474"/>
      <c r="AZ247" s="547"/>
      <c r="BA247" s="37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309"/>
      <c r="CH247" s="309"/>
      <c r="CI247" s="1505"/>
      <c r="CJ247" s="1505"/>
      <c r="CK247" s="1505"/>
      <c r="CL247" s="1505"/>
      <c r="CM247" s="1505"/>
      <c r="CN247" s="1505"/>
      <c r="CO247" s="1505"/>
      <c r="CP247" s="1505"/>
      <c r="CQ247" s="1505"/>
      <c r="CR247" s="1505"/>
      <c r="CS247" s="1505"/>
      <c r="CT247" s="1505"/>
      <c r="CU247" s="1505"/>
      <c r="CV247" s="1505"/>
      <c r="CW247" s="1505"/>
      <c r="CX247" s="1505"/>
      <c r="CY247" s="1505"/>
      <c r="CZ247" s="1505"/>
    </row>
    <row r="248" s="546" customFormat="true" ht="15" customHeight="true" x14ac:dyDescent="0.2">
      <c r="A248" s="909"/>
      <c r="B248" s="725"/>
      <c r="C248" s="904"/>
      <c r="D248" s="738"/>
      <c r="E248" s="738"/>
      <c r="F248" s="738"/>
      <c r="G248" s="739"/>
      <c r="H248" s="905"/>
      <c r="I248" s="738"/>
      <c r="J248" s="738"/>
      <c r="K248" s="738"/>
      <c r="L248" s="906"/>
      <c r="M248" s="904"/>
      <c r="N248" s="738"/>
      <c r="O248" s="738"/>
      <c r="P248" s="738"/>
      <c r="Q248" s="739"/>
      <c r="R248" s="905"/>
      <c r="S248" s="738"/>
      <c r="T248" s="738"/>
      <c r="U248" s="738"/>
      <c r="V248" s="738"/>
      <c r="W248" s="738"/>
      <c r="X248" s="738"/>
      <c r="Y248" s="738"/>
      <c r="Z248" s="738"/>
      <c r="AA248" s="738"/>
      <c r="AB248" s="738"/>
      <c r="AC248" s="738"/>
      <c r="AD248" s="738"/>
      <c r="AE248" s="738"/>
      <c r="AF248" s="738"/>
      <c r="AG248" s="738"/>
      <c r="AH248" s="906"/>
      <c r="AI248" s="1474"/>
      <c r="AJ248" s="1474"/>
      <c r="AK248" s="1474"/>
      <c r="AL248" s="1474"/>
      <c r="AM248" s="1474"/>
      <c r="AN248" s="1474"/>
      <c r="AO248" s="1474"/>
      <c r="AP248" s="1474"/>
      <c r="AQ248" s="1474"/>
      <c r="AR248" s="1474"/>
      <c r="AS248" s="1474"/>
      <c r="AT248" s="1474"/>
      <c r="AU248" s="1474"/>
      <c r="AV248" s="1474"/>
      <c r="AW248" s="1474"/>
      <c r="AX248" s="1474"/>
      <c r="AY248" s="1474"/>
      <c r="AZ248" s="547"/>
      <c r="BA248" s="37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360"/>
      <c r="CH248" s="360"/>
      <c r="CI248" s="1505"/>
      <c r="CJ248" s="1505"/>
      <c r="CK248" s="1505"/>
      <c r="CL248" s="1505"/>
      <c r="CM248" s="1505"/>
      <c r="CN248" s="1505"/>
      <c r="CO248" s="1505"/>
      <c r="CP248" s="1505"/>
      <c r="CQ248" s="1505"/>
      <c r="CR248" s="1505"/>
      <c r="CS248" s="1505"/>
      <c r="CT248" s="1505"/>
      <c r="CU248" s="1505"/>
      <c r="CV248" s="1505"/>
      <c r="CW248" s="1505"/>
      <c r="CX248" s="1505"/>
      <c r="CY248" s="1505"/>
      <c r="CZ248" s="1505"/>
    </row>
    <row r="249" s="546" customFormat="true" ht="250.15" customHeight="true" x14ac:dyDescent="0.2">
      <c r="AI249" s="547"/>
      <c r="AJ249" s="547"/>
      <c r="AK249" s="547"/>
      <c r="AL249" s="547"/>
      <c r="AM249" s="547"/>
      <c r="AN249" s="547"/>
      <c r="AO249" s="547"/>
      <c r="AP249" s="547"/>
      <c r="AQ249" s="547"/>
      <c r="AR249" s="547"/>
      <c r="AS249" s="547"/>
      <c r="AT249" s="547"/>
      <c r="AU249" s="547"/>
      <c r="AV249" s="547"/>
      <c r="AW249" s="547"/>
      <c r="AX249" s="547"/>
      <c r="AY249" s="547"/>
      <c r="AZ249" s="547"/>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76" customFormat="true" ht="19.15" customHeight="true" x14ac:dyDescent="0.2">
      <c r="AI250" s="511"/>
      <c r="AJ250" s="511"/>
      <c r="AK250" s="511"/>
      <c r="AL250" s="511"/>
      <c r="AM250" s="511"/>
      <c r="AN250" s="511"/>
      <c r="AO250" s="511"/>
      <c r="AP250" s="511"/>
      <c r="AQ250" s="511"/>
      <c r="AR250" s="511"/>
      <c r="AS250" s="511"/>
      <c r="AT250" s="511"/>
      <c r="AU250" s="511"/>
      <c r="AV250" s="511"/>
      <c r="AW250" s="511"/>
      <c r="AX250" s="511"/>
      <c r="AY250" s="511"/>
      <c r="AZ250" s="511"/>
      <c r="BA250" s="371"/>
      <c r="BB250" s="237"/>
      <c r="BC250" s="371"/>
      <c r="BD250" s="371"/>
      <c r="BE250" s="371"/>
      <c r="BF250" s="371"/>
      <c r="BG250" s="371"/>
      <c r="BH250" s="371"/>
      <c r="BI250" s="371"/>
      <c r="BJ250" s="371"/>
      <c r="BK250" s="371"/>
      <c r="BL250" s="371"/>
      <c r="BM250" s="371"/>
      <c r="BN250" s="371"/>
      <c r="BO250" s="371"/>
      <c r="BP250" s="371"/>
      <c r="BQ250" s="371"/>
      <c r="BR250" s="371"/>
      <c r="BS250" s="371"/>
      <c r="BT250" s="371"/>
      <c r="BU250" s="371"/>
      <c r="BV250" s="371"/>
      <c r="BW250" s="371"/>
      <c r="BX250" s="371"/>
      <c r="BY250" s="37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76" customFormat="true" ht="12.75" x14ac:dyDescent="0.2">
      <c r="AI251" s="511"/>
      <c r="AJ251" s="511"/>
      <c r="AK251" s="511"/>
      <c r="AL251" s="511"/>
      <c r="AM251" s="511"/>
      <c r="AN251" s="511"/>
      <c r="AO251" s="511"/>
      <c r="AP251" s="511"/>
      <c r="AQ251" s="511"/>
      <c r="AR251" s="511"/>
      <c r="AS251" s="511"/>
      <c r="AT251" s="511"/>
      <c r="AU251" s="511"/>
      <c r="AV251" s="511"/>
      <c r="AW251" s="511"/>
      <c r="AX251" s="511"/>
      <c r="AY251" s="511"/>
      <c r="AZ251" s="511"/>
      <c r="BA251" s="371"/>
      <c r="BB251" s="237"/>
      <c r="BC251" s="371"/>
      <c r="BD251" s="371"/>
      <c r="BE251" s="371"/>
      <c r="BF251" s="371"/>
      <c r="BG251" s="371"/>
      <c r="BH251" s="371"/>
      <c r="BI251" s="371"/>
      <c r="BJ251" s="371"/>
      <c r="BK251" s="371"/>
      <c r="BL251" s="371"/>
      <c r="BM251" s="371"/>
      <c r="BN251" s="371"/>
      <c r="BO251" s="371"/>
      <c r="BP251" s="371"/>
      <c r="BQ251" s="371"/>
      <c r="BR251" s="371"/>
      <c r="BS251" s="371"/>
      <c r="BT251" s="371"/>
      <c r="BU251" s="371"/>
      <c r="BV251" s="371"/>
      <c r="BW251" s="371"/>
      <c r="BX251" s="371"/>
      <c r="BY251" s="37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76" customFormat="true" ht="12.75" x14ac:dyDescent="0.2">
      <c r="AI252" s="511"/>
      <c r="AJ252" s="511"/>
      <c r="AK252" s="511"/>
      <c r="AL252" s="511"/>
      <c r="AM252" s="511"/>
      <c r="AN252" s="511"/>
      <c r="AO252" s="511"/>
      <c r="AP252" s="511"/>
      <c r="AQ252" s="511"/>
      <c r="AR252" s="511"/>
      <c r="AS252" s="511"/>
      <c r="AT252" s="511"/>
      <c r="AU252" s="511"/>
      <c r="AV252" s="511"/>
      <c r="AW252" s="511"/>
      <c r="AX252" s="511"/>
      <c r="AY252" s="511"/>
      <c r="AZ252" s="511"/>
      <c r="BA252" s="371"/>
      <c r="BB252" s="237"/>
      <c r="BC252" s="371"/>
      <c r="BD252" s="371"/>
      <c r="BE252" s="371"/>
      <c r="BF252" s="371"/>
      <c r="BG252" s="371"/>
      <c r="BH252" s="371"/>
      <c r="BI252" s="371"/>
      <c r="BJ252" s="371"/>
      <c r="BK252" s="371"/>
      <c r="BL252" s="371"/>
      <c r="BM252" s="371"/>
      <c r="BN252" s="371"/>
      <c r="BO252" s="371"/>
      <c r="BP252" s="371"/>
      <c r="BQ252" s="371"/>
      <c r="BR252" s="371"/>
      <c r="BS252" s="371"/>
      <c r="BT252" s="371"/>
      <c r="BU252" s="371"/>
      <c r="BV252" s="371"/>
      <c r="BW252" s="371"/>
      <c r="BX252" s="371"/>
      <c r="BY252" s="37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76" customFormat="true" ht="12.75" x14ac:dyDescent="0.2">
      <c r="AI253" s="511"/>
      <c r="AJ253" s="511"/>
      <c r="AK253" s="511"/>
      <c r="AL253" s="511"/>
      <c r="AM253" s="511"/>
      <c r="AN253" s="511"/>
      <c r="AO253" s="511"/>
      <c r="AP253" s="511"/>
      <c r="AQ253" s="511"/>
      <c r="AR253" s="511"/>
      <c r="AS253" s="511"/>
      <c r="AT253" s="511"/>
      <c r="AU253" s="511"/>
      <c r="AV253" s="511"/>
      <c r="AW253" s="511"/>
      <c r="AX253" s="511"/>
      <c r="AY253" s="511"/>
      <c r="AZ253" s="511"/>
      <c r="BA253" s="371"/>
      <c r="BB253" s="237"/>
      <c r="BC253" s="371"/>
      <c r="BD253" s="371"/>
      <c r="BE253" s="371"/>
      <c r="BF253" s="371"/>
      <c r="BG253" s="371"/>
      <c r="BH253" s="371"/>
      <c r="BI253" s="371"/>
      <c r="BJ253" s="371"/>
      <c r="BK253" s="371"/>
      <c r="BL253" s="371"/>
      <c r="BM253" s="371"/>
      <c r="BN253" s="371"/>
      <c r="BO253" s="371"/>
      <c r="BP253" s="371"/>
      <c r="BQ253" s="371"/>
      <c r="BR253" s="371"/>
      <c r="BS253" s="371"/>
      <c r="BT253" s="371"/>
      <c r="BU253" s="371"/>
      <c r="BV253" s="371"/>
      <c r="BW253" s="371"/>
      <c r="BX253" s="371"/>
      <c r="BY253" s="37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76" customFormat="true" ht="12.75" x14ac:dyDescent="0.2">
      <c r="AI254" s="511"/>
      <c r="AJ254" s="511"/>
      <c r="AK254" s="511"/>
      <c r="AL254" s="511"/>
      <c r="AM254" s="511"/>
      <c r="AN254" s="511"/>
      <c r="AO254" s="511"/>
      <c r="AP254" s="511"/>
      <c r="AQ254" s="511"/>
      <c r="AR254" s="511"/>
      <c r="AS254" s="511"/>
      <c r="AT254" s="511"/>
      <c r="AU254" s="511"/>
      <c r="AV254" s="511"/>
      <c r="AW254" s="511"/>
      <c r="AX254" s="511"/>
      <c r="AY254" s="511"/>
      <c r="AZ254" s="511"/>
      <c r="BA254" s="371"/>
      <c r="BB254" s="237"/>
      <c r="BC254" s="371"/>
      <c r="BD254" s="371"/>
      <c r="BE254" s="371"/>
      <c r="BF254" s="371"/>
      <c r="BG254" s="371"/>
      <c r="BH254" s="371"/>
      <c r="BI254" s="371"/>
      <c r="BJ254" s="371"/>
      <c r="BK254" s="371"/>
      <c r="BL254" s="371"/>
      <c r="BM254" s="371"/>
      <c r="BN254" s="371"/>
      <c r="BO254" s="371"/>
      <c r="BP254" s="371"/>
      <c r="BQ254" s="371"/>
      <c r="BR254" s="371"/>
      <c r="BS254" s="371"/>
      <c r="BT254" s="371"/>
      <c r="BU254" s="371"/>
      <c r="BV254" s="371"/>
      <c r="BW254" s="371"/>
      <c r="BX254" s="371"/>
      <c r="BY254" s="37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76" customFormat="true" ht="12.75" x14ac:dyDescent="0.2">
      <c r="AI255" s="511"/>
      <c r="AJ255" s="511"/>
      <c r="AK255" s="511"/>
      <c r="AL255" s="511"/>
      <c r="AM255" s="511"/>
      <c r="AN255" s="511"/>
      <c r="AO255" s="511"/>
      <c r="AP255" s="511"/>
      <c r="AQ255" s="511"/>
      <c r="AR255" s="511"/>
      <c r="AS255" s="511"/>
      <c r="AT255" s="511"/>
      <c r="AU255" s="511"/>
      <c r="AV255" s="511"/>
      <c r="AW255" s="511"/>
      <c r="AX255" s="511"/>
      <c r="AY255" s="511"/>
      <c r="AZ255" s="511"/>
      <c r="BA255" s="371"/>
      <c r="BB255" s="237"/>
      <c r="BC255" s="371"/>
      <c r="BD255" s="371"/>
      <c r="BE255" s="371"/>
      <c r="BF255" s="371"/>
      <c r="BG255" s="371"/>
      <c r="BH255" s="371"/>
      <c r="BI255" s="371"/>
      <c r="BJ255" s="371"/>
      <c r="BK255" s="371"/>
      <c r="BL255" s="371"/>
      <c r="BM255" s="371"/>
      <c r="BN255" s="371"/>
      <c r="BO255" s="371"/>
      <c r="BP255" s="371"/>
      <c r="BQ255" s="371"/>
      <c r="BR255" s="371"/>
      <c r="BS255" s="371"/>
      <c r="BT255" s="371"/>
      <c r="BU255" s="371"/>
      <c r="BV255" s="371"/>
      <c r="BW255" s="371"/>
      <c r="BX255" s="371"/>
      <c r="BY255" s="37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76" customFormat="true" ht="12.75" x14ac:dyDescent="0.2">
      <c r="AI256" s="511"/>
      <c r="AJ256" s="511"/>
      <c r="AK256" s="511"/>
      <c r="AL256" s="511"/>
      <c r="AM256" s="511"/>
      <c r="AN256" s="511"/>
      <c r="AO256" s="511"/>
      <c r="AP256" s="511"/>
      <c r="AQ256" s="511"/>
      <c r="AR256" s="511"/>
      <c r="AS256" s="511"/>
      <c r="AT256" s="511"/>
      <c r="AU256" s="511"/>
      <c r="AV256" s="511"/>
      <c r="AW256" s="511"/>
      <c r="AX256" s="511"/>
      <c r="AY256" s="511"/>
      <c r="AZ256" s="511"/>
      <c r="BA256" s="371"/>
      <c r="BB256" s="237"/>
      <c r="BC256" s="371"/>
      <c r="BD256" s="371"/>
      <c r="BE256" s="371"/>
      <c r="BF256" s="371"/>
      <c r="BG256" s="371"/>
      <c r="BH256" s="371"/>
      <c r="BI256" s="371"/>
      <c r="BJ256" s="371"/>
      <c r="BK256" s="371"/>
      <c r="BL256" s="371"/>
      <c r="BM256" s="371"/>
      <c r="BN256" s="371"/>
      <c r="BO256" s="371"/>
      <c r="BP256" s="371"/>
      <c r="BQ256" s="371"/>
      <c r="BR256" s="371"/>
      <c r="BS256" s="371"/>
      <c r="BT256" s="371"/>
      <c r="BU256" s="371"/>
      <c r="BV256" s="371"/>
      <c r="BW256" s="371"/>
      <c r="BX256" s="371"/>
      <c r="BY256" s="37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76" customFormat="true" ht="18" customHeight="true" x14ac:dyDescent="0.2">
      <c r="AI257" s="511"/>
      <c r="AJ257" s="511"/>
      <c r="AK257" s="511"/>
      <c r="AL257" s="511"/>
      <c r="AM257" s="511"/>
      <c r="AN257" s="511"/>
      <c r="AO257" s="511"/>
      <c r="AP257" s="511"/>
      <c r="AQ257" s="511"/>
      <c r="AR257" s="511"/>
      <c r="AS257" s="511"/>
      <c r="AT257" s="511"/>
      <c r="AU257" s="511"/>
      <c r="AV257" s="511"/>
      <c r="AW257" s="511"/>
      <c r="AX257" s="511"/>
      <c r="AY257" s="511"/>
      <c r="AZ257" s="511"/>
      <c r="BA257" s="371"/>
      <c r="BB257" s="237"/>
      <c r="BC257" s="371"/>
      <c r="BD257" s="371"/>
      <c r="BE257" s="371"/>
      <c r="BF257" s="371"/>
      <c r="BG257" s="371"/>
      <c r="BH257" s="371"/>
      <c r="BI257" s="371"/>
      <c r="BJ257" s="371"/>
      <c r="BK257" s="371"/>
      <c r="BL257" s="371"/>
      <c r="BM257" s="371"/>
      <c r="BN257" s="371"/>
      <c r="BO257" s="371"/>
      <c r="BP257" s="371"/>
      <c r="BQ257" s="371"/>
      <c r="BR257" s="371"/>
      <c r="BS257" s="371"/>
      <c r="BT257" s="371"/>
      <c r="BU257" s="371"/>
      <c r="BV257" s="371"/>
      <c r="BW257" s="371"/>
      <c r="BX257" s="371"/>
      <c r="BY257" s="37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76" customFormat="true" ht="18" customHeight="true" x14ac:dyDescent="0.2">
      <c r="AI258" s="511"/>
      <c r="AJ258" s="511"/>
      <c r="AK258" s="511"/>
      <c r="AL258" s="511"/>
      <c r="AM258" s="511"/>
      <c r="AN258" s="511"/>
      <c r="AO258" s="511"/>
      <c r="AP258" s="511"/>
      <c r="AQ258" s="511"/>
      <c r="AR258" s="511"/>
      <c r="AS258" s="511"/>
      <c r="AT258" s="511"/>
      <c r="AU258" s="511"/>
      <c r="AV258" s="511"/>
      <c r="AW258" s="511"/>
      <c r="AX258" s="511"/>
      <c r="AY258" s="511"/>
      <c r="AZ258" s="511"/>
      <c r="BA258" s="371"/>
      <c r="BB258" s="237"/>
      <c r="BC258" s="371"/>
      <c r="BD258" s="371"/>
      <c r="BE258" s="371"/>
      <c r="BF258" s="371"/>
      <c r="BG258" s="371"/>
      <c r="BH258" s="371"/>
      <c r="BI258" s="371"/>
      <c r="BJ258" s="371"/>
      <c r="BK258" s="371"/>
      <c r="BL258" s="371"/>
      <c r="BM258" s="371"/>
      <c r="BN258" s="371"/>
      <c r="BO258" s="371"/>
      <c r="BP258" s="371"/>
      <c r="BQ258" s="371"/>
      <c r="BR258" s="371"/>
      <c r="BS258" s="371"/>
      <c r="BT258" s="371"/>
      <c r="BU258" s="371"/>
      <c r="BV258" s="371"/>
      <c r="BW258" s="371"/>
      <c r="BX258" s="371"/>
      <c r="BY258" s="37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46" customFormat="true" ht="15" customHeight="true" x14ac:dyDescent="0.2">
      <c r="AI259" s="547"/>
      <c r="AJ259" s="547"/>
      <c r="AK259" s="547"/>
      <c r="AL259" s="547"/>
      <c r="AM259" s="547"/>
      <c r="AN259" s="547"/>
      <c r="AO259" s="547"/>
      <c r="AP259" s="547"/>
      <c r="AQ259" s="547"/>
      <c r="AR259" s="547"/>
      <c r="AS259" s="547"/>
      <c r="AT259" s="547"/>
      <c r="AU259" s="547"/>
      <c r="AV259" s="547"/>
      <c r="AW259" s="547"/>
      <c r="AX259" s="547"/>
      <c r="AY259" s="547"/>
      <c r="AZ259" s="547"/>
      <c r="BA259" s="217" t="s">
        <v>128</v>
      </c>
      <c r="BB259" s="137" t="s">
        <v>85</v>
      </c>
      <c r="BC259" s="1916" t="s">
        <v>114</v>
      </c>
      <c r="BD259" s="1917"/>
      <c r="BE259" s="1917"/>
      <c r="BF259" s="1917"/>
      <c r="BG259" s="1918"/>
      <c r="BH259" s="1919" t="s">
        <v>38</v>
      </c>
      <c r="BI259" s="1917"/>
      <c r="BJ259" s="1917"/>
      <c r="BK259" s="1917"/>
      <c r="BL259" s="1918"/>
      <c r="BM259" s="1919" t="s">
        <v>37</v>
      </c>
      <c r="BN259" s="1917"/>
      <c r="BO259" s="1917"/>
      <c r="BP259" s="1917"/>
      <c r="BQ259" s="1920"/>
      <c r="BR259" s="1429" t="s">
        <v>137</v>
      </c>
      <c r="BS259" s="1430"/>
      <c r="BT259" s="1430"/>
      <c r="BU259" s="1430"/>
      <c r="BV259" s="1430"/>
      <c r="BW259" s="1430"/>
      <c r="BX259" s="1430"/>
      <c r="BY259" s="1431"/>
      <c r="BZ259" s="312"/>
      <c r="CA259" s="312"/>
      <c r="CB259" s="312"/>
      <c r="CC259" s="312"/>
      <c r="CD259" s="312"/>
      <c r="CE259" s="312"/>
      <c r="CF259" s="312"/>
      <c r="CG259" s="312"/>
      <c r="CH259" s="312"/>
      <c r="CI259" s="215"/>
      <c r="CJ259" s="215"/>
      <c r="CK259" s="215"/>
      <c r="CL259" s="215"/>
      <c r="CM259" s="215"/>
      <c r="CN259" s="215"/>
      <c r="CO259" s="215"/>
      <c r="CP259" s="215"/>
      <c r="CQ259" s="215"/>
      <c r="CR259" s="215"/>
      <c r="CS259" s="215"/>
      <c r="CT259" s="215"/>
      <c r="CU259" s="215"/>
      <c r="CV259" s="215"/>
      <c r="CW259" s="215"/>
      <c r="CX259" s="215"/>
      <c r="CY259" s="215"/>
      <c r="CZ259" s="215"/>
    </row>
    <row r="260" s="546" customFormat="true" ht="24" x14ac:dyDescent="0.2">
      <c r="AI260" s="547"/>
      <c r="AJ260" s="547"/>
      <c r="AK260" s="547"/>
      <c r="AL260" s="547"/>
      <c r="AM260" s="547"/>
      <c r="AN260" s="547"/>
      <c r="AO260" s="547"/>
      <c r="AP260" s="547"/>
      <c r="AQ260" s="547"/>
      <c r="AR260" s="547"/>
      <c r="AS260" s="547"/>
      <c r="AT260" s="547"/>
      <c r="AU260" s="547"/>
      <c r="AV260" s="547"/>
      <c r="AW260" s="547"/>
      <c r="AX260" s="547"/>
      <c r="AY260" s="547"/>
      <c r="AZ260" s="547"/>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146</v>
      </c>
      <c r="BS260" s="178" t="s">
        <v>147</v>
      </c>
      <c r="BT260" s="178" t="s">
        <v>148</v>
      </c>
      <c r="BU260" s="178" t="s">
        <v>149</v>
      </c>
      <c r="BV260" s="178" t="s">
        <v>150</v>
      </c>
      <c r="BW260" s="178" t="s">
        <v>151</v>
      </c>
      <c r="BX260" s="178" t="s">
        <v>152</v>
      </c>
      <c r="BY260" s="179" t="s">
        <v>153</v>
      </c>
      <c r="BZ260" s="179" t="s">
        <v>154</v>
      </c>
      <c r="CA260" s="179" t="s">
        <v>155</v>
      </c>
      <c r="CB260" s="179" t="s">
        <v>156</v>
      </c>
      <c r="CC260" s="179" t="s">
        <v>157</v>
      </c>
      <c r="CD260" s="179" t="s">
        <v>158</v>
      </c>
      <c r="CE260" s="179" t="s">
        <v>159</v>
      </c>
      <c r="CF260" s="179" t="s">
        <v>160</v>
      </c>
      <c r="CG260" s="179" t="s">
        <v>161</v>
      </c>
      <c r="CH260" s="179" t="s">
        <v>162</v>
      </c>
      <c r="CI260" s="1506"/>
      <c r="CJ260" s="1506"/>
      <c r="CK260" s="1506"/>
      <c r="CL260" s="1506"/>
      <c r="CM260" s="1506"/>
      <c r="CN260" s="1506"/>
      <c r="CO260" s="1506"/>
      <c r="CP260" s="1506"/>
      <c r="CQ260" s="1506"/>
      <c r="CR260" s="1506"/>
      <c r="CS260" s="1506"/>
      <c r="CT260" s="1506"/>
      <c r="CU260" s="1506"/>
      <c r="CV260" s="1506"/>
      <c r="CW260" s="1506"/>
      <c r="CX260" s="1506"/>
      <c r="CY260" s="1506"/>
      <c r="CZ260" s="1506"/>
    </row>
    <row r="261" s="546" customFormat="true" ht="15" customHeight="true" x14ac:dyDescent="0.2">
      <c r="AI261" s="547"/>
      <c r="AJ261" s="547"/>
      <c r="AK261" s="547"/>
      <c r="AL261" s="547"/>
      <c r="AM261" s="547"/>
      <c r="AN261" s="547"/>
      <c r="AO261" s="547"/>
      <c r="AP261" s="547"/>
      <c r="AQ261" s="547"/>
      <c r="AR261" s="547"/>
      <c r="AS261" s="547"/>
      <c r="AT261" s="547"/>
      <c r="AU261" s="547"/>
      <c r="AV261" s="547"/>
      <c r="AW261" s="547"/>
      <c r="AX261" s="547"/>
      <c r="AY261" s="547"/>
      <c r="AZ261" s="547"/>
      <c r="BA261" s="1921" t="s">
        <v>73</v>
      </c>
      <c r="BB261" s="293" t="s">
        <v>49</v>
      </c>
      <c r="BC261" s="1019" t="s">
        <v>35</v>
      </c>
      <c r="BD261" s="1039" t="s">
        <v>35</v>
      </c>
      <c r="BE261" s="1039" t="s">
        <v>35</v>
      </c>
      <c r="BF261" s="1039" t="s">
        <v>35</v>
      </c>
      <c r="BG261" s="1060" t="s">
        <v>35</v>
      </c>
      <c r="BH261" s="1081" t="s">
        <v>35</v>
      </c>
      <c r="BI261" s="1039" t="s">
        <v>35</v>
      </c>
      <c r="BJ261" s="1039" t="s">
        <v>35</v>
      </c>
      <c r="BK261" s="1039" t="s">
        <v>35</v>
      </c>
      <c r="BL261" s="1060" t="s">
        <v>35</v>
      </c>
      <c r="BM261" s="1081" t="s">
        <v>35</v>
      </c>
      <c r="BN261" s="1039" t="s">
        <v>35</v>
      </c>
      <c r="BO261" s="1039" t="s">
        <v>35</v>
      </c>
      <c r="BP261" s="1039" t="s">
        <v>35</v>
      </c>
      <c r="BQ261" s="1060" t="s">
        <v>35</v>
      </c>
      <c r="BR261" s="1081" t="s">
        <v>35</v>
      </c>
      <c r="BS261" s="1039" t="s">
        <v>35</v>
      </c>
      <c r="BT261" s="1039" t="s">
        <v>35</v>
      </c>
      <c r="BU261" s="1039" t="s">
        <v>35</v>
      </c>
      <c r="BV261" s="1039" t="s">
        <v>35</v>
      </c>
      <c r="BW261" s="1039" t="s">
        <v>35</v>
      </c>
      <c r="BX261" s="1039" t="s">
        <v>35</v>
      </c>
      <c r="BY261" s="1100" t="s">
        <v>35</v>
      </c>
      <c r="BZ261" s="1100" t="s">
        <v>35</v>
      </c>
      <c r="CA261" s="1100" t="s">
        <v>35</v>
      </c>
      <c r="CB261" s="1100" t="s">
        <v>35</v>
      </c>
      <c r="CC261" s="1100" t="s">
        <v>35</v>
      </c>
      <c r="CD261" s="1100" t="s">
        <v>35</v>
      </c>
      <c r="CE261" s="1100" t="s">
        <v>35</v>
      </c>
      <c r="CF261" s="1100" t="s">
        <v>35</v>
      </c>
      <c r="CG261" s="1100" t="s">
        <v>35</v>
      </c>
      <c r="CH261" s="1100" t="s">
        <v>35</v>
      </c>
      <c r="CI261" s="1507"/>
      <c r="CJ261" s="1507"/>
      <c r="CK261" s="1507"/>
      <c r="CL261" s="1507"/>
      <c r="CM261" s="1507"/>
      <c r="CN261" s="1507"/>
      <c r="CO261" s="1507"/>
      <c r="CP261" s="1507"/>
      <c r="CQ261" s="1507"/>
      <c r="CR261" s="1507"/>
      <c r="CS261" s="1507"/>
      <c r="CT261" s="1507"/>
      <c r="CU261" s="1507"/>
      <c r="CV261" s="1507"/>
      <c r="CW261" s="1507"/>
      <c r="CX261" s="1507"/>
      <c r="CY261" s="1507"/>
      <c r="CZ261" s="1507"/>
    </row>
    <row r="262" s="546" customFormat="true" ht="15" customHeight="true" x14ac:dyDescent="0.2">
      <c r="AI262" s="547"/>
      <c r="AJ262" s="547"/>
      <c r="AK262" s="547"/>
      <c r="AL262" s="547"/>
      <c r="AM262" s="547"/>
      <c r="AN262" s="547"/>
      <c r="AO262" s="547"/>
      <c r="AP262" s="547"/>
      <c r="AQ262" s="547"/>
      <c r="AR262" s="547"/>
      <c r="AS262" s="547"/>
      <c r="AT262" s="547"/>
      <c r="AU262" s="547"/>
      <c r="AV262" s="547"/>
      <c r="AW262" s="547"/>
      <c r="AX262" s="547"/>
      <c r="AY262" s="547"/>
      <c r="AZ262" s="547"/>
      <c r="BA262" s="1906"/>
      <c r="BB262" s="294" t="s">
        <v>48</v>
      </c>
      <c r="BC262" s="1020" t="s">
        <v>35</v>
      </c>
      <c r="BD262" s="1040" t="s">
        <v>35</v>
      </c>
      <c r="BE262" s="1040" t="s">
        <v>35</v>
      </c>
      <c r="BF262" s="1040" t="s">
        <v>35</v>
      </c>
      <c r="BG262" s="1061" t="s">
        <v>35</v>
      </c>
      <c r="BH262" s="1082" t="s">
        <v>35</v>
      </c>
      <c r="BI262" s="1040" t="s">
        <v>35</v>
      </c>
      <c r="BJ262" s="1040" t="s">
        <v>35</v>
      </c>
      <c r="BK262" s="1040" t="s">
        <v>35</v>
      </c>
      <c r="BL262" s="1061" t="s">
        <v>35</v>
      </c>
      <c r="BM262" s="1082" t="s">
        <v>35</v>
      </c>
      <c r="BN262" s="1040" t="s">
        <v>35</v>
      </c>
      <c r="BO262" s="1040" t="s">
        <v>35</v>
      </c>
      <c r="BP262" s="1040" t="s">
        <v>35</v>
      </c>
      <c r="BQ262" s="1061" t="s">
        <v>35</v>
      </c>
      <c r="BR262" s="1082" t="s">
        <v>35</v>
      </c>
      <c r="BS262" s="1040" t="s">
        <v>35</v>
      </c>
      <c r="BT262" s="1040" t="s">
        <v>35</v>
      </c>
      <c r="BU262" s="1040" t="s">
        <v>35</v>
      </c>
      <c r="BV262" s="1040" t="s">
        <v>35</v>
      </c>
      <c r="BW262" s="1040" t="s">
        <v>35</v>
      </c>
      <c r="BX262" s="1040" t="s">
        <v>35</v>
      </c>
      <c r="BY262" s="1101" t="s">
        <v>35</v>
      </c>
      <c r="BZ262" s="1101" t="s">
        <v>35</v>
      </c>
      <c r="CA262" s="1101" t="s">
        <v>35</v>
      </c>
      <c r="CB262" s="1101" t="s">
        <v>35</v>
      </c>
      <c r="CC262" s="1101" t="s">
        <v>35</v>
      </c>
      <c r="CD262" s="1101" t="s">
        <v>35</v>
      </c>
      <c r="CE262" s="1101" t="s">
        <v>35</v>
      </c>
      <c r="CF262" s="1101" t="s">
        <v>35</v>
      </c>
      <c r="CG262" s="1101" t="s">
        <v>35</v>
      </c>
      <c r="CH262" s="1101" t="s">
        <v>35</v>
      </c>
      <c r="CI262" s="1508"/>
      <c r="CJ262" s="1508"/>
      <c r="CK262" s="1508"/>
      <c r="CL262" s="1508"/>
      <c r="CM262" s="1508"/>
      <c r="CN262" s="1508"/>
      <c r="CO262" s="1508"/>
      <c r="CP262" s="1508"/>
      <c r="CQ262" s="1508"/>
      <c r="CR262" s="1508"/>
      <c r="CS262" s="1508"/>
      <c r="CT262" s="1508"/>
      <c r="CU262" s="1508"/>
      <c r="CV262" s="1508"/>
      <c r="CW262" s="1508"/>
      <c r="CX262" s="1508"/>
      <c r="CY262" s="1508"/>
      <c r="CZ262" s="1508"/>
    </row>
    <row r="263" s="546" customFormat="true" ht="15" customHeight="true" x14ac:dyDescent="0.2">
      <c r="AI263" s="547"/>
      <c r="AJ263" s="547"/>
      <c r="AK263" s="547"/>
      <c r="AL263" s="547"/>
      <c r="AM263" s="547"/>
      <c r="AN263" s="547"/>
      <c r="AO263" s="547"/>
      <c r="AP263" s="547"/>
      <c r="AQ263" s="547"/>
      <c r="AR263" s="547"/>
      <c r="AS263" s="547"/>
      <c r="AT263" s="547"/>
      <c r="AU263" s="547"/>
      <c r="AV263" s="547"/>
      <c r="AW263" s="547"/>
      <c r="AX263" s="547"/>
      <c r="AY263" s="547"/>
      <c r="AZ263" s="547"/>
      <c r="BA263" s="1906"/>
      <c r="BB263" s="294" t="s">
        <v>112</v>
      </c>
      <c r="BC263" s="1020" t="s">
        <v>35</v>
      </c>
      <c r="BD263" s="1040" t="s">
        <v>35</v>
      </c>
      <c r="BE263" s="1040" t="s">
        <v>35</v>
      </c>
      <c r="BF263" s="1040" t="s">
        <v>35</v>
      </c>
      <c r="BG263" s="1061" t="s">
        <v>35</v>
      </c>
      <c r="BH263" s="1082" t="s">
        <v>35</v>
      </c>
      <c r="BI263" s="1040" t="s">
        <v>35</v>
      </c>
      <c r="BJ263" s="1040" t="s">
        <v>35</v>
      </c>
      <c r="BK263" s="1040" t="s">
        <v>35</v>
      </c>
      <c r="BL263" s="1061" t="s">
        <v>35</v>
      </c>
      <c r="BM263" s="1082" t="s">
        <v>35</v>
      </c>
      <c r="BN263" s="1040" t="s">
        <v>35</v>
      </c>
      <c r="BO263" s="1040" t="s">
        <v>35</v>
      </c>
      <c r="BP263" s="1040" t="s">
        <v>35</v>
      </c>
      <c r="BQ263" s="1061" t="s">
        <v>35</v>
      </c>
      <c r="BR263" s="1082" t="s">
        <v>35</v>
      </c>
      <c r="BS263" s="1040" t="s">
        <v>35</v>
      </c>
      <c r="BT263" s="1040" t="s">
        <v>35</v>
      </c>
      <c r="BU263" s="1040" t="s">
        <v>35</v>
      </c>
      <c r="BV263" s="1040" t="s">
        <v>35</v>
      </c>
      <c r="BW263" s="1040" t="s">
        <v>35</v>
      </c>
      <c r="BX263" s="1040" t="s">
        <v>35</v>
      </c>
      <c r="BY263" s="1101" t="s">
        <v>35</v>
      </c>
      <c r="BZ263" s="1101" t="s">
        <v>35</v>
      </c>
      <c r="CA263" s="1101" t="s">
        <v>35</v>
      </c>
      <c r="CB263" s="1101" t="s">
        <v>35</v>
      </c>
      <c r="CC263" s="1101" t="s">
        <v>35</v>
      </c>
      <c r="CD263" s="1101" t="s">
        <v>35</v>
      </c>
      <c r="CE263" s="1101" t="s">
        <v>35</v>
      </c>
      <c r="CF263" s="1101" t="s">
        <v>35</v>
      </c>
      <c r="CG263" s="1101" t="s">
        <v>35</v>
      </c>
      <c r="CH263" s="1101" t="s">
        <v>35</v>
      </c>
      <c r="CI263" s="1508"/>
      <c r="CJ263" s="1508"/>
      <c r="CK263" s="1508"/>
      <c r="CL263" s="1508"/>
      <c r="CM263" s="1508"/>
      <c r="CN263" s="1508"/>
      <c r="CO263" s="1508"/>
      <c r="CP263" s="1508"/>
      <c r="CQ263" s="1508"/>
      <c r="CR263" s="1508"/>
      <c r="CS263" s="1508"/>
      <c r="CT263" s="1508"/>
      <c r="CU263" s="1508"/>
      <c r="CV263" s="1508"/>
      <c r="CW263" s="1508"/>
      <c r="CX263" s="1508"/>
      <c r="CY263" s="1508"/>
      <c r="CZ263" s="1508"/>
    </row>
    <row r="264" s="546" customFormat="true" ht="15" customHeight="true" x14ac:dyDescent="0.2">
      <c r="AI264" s="547"/>
      <c r="AJ264" s="547"/>
      <c r="AK264" s="547"/>
      <c r="AL264" s="547"/>
      <c r="AM264" s="547"/>
      <c r="AN264" s="547"/>
      <c r="AO264" s="547"/>
      <c r="AP264" s="547"/>
      <c r="AQ264" s="547"/>
      <c r="AR264" s="547"/>
      <c r="AS264" s="547"/>
      <c r="AT264" s="547"/>
      <c r="AU264" s="547"/>
      <c r="AV264" s="547"/>
      <c r="AW264" s="547"/>
      <c r="AX264" s="547"/>
      <c r="AY264" s="547"/>
      <c r="AZ264" s="547"/>
      <c r="BA264" s="1906" t="s">
        <v>74</v>
      </c>
      <c r="BB264" s="294" t="s">
        <v>88</v>
      </c>
      <c r="BC264" s="1020" t="s">
        <v>35</v>
      </c>
      <c r="BD264" s="1040" t="s">
        <v>35</v>
      </c>
      <c r="BE264" s="1040" t="s">
        <v>35</v>
      </c>
      <c r="BF264" s="1040" t="s">
        <v>35</v>
      </c>
      <c r="BG264" s="1061" t="s">
        <v>35</v>
      </c>
      <c r="BH264" s="1082" t="s">
        <v>35</v>
      </c>
      <c r="BI264" s="1040" t="s">
        <v>35</v>
      </c>
      <c r="BJ264" s="1040" t="s">
        <v>35</v>
      </c>
      <c r="BK264" s="1040" t="s">
        <v>35</v>
      </c>
      <c r="BL264" s="1061" t="s">
        <v>35</v>
      </c>
      <c r="BM264" s="1082" t="s">
        <v>35</v>
      </c>
      <c r="BN264" s="1040" t="s">
        <v>35</v>
      </c>
      <c r="BO264" s="1040" t="s">
        <v>35</v>
      </c>
      <c r="BP264" s="1040" t="s">
        <v>35</v>
      </c>
      <c r="BQ264" s="1061" t="s">
        <v>35</v>
      </c>
      <c r="BR264" s="1082" t="s">
        <v>35</v>
      </c>
      <c r="BS264" s="1040" t="s">
        <v>35</v>
      </c>
      <c r="BT264" s="1040" t="s">
        <v>35</v>
      </c>
      <c r="BU264" s="1040" t="s">
        <v>35</v>
      </c>
      <c r="BV264" s="1040" t="s">
        <v>35</v>
      </c>
      <c r="BW264" s="1040" t="s">
        <v>35</v>
      </c>
      <c r="BX264" s="1040" t="s">
        <v>35</v>
      </c>
      <c r="BY264" s="1101" t="s">
        <v>35</v>
      </c>
      <c r="BZ264" s="1101" t="s">
        <v>35</v>
      </c>
      <c r="CA264" s="1101" t="s">
        <v>35</v>
      </c>
      <c r="CB264" s="1101" t="s">
        <v>35</v>
      </c>
      <c r="CC264" s="1101" t="s">
        <v>35</v>
      </c>
      <c r="CD264" s="1101" t="s">
        <v>35</v>
      </c>
      <c r="CE264" s="1101" t="s">
        <v>35</v>
      </c>
      <c r="CF264" s="1101" t="s">
        <v>35</v>
      </c>
      <c r="CG264" s="1101" t="s">
        <v>35</v>
      </c>
      <c r="CH264" s="1101" t="s">
        <v>35</v>
      </c>
      <c r="CI264" s="1508"/>
      <c r="CJ264" s="1508"/>
      <c r="CK264" s="1508"/>
      <c r="CL264" s="1508"/>
      <c r="CM264" s="1508"/>
      <c r="CN264" s="1508"/>
      <c r="CO264" s="1508"/>
      <c r="CP264" s="1508"/>
      <c r="CQ264" s="1508"/>
      <c r="CR264" s="1508"/>
      <c r="CS264" s="1508"/>
      <c r="CT264" s="1508"/>
      <c r="CU264" s="1508"/>
      <c r="CV264" s="1508"/>
      <c r="CW264" s="1508"/>
      <c r="CX264" s="1508"/>
      <c r="CY264" s="1508"/>
      <c r="CZ264" s="1508"/>
    </row>
    <row r="265" s="546" customFormat="true" ht="15" customHeight="true" x14ac:dyDescent="0.2">
      <c r="AI265" s="547"/>
      <c r="AJ265" s="547"/>
      <c r="AK265" s="547"/>
      <c r="AL265" s="547"/>
      <c r="AM265" s="547"/>
      <c r="AN265" s="547"/>
      <c r="AO265" s="547"/>
      <c r="AP265" s="547"/>
      <c r="AQ265" s="547"/>
      <c r="AR265" s="547"/>
      <c r="AS265" s="547"/>
      <c r="AT265" s="547"/>
      <c r="AU265" s="547"/>
      <c r="AV265" s="547"/>
      <c r="AW265" s="547"/>
      <c r="AX265" s="547"/>
      <c r="AY265" s="547"/>
      <c r="AZ265" s="547"/>
      <c r="BA265" s="1906"/>
      <c r="BB265" s="294" t="s">
        <v>89</v>
      </c>
      <c r="BC265" s="1020" t="s">
        <v>35</v>
      </c>
      <c r="BD265" s="1040" t="s">
        <v>35</v>
      </c>
      <c r="BE265" s="1040" t="s">
        <v>35</v>
      </c>
      <c r="BF265" s="1040" t="s">
        <v>35</v>
      </c>
      <c r="BG265" s="1061" t="s">
        <v>35</v>
      </c>
      <c r="BH265" s="1082" t="s">
        <v>35</v>
      </c>
      <c r="BI265" s="1040" t="s">
        <v>35</v>
      </c>
      <c r="BJ265" s="1040" t="s">
        <v>35</v>
      </c>
      <c r="BK265" s="1040" t="s">
        <v>35</v>
      </c>
      <c r="BL265" s="1061" t="s">
        <v>35</v>
      </c>
      <c r="BM265" s="1082" t="s">
        <v>35</v>
      </c>
      <c r="BN265" s="1040" t="s">
        <v>35</v>
      </c>
      <c r="BO265" s="1040" t="s">
        <v>35</v>
      </c>
      <c r="BP265" s="1040" t="s">
        <v>35</v>
      </c>
      <c r="BQ265" s="1061" t="s">
        <v>35</v>
      </c>
      <c r="BR265" s="1082" t="s">
        <v>35</v>
      </c>
      <c r="BS265" s="1040" t="s">
        <v>35</v>
      </c>
      <c r="BT265" s="1040" t="s">
        <v>35</v>
      </c>
      <c r="BU265" s="1040" t="s">
        <v>35</v>
      </c>
      <c r="BV265" s="1040" t="s">
        <v>35</v>
      </c>
      <c r="BW265" s="1040" t="s">
        <v>35</v>
      </c>
      <c r="BX265" s="1040" t="s">
        <v>35</v>
      </c>
      <c r="BY265" s="1101" t="s">
        <v>35</v>
      </c>
      <c r="BZ265" s="1101" t="s">
        <v>35</v>
      </c>
      <c r="CA265" s="1101" t="s">
        <v>35</v>
      </c>
      <c r="CB265" s="1101" t="s">
        <v>35</v>
      </c>
      <c r="CC265" s="1101" t="s">
        <v>35</v>
      </c>
      <c r="CD265" s="1101" t="s">
        <v>35</v>
      </c>
      <c r="CE265" s="1101" t="s">
        <v>35</v>
      </c>
      <c r="CF265" s="1101" t="s">
        <v>35</v>
      </c>
      <c r="CG265" s="1101" t="s">
        <v>35</v>
      </c>
      <c r="CH265" s="1101" t="s">
        <v>35</v>
      </c>
      <c r="CI265" s="1508"/>
      <c r="CJ265" s="1508"/>
      <c r="CK265" s="1508"/>
      <c r="CL265" s="1508"/>
      <c r="CM265" s="1508"/>
      <c r="CN265" s="1508"/>
      <c r="CO265" s="1508"/>
      <c r="CP265" s="1508"/>
      <c r="CQ265" s="1508"/>
      <c r="CR265" s="1508"/>
      <c r="CS265" s="1508"/>
      <c r="CT265" s="1508"/>
      <c r="CU265" s="1508"/>
      <c r="CV265" s="1508"/>
      <c r="CW265" s="1508"/>
      <c r="CX265" s="1508"/>
      <c r="CY265" s="1508"/>
      <c r="CZ265" s="1508"/>
    </row>
    <row r="266" s="546" customFormat="true" ht="15" customHeight="true" x14ac:dyDescent="0.2">
      <c r="AI266" s="547"/>
      <c r="AJ266" s="547"/>
      <c r="AK266" s="547"/>
      <c r="AL266" s="547"/>
      <c r="AM266" s="547"/>
      <c r="AN266" s="547"/>
      <c r="AO266" s="547"/>
      <c r="AP266" s="547"/>
      <c r="AQ266" s="547"/>
      <c r="AR266" s="547"/>
      <c r="AS266" s="547"/>
      <c r="AT266" s="547"/>
      <c r="AU266" s="547"/>
      <c r="AV266" s="547"/>
      <c r="AW266" s="547"/>
      <c r="AX266" s="547"/>
      <c r="AY266" s="547"/>
      <c r="AZ266" s="547"/>
      <c r="BA266" s="1906"/>
      <c r="BB266" s="294" t="s">
        <v>90</v>
      </c>
      <c r="BC266" s="1020" t="s">
        <v>35</v>
      </c>
      <c r="BD266" s="1040" t="s">
        <v>35</v>
      </c>
      <c r="BE266" s="1040" t="s">
        <v>35</v>
      </c>
      <c r="BF266" s="1040" t="s">
        <v>35</v>
      </c>
      <c r="BG266" s="1061" t="s">
        <v>35</v>
      </c>
      <c r="BH266" s="1082" t="s">
        <v>35</v>
      </c>
      <c r="BI266" s="1040" t="s">
        <v>35</v>
      </c>
      <c r="BJ266" s="1040" t="s">
        <v>35</v>
      </c>
      <c r="BK266" s="1040" t="s">
        <v>35</v>
      </c>
      <c r="BL266" s="1061" t="s">
        <v>35</v>
      </c>
      <c r="BM266" s="1082" t="s">
        <v>35</v>
      </c>
      <c r="BN266" s="1040" t="s">
        <v>35</v>
      </c>
      <c r="BO266" s="1040" t="s">
        <v>35</v>
      </c>
      <c r="BP266" s="1040" t="s">
        <v>35</v>
      </c>
      <c r="BQ266" s="1061" t="s">
        <v>35</v>
      </c>
      <c r="BR266" s="1082" t="s">
        <v>35</v>
      </c>
      <c r="BS266" s="1040" t="s">
        <v>35</v>
      </c>
      <c r="BT266" s="1040" t="s">
        <v>35</v>
      </c>
      <c r="BU266" s="1040" t="s">
        <v>35</v>
      </c>
      <c r="BV266" s="1040" t="s">
        <v>35</v>
      </c>
      <c r="BW266" s="1040" t="s">
        <v>35</v>
      </c>
      <c r="BX266" s="1040" t="s">
        <v>35</v>
      </c>
      <c r="BY266" s="1101" t="s">
        <v>35</v>
      </c>
      <c r="BZ266" s="1101" t="s">
        <v>35</v>
      </c>
      <c r="CA266" s="1101" t="s">
        <v>35</v>
      </c>
      <c r="CB266" s="1101" t="s">
        <v>35</v>
      </c>
      <c r="CC266" s="1101" t="s">
        <v>35</v>
      </c>
      <c r="CD266" s="1101" t="s">
        <v>35</v>
      </c>
      <c r="CE266" s="1101" t="s">
        <v>35</v>
      </c>
      <c r="CF266" s="1101" t="s">
        <v>35</v>
      </c>
      <c r="CG266" s="1101" t="s">
        <v>35</v>
      </c>
      <c r="CH266" s="1101" t="s">
        <v>35</v>
      </c>
      <c r="CI266" s="1508"/>
      <c r="CJ266" s="1508"/>
      <c r="CK266" s="1508"/>
      <c r="CL266" s="1508"/>
      <c r="CM266" s="1508"/>
      <c r="CN266" s="1508"/>
      <c r="CO266" s="1508"/>
      <c r="CP266" s="1508"/>
      <c r="CQ266" s="1508"/>
      <c r="CR266" s="1508"/>
      <c r="CS266" s="1508"/>
      <c r="CT266" s="1508"/>
      <c r="CU266" s="1508"/>
      <c r="CV266" s="1508"/>
      <c r="CW266" s="1508"/>
      <c r="CX266" s="1508"/>
      <c r="CY266" s="1508"/>
      <c r="CZ266" s="1508"/>
    </row>
    <row r="267" s="546" customFormat="true" ht="15" customHeight="true" x14ac:dyDescent="0.2">
      <c r="AI267" s="547"/>
      <c r="AJ267" s="547"/>
      <c r="AK267" s="547"/>
      <c r="AL267" s="547"/>
      <c r="AM267" s="547"/>
      <c r="AN267" s="547"/>
      <c r="AO267" s="547"/>
      <c r="AP267" s="547"/>
      <c r="AQ267" s="547"/>
      <c r="AR267" s="547"/>
      <c r="AS267" s="547"/>
      <c r="AT267" s="547"/>
      <c r="AU267" s="547"/>
      <c r="AV267" s="547"/>
      <c r="AW267" s="547"/>
      <c r="AX267" s="547"/>
      <c r="AY267" s="547"/>
      <c r="AZ267" s="547"/>
      <c r="BA267" s="1906"/>
      <c r="BB267" s="294" t="s">
        <v>112</v>
      </c>
      <c r="BC267" s="1020" t="s">
        <v>35</v>
      </c>
      <c r="BD267" s="1040" t="s">
        <v>35</v>
      </c>
      <c r="BE267" s="1040" t="s">
        <v>35</v>
      </c>
      <c r="BF267" s="1040" t="s">
        <v>35</v>
      </c>
      <c r="BG267" s="1061" t="s">
        <v>35</v>
      </c>
      <c r="BH267" s="1082" t="s">
        <v>35</v>
      </c>
      <c r="BI267" s="1040" t="s">
        <v>35</v>
      </c>
      <c r="BJ267" s="1040" t="s">
        <v>35</v>
      </c>
      <c r="BK267" s="1040" t="s">
        <v>35</v>
      </c>
      <c r="BL267" s="1061" t="s">
        <v>35</v>
      </c>
      <c r="BM267" s="1082" t="s">
        <v>35</v>
      </c>
      <c r="BN267" s="1040" t="s">
        <v>35</v>
      </c>
      <c r="BO267" s="1040" t="s">
        <v>35</v>
      </c>
      <c r="BP267" s="1040" t="s">
        <v>35</v>
      </c>
      <c r="BQ267" s="1061" t="s">
        <v>35</v>
      </c>
      <c r="BR267" s="1082" t="s">
        <v>35</v>
      </c>
      <c r="BS267" s="1040" t="s">
        <v>35</v>
      </c>
      <c r="BT267" s="1040" t="s">
        <v>35</v>
      </c>
      <c r="BU267" s="1040" t="s">
        <v>35</v>
      </c>
      <c r="BV267" s="1040" t="s">
        <v>35</v>
      </c>
      <c r="BW267" s="1040" t="s">
        <v>35</v>
      </c>
      <c r="BX267" s="1040" t="s">
        <v>35</v>
      </c>
      <c r="BY267" s="1101" t="s">
        <v>35</v>
      </c>
      <c r="BZ267" s="1101" t="s">
        <v>35</v>
      </c>
      <c r="CA267" s="1101" t="s">
        <v>35</v>
      </c>
      <c r="CB267" s="1101" t="s">
        <v>35</v>
      </c>
      <c r="CC267" s="1101" t="s">
        <v>35</v>
      </c>
      <c r="CD267" s="1101" t="s">
        <v>35</v>
      </c>
      <c r="CE267" s="1101" t="s">
        <v>35</v>
      </c>
      <c r="CF267" s="1101" t="s">
        <v>35</v>
      </c>
      <c r="CG267" s="1101" t="s">
        <v>35</v>
      </c>
      <c r="CH267" s="1101" t="s">
        <v>35</v>
      </c>
      <c r="CI267" s="1508"/>
      <c r="CJ267" s="1508"/>
      <c r="CK267" s="1508"/>
      <c r="CL267" s="1508"/>
      <c r="CM267" s="1508"/>
      <c r="CN267" s="1508"/>
      <c r="CO267" s="1508"/>
      <c r="CP267" s="1508"/>
      <c r="CQ267" s="1508"/>
      <c r="CR267" s="1508"/>
      <c r="CS267" s="1508"/>
      <c r="CT267" s="1508"/>
      <c r="CU267" s="1508"/>
      <c r="CV267" s="1508"/>
      <c r="CW267" s="1508"/>
      <c r="CX267" s="1508"/>
      <c r="CY267" s="1508"/>
      <c r="CZ267" s="1508"/>
    </row>
    <row r="268" s="546" customFormat="true" ht="15" customHeight="true" x14ac:dyDescent="0.2">
      <c r="AI268" s="547"/>
      <c r="AJ268" s="547"/>
      <c r="AK268" s="547"/>
      <c r="AL268" s="547"/>
      <c r="AM268" s="547"/>
      <c r="AN268" s="547"/>
      <c r="AO268" s="547"/>
      <c r="AP268" s="547"/>
      <c r="AQ268" s="547"/>
      <c r="AR268" s="547"/>
      <c r="AS268" s="547"/>
      <c r="AT268" s="547"/>
      <c r="AU268" s="547"/>
      <c r="AV268" s="547"/>
      <c r="AW268" s="547"/>
      <c r="AX268" s="547"/>
      <c r="AY268" s="547"/>
      <c r="AZ268" s="547"/>
      <c r="BA268" s="1906" t="s">
        <v>115</v>
      </c>
      <c r="BB268" s="294" t="s">
        <v>88</v>
      </c>
      <c r="BC268" s="1020" t="s">
        <v>35</v>
      </c>
      <c r="BD268" s="1040" t="s">
        <v>35</v>
      </c>
      <c r="BE268" s="1040" t="s">
        <v>35</v>
      </c>
      <c r="BF268" s="1040" t="s">
        <v>35</v>
      </c>
      <c r="BG268" s="1061" t="s">
        <v>35</v>
      </c>
      <c r="BH268" s="1082" t="s">
        <v>35</v>
      </c>
      <c r="BI268" s="1040" t="s">
        <v>35</v>
      </c>
      <c r="BJ268" s="1040" t="s">
        <v>35</v>
      </c>
      <c r="BK268" s="1040" t="s">
        <v>35</v>
      </c>
      <c r="BL268" s="1061" t="s">
        <v>35</v>
      </c>
      <c r="BM268" s="1082" t="s">
        <v>35</v>
      </c>
      <c r="BN268" s="1040" t="s">
        <v>35</v>
      </c>
      <c r="BO268" s="1040" t="s">
        <v>35</v>
      </c>
      <c r="BP268" s="1040" t="s">
        <v>35</v>
      </c>
      <c r="BQ268" s="1061" t="s">
        <v>35</v>
      </c>
      <c r="BR268" s="1082" t="s">
        <v>35</v>
      </c>
      <c r="BS268" s="1040" t="s">
        <v>35</v>
      </c>
      <c r="BT268" s="1040" t="s">
        <v>35</v>
      </c>
      <c r="BU268" s="1040" t="s">
        <v>35</v>
      </c>
      <c r="BV268" s="1040" t="s">
        <v>35</v>
      </c>
      <c r="BW268" s="1040" t="s">
        <v>35</v>
      </c>
      <c r="BX268" s="1040" t="s">
        <v>35</v>
      </c>
      <c r="BY268" s="1101" t="s">
        <v>35</v>
      </c>
      <c r="BZ268" s="1101" t="s">
        <v>35</v>
      </c>
      <c r="CA268" s="1101" t="s">
        <v>35</v>
      </c>
      <c r="CB268" s="1101" t="s">
        <v>35</v>
      </c>
      <c r="CC268" s="1101" t="s">
        <v>35</v>
      </c>
      <c r="CD268" s="1101" t="s">
        <v>35</v>
      </c>
      <c r="CE268" s="1101" t="s">
        <v>35</v>
      </c>
      <c r="CF268" s="1101" t="s">
        <v>35</v>
      </c>
      <c r="CG268" s="1101" t="s">
        <v>35</v>
      </c>
      <c r="CH268" s="1101" t="s">
        <v>35</v>
      </c>
      <c r="CI268" s="1508"/>
      <c r="CJ268" s="1508"/>
      <c r="CK268" s="1508"/>
      <c r="CL268" s="1508"/>
      <c r="CM268" s="1508"/>
      <c r="CN268" s="1508"/>
      <c r="CO268" s="1508"/>
      <c r="CP268" s="1508"/>
      <c r="CQ268" s="1508"/>
      <c r="CR268" s="1508"/>
      <c r="CS268" s="1508"/>
      <c r="CT268" s="1508"/>
      <c r="CU268" s="1508"/>
      <c r="CV268" s="1508"/>
      <c r="CW268" s="1508"/>
      <c r="CX268" s="1508"/>
      <c r="CY268" s="1508"/>
      <c r="CZ268" s="1508"/>
    </row>
    <row r="269" s="546" customFormat="true" ht="15" customHeight="true" x14ac:dyDescent="0.2">
      <c r="AI269" s="547"/>
      <c r="AJ269" s="547"/>
      <c r="AK269" s="547"/>
      <c r="AL269" s="547"/>
      <c r="AM269" s="547"/>
      <c r="AN269" s="547"/>
      <c r="AO269" s="547"/>
      <c r="AP269" s="547"/>
      <c r="AQ269" s="547"/>
      <c r="AR269" s="547"/>
      <c r="AS269" s="547"/>
      <c r="AT269" s="547"/>
      <c r="AU269" s="547"/>
      <c r="AV269" s="547"/>
      <c r="AW269" s="547"/>
      <c r="AX269" s="547"/>
      <c r="AY269" s="547"/>
      <c r="AZ269" s="547"/>
      <c r="BA269" s="1906"/>
      <c r="BB269" s="294" t="s">
        <v>89</v>
      </c>
      <c r="BC269" s="1020" t="s">
        <v>35</v>
      </c>
      <c r="BD269" s="1040" t="s">
        <v>35</v>
      </c>
      <c r="BE269" s="1040" t="s">
        <v>35</v>
      </c>
      <c r="BF269" s="1040" t="s">
        <v>35</v>
      </c>
      <c r="BG269" s="1061" t="s">
        <v>35</v>
      </c>
      <c r="BH269" s="1082" t="s">
        <v>35</v>
      </c>
      <c r="BI269" s="1040" t="s">
        <v>35</v>
      </c>
      <c r="BJ269" s="1040" t="s">
        <v>35</v>
      </c>
      <c r="BK269" s="1040" t="s">
        <v>35</v>
      </c>
      <c r="BL269" s="1061" t="s">
        <v>35</v>
      </c>
      <c r="BM269" s="1082" t="s">
        <v>35</v>
      </c>
      <c r="BN269" s="1040" t="s">
        <v>35</v>
      </c>
      <c r="BO269" s="1040" t="s">
        <v>35</v>
      </c>
      <c r="BP269" s="1040" t="s">
        <v>35</v>
      </c>
      <c r="BQ269" s="1061" t="s">
        <v>35</v>
      </c>
      <c r="BR269" s="1082" t="s">
        <v>35</v>
      </c>
      <c r="BS269" s="1040" t="s">
        <v>35</v>
      </c>
      <c r="BT269" s="1040" t="s">
        <v>35</v>
      </c>
      <c r="BU269" s="1040" t="s">
        <v>35</v>
      </c>
      <c r="BV269" s="1040" t="s">
        <v>35</v>
      </c>
      <c r="BW269" s="1040" t="s">
        <v>35</v>
      </c>
      <c r="BX269" s="1040" t="s">
        <v>35</v>
      </c>
      <c r="BY269" s="1101" t="s">
        <v>35</v>
      </c>
      <c r="BZ269" s="1101" t="s">
        <v>35</v>
      </c>
      <c r="CA269" s="1101" t="s">
        <v>35</v>
      </c>
      <c r="CB269" s="1101" t="s">
        <v>35</v>
      </c>
      <c r="CC269" s="1101" t="s">
        <v>35</v>
      </c>
      <c r="CD269" s="1101" t="s">
        <v>35</v>
      </c>
      <c r="CE269" s="1101" t="s">
        <v>35</v>
      </c>
      <c r="CF269" s="1101" t="s">
        <v>35</v>
      </c>
      <c r="CG269" s="1101" t="s">
        <v>35</v>
      </c>
      <c r="CH269" s="1101" t="s">
        <v>35</v>
      </c>
      <c r="CI269" s="1508"/>
      <c r="CJ269" s="1508"/>
      <c r="CK269" s="1508"/>
      <c r="CL269" s="1508"/>
      <c r="CM269" s="1508"/>
      <c r="CN269" s="1508"/>
      <c r="CO269" s="1508"/>
      <c r="CP269" s="1508"/>
      <c r="CQ269" s="1508"/>
      <c r="CR269" s="1508"/>
      <c r="CS269" s="1508"/>
      <c r="CT269" s="1508"/>
      <c r="CU269" s="1508"/>
      <c r="CV269" s="1508"/>
      <c r="CW269" s="1508"/>
      <c r="CX269" s="1508"/>
      <c r="CY269" s="1508"/>
      <c r="CZ269" s="1508"/>
    </row>
    <row r="270" s="546" customFormat="true" ht="15" customHeight="true" x14ac:dyDescent="0.2">
      <c r="AI270" s="547"/>
      <c r="AJ270" s="547"/>
      <c r="AK270" s="547"/>
      <c r="AL270" s="547"/>
      <c r="AM270" s="547"/>
      <c r="AN270" s="547"/>
      <c r="AO270" s="547"/>
      <c r="AP270" s="547"/>
      <c r="AQ270" s="547"/>
      <c r="AR270" s="547"/>
      <c r="AS270" s="547"/>
      <c r="AT270" s="547"/>
      <c r="AU270" s="547"/>
      <c r="AV270" s="547"/>
      <c r="AW270" s="547"/>
      <c r="AX270" s="547"/>
      <c r="AY270" s="547"/>
      <c r="AZ270" s="547"/>
      <c r="BA270" s="1906"/>
      <c r="BB270" s="294" t="s">
        <v>90</v>
      </c>
      <c r="BC270" s="1020" t="s">
        <v>35</v>
      </c>
      <c r="BD270" s="1040" t="s">
        <v>35</v>
      </c>
      <c r="BE270" s="1040" t="s">
        <v>35</v>
      </c>
      <c r="BF270" s="1040" t="s">
        <v>35</v>
      </c>
      <c r="BG270" s="1061" t="s">
        <v>35</v>
      </c>
      <c r="BH270" s="1082" t="s">
        <v>35</v>
      </c>
      <c r="BI270" s="1040" t="s">
        <v>35</v>
      </c>
      <c r="BJ270" s="1040" t="s">
        <v>35</v>
      </c>
      <c r="BK270" s="1040" t="s">
        <v>35</v>
      </c>
      <c r="BL270" s="1061" t="s">
        <v>35</v>
      </c>
      <c r="BM270" s="1082" t="s">
        <v>35</v>
      </c>
      <c r="BN270" s="1040" t="s">
        <v>35</v>
      </c>
      <c r="BO270" s="1040" t="s">
        <v>35</v>
      </c>
      <c r="BP270" s="1040" t="s">
        <v>35</v>
      </c>
      <c r="BQ270" s="1061" t="s">
        <v>35</v>
      </c>
      <c r="BR270" s="1082" t="s">
        <v>35</v>
      </c>
      <c r="BS270" s="1040" t="s">
        <v>35</v>
      </c>
      <c r="BT270" s="1040" t="s">
        <v>35</v>
      </c>
      <c r="BU270" s="1040" t="s">
        <v>35</v>
      </c>
      <c r="BV270" s="1040" t="s">
        <v>35</v>
      </c>
      <c r="BW270" s="1040" t="s">
        <v>35</v>
      </c>
      <c r="BX270" s="1040" t="s">
        <v>35</v>
      </c>
      <c r="BY270" s="1101" t="s">
        <v>35</v>
      </c>
      <c r="BZ270" s="1101" t="s">
        <v>35</v>
      </c>
      <c r="CA270" s="1101" t="s">
        <v>35</v>
      </c>
      <c r="CB270" s="1101" t="s">
        <v>35</v>
      </c>
      <c r="CC270" s="1101" t="s">
        <v>35</v>
      </c>
      <c r="CD270" s="1101" t="s">
        <v>35</v>
      </c>
      <c r="CE270" s="1101" t="s">
        <v>35</v>
      </c>
      <c r="CF270" s="1101" t="s">
        <v>35</v>
      </c>
      <c r="CG270" s="1101" t="s">
        <v>35</v>
      </c>
      <c r="CH270" s="1101" t="s">
        <v>35</v>
      </c>
      <c r="CI270" s="1508"/>
      <c r="CJ270" s="1508"/>
      <c r="CK270" s="1508"/>
      <c r="CL270" s="1508"/>
      <c r="CM270" s="1508"/>
      <c r="CN270" s="1508"/>
      <c r="CO270" s="1508"/>
      <c r="CP270" s="1508"/>
      <c r="CQ270" s="1508"/>
      <c r="CR270" s="1508"/>
      <c r="CS270" s="1508"/>
      <c r="CT270" s="1508"/>
      <c r="CU270" s="1508"/>
      <c r="CV270" s="1508"/>
      <c r="CW270" s="1508"/>
      <c r="CX270" s="1508"/>
      <c r="CY270" s="1508"/>
      <c r="CZ270" s="1508"/>
    </row>
    <row r="271" s="546" customFormat="true" ht="15" customHeight="true" x14ac:dyDescent="0.2">
      <c r="AI271" s="547"/>
      <c r="AJ271" s="547"/>
      <c r="AK271" s="547"/>
      <c r="AL271" s="547"/>
      <c r="AM271" s="547"/>
      <c r="AN271" s="547"/>
      <c r="AO271" s="547"/>
      <c r="AP271" s="547"/>
      <c r="AQ271" s="547"/>
      <c r="AR271" s="547"/>
      <c r="AS271" s="547"/>
      <c r="AT271" s="547"/>
      <c r="AU271" s="547"/>
      <c r="AV271" s="547"/>
      <c r="AW271" s="547"/>
      <c r="AX271" s="547"/>
      <c r="AY271" s="547"/>
      <c r="AZ271" s="547"/>
      <c r="BA271" s="1906" t="s">
        <v>75</v>
      </c>
      <c r="BB271" s="294" t="s">
        <v>49</v>
      </c>
      <c r="BC271" s="1020" t="s">
        <v>35</v>
      </c>
      <c r="BD271" s="1041" t="s">
        <v>35</v>
      </c>
      <c r="BE271" s="1041" t="s">
        <v>35</v>
      </c>
      <c r="BF271" s="1041" t="s">
        <v>35</v>
      </c>
      <c r="BG271" s="1062" t="s">
        <v>35</v>
      </c>
      <c r="BH271" s="1020" t="s">
        <v>35</v>
      </c>
      <c r="BI271" s="1041" t="s">
        <v>35</v>
      </c>
      <c r="BJ271" s="1041" t="s">
        <v>35</v>
      </c>
      <c r="BK271" s="1041" t="s">
        <v>35</v>
      </c>
      <c r="BL271" s="1062" t="s">
        <v>35</v>
      </c>
      <c r="BM271" s="1020" t="s">
        <v>35</v>
      </c>
      <c r="BN271" s="1041" t="s">
        <v>35</v>
      </c>
      <c r="BO271" s="1041" t="s">
        <v>35</v>
      </c>
      <c r="BP271" s="1041" t="s">
        <v>35</v>
      </c>
      <c r="BQ271" s="1062" t="s">
        <v>35</v>
      </c>
      <c r="BR271" s="1020" t="s">
        <v>35</v>
      </c>
      <c r="BS271" s="1041" t="s">
        <v>35</v>
      </c>
      <c r="BT271" s="1041" t="s">
        <v>35</v>
      </c>
      <c r="BU271" s="1041" t="s">
        <v>35</v>
      </c>
      <c r="BV271" s="1041" t="s">
        <v>35</v>
      </c>
      <c r="BW271" s="1041" t="s">
        <v>35</v>
      </c>
      <c r="BX271" s="1041" t="s">
        <v>35</v>
      </c>
      <c r="BY271" s="1102" t="s">
        <v>35</v>
      </c>
      <c r="BZ271" s="1102" t="s">
        <v>35</v>
      </c>
      <c r="CA271" s="1102" t="s">
        <v>35</v>
      </c>
      <c r="CB271" s="1102" t="s">
        <v>35</v>
      </c>
      <c r="CC271" s="1102" t="s">
        <v>35</v>
      </c>
      <c r="CD271" s="1102" t="s">
        <v>35</v>
      </c>
      <c r="CE271" s="1102" t="s">
        <v>35</v>
      </c>
      <c r="CF271" s="1102" t="s">
        <v>35</v>
      </c>
      <c r="CG271" s="1102" t="s">
        <v>35</v>
      </c>
      <c r="CH271" s="1102" t="s">
        <v>35</v>
      </c>
      <c r="CI271" s="1509"/>
      <c r="CJ271" s="1509"/>
      <c r="CK271" s="1509"/>
      <c r="CL271" s="1509"/>
      <c r="CM271" s="1509"/>
      <c r="CN271" s="1509"/>
      <c r="CO271" s="1509"/>
      <c r="CP271" s="1509"/>
      <c r="CQ271" s="1509"/>
      <c r="CR271" s="1509"/>
      <c r="CS271" s="1509"/>
      <c r="CT271" s="1509"/>
      <c r="CU271" s="1509"/>
      <c r="CV271" s="1509"/>
      <c r="CW271" s="1509"/>
      <c r="CX271" s="1509"/>
      <c r="CY271" s="1509"/>
      <c r="CZ271" s="1509"/>
    </row>
    <row r="272" s="546" customFormat="true" ht="15" customHeight="true" x14ac:dyDescent="0.2">
      <c r="AI272" s="547"/>
      <c r="AJ272" s="547"/>
      <c r="AK272" s="547"/>
      <c r="AL272" s="547"/>
      <c r="AM272" s="547"/>
      <c r="AN272" s="547"/>
      <c r="AO272" s="547"/>
      <c r="AP272" s="547"/>
      <c r="AQ272" s="547"/>
      <c r="AR272" s="547"/>
      <c r="AS272" s="547"/>
      <c r="AT272" s="547"/>
      <c r="AU272" s="547"/>
      <c r="AV272" s="547"/>
      <c r="AW272" s="547"/>
      <c r="AX272" s="547"/>
      <c r="AY272" s="547"/>
      <c r="AZ272" s="547"/>
      <c r="BA272" s="1906"/>
      <c r="BB272" s="294" t="s">
        <v>48</v>
      </c>
      <c r="BC272" s="1020" t="s">
        <v>35</v>
      </c>
      <c r="BD272" s="1041" t="s">
        <v>35</v>
      </c>
      <c r="BE272" s="1041" t="s">
        <v>35</v>
      </c>
      <c r="BF272" s="1041" t="s">
        <v>35</v>
      </c>
      <c r="BG272" s="1062" t="s">
        <v>35</v>
      </c>
      <c r="BH272" s="1020" t="s">
        <v>35</v>
      </c>
      <c r="BI272" s="1041" t="s">
        <v>35</v>
      </c>
      <c r="BJ272" s="1041" t="s">
        <v>35</v>
      </c>
      <c r="BK272" s="1041" t="s">
        <v>35</v>
      </c>
      <c r="BL272" s="1062" t="s">
        <v>35</v>
      </c>
      <c r="BM272" s="1020" t="s">
        <v>35</v>
      </c>
      <c r="BN272" s="1041" t="s">
        <v>35</v>
      </c>
      <c r="BO272" s="1041" t="s">
        <v>35</v>
      </c>
      <c r="BP272" s="1041" t="s">
        <v>35</v>
      </c>
      <c r="BQ272" s="1062" t="s">
        <v>35</v>
      </c>
      <c r="BR272" s="1020" t="s">
        <v>35</v>
      </c>
      <c r="BS272" s="1041" t="s">
        <v>35</v>
      </c>
      <c r="BT272" s="1041" t="s">
        <v>35</v>
      </c>
      <c r="BU272" s="1041" t="s">
        <v>35</v>
      </c>
      <c r="BV272" s="1041" t="s">
        <v>35</v>
      </c>
      <c r="BW272" s="1041" t="s">
        <v>35</v>
      </c>
      <c r="BX272" s="1041" t="s">
        <v>35</v>
      </c>
      <c r="BY272" s="1102" t="s">
        <v>35</v>
      </c>
      <c r="BZ272" s="1102" t="s">
        <v>35</v>
      </c>
      <c r="CA272" s="1102" t="s">
        <v>35</v>
      </c>
      <c r="CB272" s="1102" t="s">
        <v>35</v>
      </c>
      <c r="CC272" s="1102" t="s">
        <v>35</v>
      </c>
      <c r="CD272" s="1102" t="s">
        <v>35</v>
      </c>
      <c r="CE272" s="1102" t="s">
        <v>35</v>
      </c>
      <c r="CF272" s="1102" t="s">
        <v>35</v>
      </c>
      <c r="CG272" s="1102" t="s">
        <v>35</v>
      </c>
      <c r="CH272" s="1102" t="s">
        <v>35</v>
      </c>
      <c r="CI272" s="1509"/>
      <c r="CJ272" s="1509"/>
      <c r="CK272" s="1509"/>
      <c r="CL272" s="1509"/>
      <c r="CM272" s="1509"/>
      <c r="CN272" s="1509"/>
      <c r="CO272" s="1509"/>
      <c r="CP272" s="1509"/>
      <c r="CQ272" s="1509"/>
      <c r="CR272" s="1509"/>
      <c r="CS272" s="1509"/>
      <c r="CT272" s="1509"/>
      <c r="CU272" s="1509"/>
      <c r="CV272" s="1509"/>
      <c r="CW272" s="1509"/>
      <c r="CX272" s="1509"/>
      <c r="CY272" s="1509"/>
      <c r="CZ272" s="1509"/>
    </row>
    <row r="273" s="546" customFormat="true" ht="15" customHeight="true" x14ac:dyDescent="0.2">
      <c r="AI273" s="547"/>
      <c r="AJ273" s="547"/>
      <c r="AK273" s="547"/>
      <c r="AL273" s="547"/>
      <c r="AM273" s="547"/>
      <c r="AN273" s="547"/>
      <c r="AO273" s="547"/>
      <c r="AP273" s="547"/>
      <c r="AQ273" s="547"/>
      <c r="AR273" s="547"/>
      <c r="AS273" s="547"/>
      <c r="AT273" s="547"/>
      <c r="AU273" s="547"/>
      <c r="AV273" s="547"/>
      <c r="AW273" s="547"/>
      <c r="AX273" s="547"/>
      <c r="AY273" s="547"/>
      <c r="AZ273" s="547"/>
      <c r="BA273" s="1906"/>
      <c r="BB273" s="294" t="s">
        <v>112</v>
      </c>
      <c r="BC273" s="1020" t="s">
        <v>35</v>
      </c>
      <c r="BD273" s="1041" t="s">
        <v>35</v>
      </c>
      <c r="BE273" s="1041" t="s">
        <v>35</v>
      </c>
      <c r="BF273" s="1041" t="s">
        <v>35</v>
      </c>
      <c r="BG273" s="1062" t="s">
        <v>35</v>
      </c>
      <c r="BH273" s="1020" t="s">
        <v>35</v>
      </c>
      <c r="BI273" s="1041" t="s">
        <v>35</v>
      </c>
      <c r="BJ273" s="1041" t="s">
        <v>35</v>
      </c>
      <c r="BK273" s="1041" t="s">
        <v>35</v>
      </c>
      <c r="BL273" s="1062" t="s">
        <v>35</v>
      </c>
      <c r="BM273" s="1020" t="s">
        <v>35</v>
      </c>
      <c r="BN273" s="1041" t="s">
        <v>35</v>
      </c>
      <c r="BO273" s="1041" t="s">
        <v>35</v>
      </c>
      <c r="BP273" s="1041" t="s">
        <v>35</v>
      </c>
      <c r="BQ273" s="1062" t="s">
        <v>35</v>
      </c>
      <c r="BR273" s="1020" t="s">
        <v>35</v>
      </c>
      <c r="BS273" s="1041" t="s">
        <v>35</v>
      </c>
      <c r="BT273" s="1041" t="s">
        <v>35</v>
      </c>
      <c r="BU273" s="1041" t="s">
        <v>35</v>
      </c>
      <c r="BV273" s="1041" t="s">
        <v>35</v>
      </c>
      <c r="BW273" s="1041" t="s">
        <v>35</v>
      </c>
      <c r="BX273" s="1041" t="s">
        <v>35</v>
      </c>
      <c r="BY273" s="1102" t="s">
        <v>35</v>
      </c>
      <c r="BZ273" s="1102" t="s">
        <v>35</v>
      </c>
      <c r="CA273" s="1102" t="s">
        <v>35</v>
      </c>
      <c r="CB273" s="1102" t="s">
        <v>35</v>
      </c>
      <c r="CC273" s="1102" t="s">
        <v>35</v>
      </c>
      <c r="CD273" s="1102" t="s">
        <v>35</v>
      </c>
      <c r="CE273" s="1102" t="s">
        <v>35</v>
      </c>
      <c r="CF273" s="1102" t="s">
        <v>35</v>
      </c>
      <c r="CG273" s="1102" t="s">
        <v>35</v>
      </c>
      <c r="CH273" s="1102" t="s">
        <v>35</v>
      </c>
      <c r="CI273" s="1509"/>
      <c r="CJ273" s="1509"/>
      <c r="CK273" s="1509"/>
      <c r="CL273" s="1509"/>
      <c r="CM273" s="1509"/>
      <c r="CN273" s="1509"/>
      <c r="CO273" s="1509"/>
      <c r="CP273" s="1509"/>
      <c r="CQ273" s="1509"/>
      <c r="CR273" s="1509"/>
      <c r="CS273" s="1509"/>
      <c r="CT273" s="1509"/>
      <c r="CU273" s="1509"/>
      <c r="CV273" s="1509"/>
      <c r="CW273" s="1509"/>
      <c r="CX273" s="1509"/>
      <c r="CY273" s="1509"/>
      <c r="CZ273" s="1509"/>
    </row>
    <row r="274" s="546" customFormat="true" ht="15" customHeight="true" x14ac:dyDescent="0.2">
      <c r="AI274" s="547"/>
      <c r="AJ274" s="547"/>
      <c r="AK274" s="547"/>
      <c r="AL274" s="547"/>
      <c r="AM274" s="547"/>
      <c r="AN274" s="547"/>
      <c r="AO274" s="547"/>
      <c r="AP274" s="547"/>
      <c r="AQ274" s="547"/>
      <c r="AR274" s="547"/>
      <c r="AS274" s="547"/>
      <c r="AT274" s="547"/>
      <c r="AU274" s="547"/>
      <c r="AV274" s="547"/>
      <c r="AW274" s="547"/>
      <c r="AX274" s="547"/>
      <c r="AY274" s="547"/>
      <c r="AZ274" s="547"/>
      <c r="BA274" s="1906" t="s">
        <v>76</v>
      </c>
      <c r="BB274" s="294" t="s">
        <v>49</v>
      </c>
      <c r="BC274" s="1020" t="s">
        <v>35</v>
      </c>
      <c r="BD274" s="1040" t="s">
        <v>35</v>
      </c>
      <c r="BE274" s="1040" t="s">
        <v>35</v>
      </c>
      <c r="BF274" s="1040" t="s">
        <v>35</v>
      </c>
      <c r="BG274" s="1061" t="s">
        <v>35</v>
      </c>
      <c r="BH274" s="1082" t="s">
        <v>35</v>
      </c>
      <c r="BI274" s="1040" t="s">
        <v>35</v>
      </c>
      <c r="BJ274" s="1040" t="s">
        <v>35</v>
      </c>
      <c r="BK274" s="1040" t="s">
        <v>35</v>
      </c>
      <c r="BL274" s="1061" t="s">
        <v>35</v>
      </c>
      <c r="BM274" s="1082" t="s">
        <v>35</v>
      </c>
      <c r="BN274" s="1040" t="s">
        <v>35</v>
      </c>
      <c r="BO274" s="1040" t="s">
        <v>35</v>
      </c>
      <c r="BP274" s="1040" t="s">
        <v>35</v>
      </c>
      <c r="BQ274" s="1061" t="s">
        <v>35</v>
      </c>
      <c r="BR274" s="1082" t="s">
        <v>35</v>
      </c>
      <c r="BS274" s="1040" t="s">
        <v>35</v>
      </c>
      <c r="BT274" s="1040" t="s">
        <v>35</v>
      </c>
      <c r="BU274" s="1040" t="s">
        <v>35</v>
      </c>
      <c r="BV274" s="1040" t="s">
        <v>35</v>
      </c>
      <c r="BW274" s="1040" t="s">
        <v>35</v>
      </c>
      <c r="BX274" s="1040" t="s">
        <v>35</v>
      </c>
      <c r="BY274" s="1101" t="s">
        <v>35</v>
      </c>
      <c r="BZ274" s="1101" t="s">
        <v>35</v>
      </c>
      <c r="CA274" s="1101" t="s">
        <v>35</v>
      </c>
      <c r="CB274" s="1101" t="s">
        <v>35</v>
      </c>
      <c r="CC274" s="1101" t="s">
        <v>35</v>
      </c>
      <c r="CD274" s="1101" t="s">
        <v>35</v>
      </c>
      <c r="CE274" s="1101" t="s">
        <v>35</v>
      </c>
      <c r="CF274" s="1101" t="s">
        <v>35</v>
      </c>
      <c r="CG274" s="1101" t="s">
        <v>35</v>
      </c>
      <c r="CH274" s="1101" t="s">
        <v>35</v>
      </c>
      <c r="CI274" s="1508"/>
      <c r="CJ274" s="1508"/>
      <c r="CK274" s="1508"/>
      <c r="CL274" s="1508"/>
      <c r="CM274" s="1508"/>
      <c r="CN274" s="1508"/>
      <c r="CO274" s="1508"/>
      <c r="CP274" s="1508"/>
      <c r="CQ274" s="1508"/>
      <c r="CR274" s="1508"/>
      <c r="CS274" s="1508"/>
      <c r="CT274" s="1508"/>
      <c r="CU274" s="1508"/>
      <c r="CV274" s="1508"/>
      <c r="CW274" s="1508"/>
      <c r="CX274" s="1508"/>
      <c r="CY274" s="1508"/>
      <c r="CZ274" s="1508"/>
    </row>
    <row r="275" s="546" customFormat="true" ht="15" customHeight="true" x14ac:dyDescent="0.2">
      <c r="AI275" s="547"/>
      <c r="AJ275" s="547"/>
      <c r="AK275" s="547"/>
      <c r="AL275" s="547"/>
      <c r="AM275" s="547"/>
      <c r="AN275" s="547"/>
      <c r="AO275" s="547"/>
      <c r="AP275" s="547"/>
      <c r="AQ275" s="547"/>
      <c r="AR275" s="547"/>
      <c r="AS275" s="547"/>
      <c r="AT275" s="547"/>
      <c r="AU275" s="547"/>
      <c r="AV275" s="547"/>
      <c r="AW275" s="547"/>
      <c r="AX275" s="547"/>
      <c r="AY275" s="547"/>
      <c r="AZ275" s="547"/>
      <c r="BA275" s="1906"/>
      <c r="BB275" s="294" t="s">
        <v>48</v>
      </c>
      <c r="BC275" s="1020" t="s">
        <v>35</v>
      </c>
      <c r="BD275" s="1040" t="s">
        <v>35</v>
      </c>
      <c r="BE275" s="1040" t="s">
        <v>35</v>
      </c>
      <c r="BF275" s="1040" t="s">
        <v>35</v>
      </c>
      <c r="BG275" s="1061" t="s">
        <v>35</v>
      </c>
      <c r="BH275" s="1082" t="s">
        <v>35</v>
      </c>
      <c r="BI275" s="1040" t="s">
        <v>35</v>
      </c>
      <c r="BJ275" s="1040" t="s">
        <v>35</v>
      </c>
      <c r="BK275" s="1040" t="s">
        <v>35</v>
      </c>
      <c r="BL275" s="1061" t="s">
        <v>35</v>
      </c>
      <c r="BM275" s="1082" t="s">
        <v>35</v>
      </c>
      <c r="BN275" s="1040" t="s">
        <v>35</v>
      </c>
      <c r="BO275" s="1040" t="s">
        <v>35</v>
      </c>
      <c r="BP275" s="1040" t="s">
        <v>35</v>
      </c>
      <c r="BQ275" s="1061" t="s">
        <v>35</v>
      </c>
      <c r="BR275" s="1082" t="s">
        <v>35</v>
      </c>
      <c r="BS275" s="1040" t="s">
        <v>35</v>
      </c>
      <c r="BT275" s="1040" t="s">
        <v>35</v>
      </c>
      <c r="BU275" s="1040" t="s">
        <v>35</v>
      </c>
      <c r="BV275" s="1040" t="s">
        <v>35</v>
      </c>
      <c r="BW275" s="1040" t="s">
        <v>35</v>
      </c>
      <c r="BX275" s="1040" t="s">
        <v>35</v>
      </c>
      <c r="BY275" s="1101" t="s">
        <v>35</v>
      </c>
      <c r="BZ275" s="1101" t="s">
        <v>35</v>
      </c>
      <c r="CA275" s="1101" t="s">
        <v>35</v>
      </c>
      <c r="CB275" s="1101" t="s">
        <v>35</v>
      </c>
      <c r="CC275" s="1101" t="s">
        <v>35</v>
      </c>
      <c r="CD275" s="1101" t="s">
        <v>35</v>
      </c>
      <c r="CE275" s="1101" t="s">
        <v>35</v>
      </c>
      <c r="CF275" s="1101" t="s">
        <v>35</v>
      </c>
      <c r="CG275" s="1101" t="s">
        <v>35</v>
      </c>
      <c r="CH275" s="1101" t="s">
        <v>35</v>
      </c>
      <c r="CI275" s="1508"/>
      <c r="CJ275" s="1508"/>
      <c r="CK275" s="1508"/>
      <c r="CL275" s="1508"/>
      <c r="CM275" s="1508"/>
      <c r="CN275" s="1508"/>
      <c r="CO275" s="1508"/>
      <c r="CP275" s="1508"/>
      <c r="CQ275" s="1508"/>
      <c r="CR275" s="1508"/>
      <c r="CS275" s="1508"/>
      <c r="CT275" s="1508"/>
      <c r="CU275" s="1508"/>
      <c r="CV275" s="1508"/>
      <c r="CW275" s="1508"/>
      <c r="CX275" s="1508"/>
      <c r="CY275" s="1508"/>
      <c r="CZ275" s="1508"/>
    </row>
    <row r="276" s="546" customFormat="true" ht="15" customHeight="true" x14ac:dyDescent="0.2">
      <c r="AI276" s="547"/>
      <c r="AJ276" s="547"/>
      <c r="AK276" s="547"/>
      <c r="AL276" s="547"/>
      <c r="AM276" s="547"/>
      <c r="AN276" s="547"/>
      <c r="AO276" s="547"/>
      <c r="AP276" s="547"/>
      <c r="AQ276" s="547"/>
      <c r="AR276" s="547"/>
      <c r="AS276" s="547"/>
      <c r="AT276" s="547"/>
      <c r="AU276" s="547"/>
      <c r="AV276" s="547"/>
      <c r="AW276" s="547"/>
      <c r="AX276" s="547"/>
      <c r="AY276" s="547"/>
      <c r="AZ276" s="547"/>
      <c r="BA276" s="1906"/>
      <c r="BB276" s="294" t="s">
        <v>113</v>
      </c>
      <c r="BC276" s="1020" t="s">
        <v>35</v>
      </c>
      <c r="BD276" s="1040" t="s">
        <v>35</v>
      </c>
      <c r="BE276" s="1040" t="s">
        <v>35</v>
      </c>
      <c r="BF276" s="1040" t="s">
        <v>35</v>
      </c>
      <c r="BG276" s="1061" t="s">
        <v>35</v>
      </c>
      <c r="BH276" s="1082" t="s">
        <v>35</v>
      </c>
      <c r="BI276" s="1040" t="s">
        <v>35</v>
      </c>
      <c r="BJ276" s="1040" t="s">
        <v>35</v>
      </c>
      <c r="BK276" s="1040" t="s">
        <v>35</v>
      </c>
      <c r="BL276" s="1061" t="s">
        <v>35</v>
      </c>
      <c r="BM276" s="1082" t="s">
        <v>35</v>
      </c>
      <c r="BN276" s="1040" t="s">
        <v>35</v>
      </c>
      <c r="BO276" s="1040" t="s">
        <v>35</v>
      </c>
      <c r="BP276" s="1040" t="s">
        <v>35</v>
      </c>
      <c r="BQ276" s="1061" t="s">
        <v>35</v>
      </c>
      <c r="BR276" s="1082" t="s">
        <v>35</v>
      </c>
      <c r="BS276" s="1040" t="s">
        <v>35</v>
      </c>
      <c r="BT276" s="1040" t="s">
        <v>35</v>
      </c>
      <c r="BU276" s="1040" t="s">
        <v>35</v>
      </c>
      <c r="BV276" s="1040" t="s">
        <v>35</v>
      </c>
      <c r="BW276" s="1040" t="s">
        <v>35</v>
      </c>
      <c r="BX276" s="1040" t="s">
        <v>35</v>
      </c>
      <c r="BY276" s="1101" t="s">
        <v>35</v>
      </c>
      <c r="BZ276" s="1101" t="s">
        <v>35</v>
      </c>
      <c r="CA276" s="1101" t="s">
        <v>35</v>
      </c>
      <c r="CB276" s="1101" t="s">
        <v>35</v>
      </c>
      <c r="CC276" s="1101" t="s">
        <v>35</v>
      </c>
      <c r="CD276" s="1101" t="s">
        <v>35</v>
      </c>
      <c r="CE276" s="1101" t="s">
        <v>35</v>
      </c>
      <c r="CF276" s="1101" t="s">
        <v>35</v>
      </c>
      <c r="CG276" s="1101" t="s">
        <v>35</v>
      </c>
      <c r="CH276" s="1101" t="s">
        <v>35</v>
      </c>
      <c r="CI276" s="1508"/>
      <c r="CJ276" s="1508"/>
      <c r="CK276" s="1508"/>
      <c r="CL276" s="1508"/>
      <c r="CM276" s="1508"/>
      <c r="CN276" s="1508"/>
      <c r="CO276" s="1508"/>
      <c r="CP276" s="1508"/>
      <c r="CQ276" s="1508"/>
      <c r="CR276" s="1508"/>
      <c r="CS276" s="1508"/>
      <c r="CT276" s="1508"/>
      <c r="CU276" s="1508"/>
      <c r="CV276" s="1508"/>
      <c r="CW276" s="1508"/>
      <c r="CX276" s="1508"/>
      <c r="CY276" s="1508"/>
      <c r="CZ276" s="1508"/>
    </row>
    <row r="277" s="546" customFormat="true" ht="15" customHeight="true" x14ac:dyDescent="0.2">
      <c r="AI277" s="547"/>
      <c r="AJ277" s="547"/>
      <c r="AK277" s="547"/>
      <c r="AL277" s="547"/>
      <c r="AM277" s="547"/>
      <c r="AN277" s="547"/>
      <c r="AO277" s="547"/>
      <c r="AP277" s="547"/>
      <c r="AQ277" s="547"/>
      <c r="AR277" s="547"/>
      <c r="AS277" s="547"/>
      <c r="AT277" s="547"/>
      <c r="AU277" s="547"/>
      <c r="AV277" s="547"/>
      <c r="AW277" s="547"/>
      <c r="AX277" s="547"/>
      <c r="AY277" s="547"/>
      <c r="AZ277" s="547"/>
      <c r="BA277" s="1906" t="s">
        <v>77</v>
      </c>
      <c r="BB277" s="294" t="s">
        <v>78</v>
      </c>
      <c r="BC277" s="1020" t="s">
        <v>35</v>
      </c>
      <c r="BD277" s="1040" t="s">
        <v>35</v>
      </c>
      <c r="BE277" s="1040" t="s">
        <v>35</v>
      </c>
      <c r="BF277" s="1040" t="s">
        <v>35</v>
      </c>
      <c r="BG277" s="1061" t="s">
        <v>35</v>
      </c>
      <c r="BH277" s="1082" t="s">
        <v>35</v>
      </c>
      <c r="BI277" s="1040" t="s">
        <v>35</v>
      </c>
      <c r="BJ277" s="1040" t="s">
        <v>35</v>
      </c>
      <c r="BK277" s="1040" t="s">
        <v>35</v>
      </c>
      <c r="BL277" s="1061" t="s">
        <v>35</v>
      </c>
      <c r="BM277" s="1082" t="s">
        <v>35</v>
      </c>
      <c r="BN277" s="1040" t="s">
        <v>35</v>
      </c>
      <c r="BO277" s="1040" t="s">
        <v>35</v>
      </c>
      <c r="BP277" s="1040" t="s">
        <v>35</v>
      </c>
      <c r="BQ277" s="1061" t="s">
        <v>35</v>
      </c>
      <c r="BR277" s="1082" t="s">
        <v>35</v>
      </c>
      <c r="BS277" s="1040" t="s">
        <v>35</v>
      </c>
      <c r="BT277" s="1040" t="s">
        <v>35</v>
      </c>
      <c r="BU277" s="1040" t="s">
        <v>35</v>
      </c>
      <c r="BV277" s="1040" t="s">
        <v>35</v>
      </c>
      <c r="BW277" s="1040" t="s">
        <v>35</v>
      </c>
      <c r="BX277" s="1040" t="s">
        <v>35</v>
      </c>
      <c r="BY277" s="1101" t="s">
        <v>35</v>
      </c>
      <c r="BZ277" s="1101" t="s">
        <v>35</v>
      </c>
      <c r="CA277" s="1101" t="s">
        <v>35</v>
      </c>
      <c r="CB277" s="1101" t="s">
        <v>35</v>
      </c>
      <c r="CC277" s="1101" t="s">
        <v>35</v>
      </c>
      <c r="CD277" s="1101" t="s">
        <v>35</v>
      </c>
      <c r="CE277" s="1101" t="s">
        <v>35</v>
      </c>
      <c r="CF277" s="1101" t="s">
        <v>35</v>
      </c>
      <c r="CG277" s="1101" t="s">
        <v>35</v>
      </c>
      <c r="CH277" s="1101" t="s">
        <v>35</v>
      </c>
      <c r="CI277" s="1508"/>
      <c r="CJ277" s="1508"/>
      <c r="CK277" s="1508"/>
      <c r="CL277" s="1508"/>
      <c r="CM277" s="1508"/>
      <c r="CN277" s="1508"/>
      <c r="CO277" s="1508"/>
      <c r="CP277" s="1508"/>
      <c r="CQ277" s="1508"/>
      <c r="CR277" s="1508"/>
      <c r="CS277" s="1508"/>
      <c r="CT277" s="1508"/>
      <c r="CU277" s="1508"/>
      <c r="CV277" s="1508"/>
      <c r="CW277" s="1508"/>
      <c r="CX277" s="1508"/>
      <c r="CY277" s="1508"/>
      <c r="CZ277" s="1508"/>
    </row>
    <row r="278" s="546" customFormat="true" ht="15" customHeight="true" x14ac:dyDescent="0.2">
      <c r="AI278" s="547"/>
      <c r="AJ278" s="547"/>
      <c r="AK278" s="547"/>
      <c r="AL278" s="547"/>
      <c r="AM278" s="547"/>
      <c r="AN278" s="547"/>
      <c r="AO278" s="547"/>
      <c r="AP278" s="547"/>
      <c r="AQ278" s="547"/>
      <c r="AR278" s="547"/>
      <c r="AS278" s="547"/>
      <c r="AT278" s="547"/>
      <c r="AU278" s="547"/>
      <c r="AV278" s="547"/>
      <c r="AW278" s="547"/>
      <c r="AX278" s="547"/>
      <c r="AY278" s="547"/>
      <c r="AZ278" s="547"/>
      <c r="BA278" s="1906"/>
      <c r="BB278" s="294" t="s">
        <v>79</v>
      </c>
      <c r="BC278" s="1020" t="s">
        <v>35</v>
      </c>
      <c r="BD278" s="1040" t="s">
        <v>35</v>
      </c>
      <c r="BE278" s="1040" t="s">
        <v>35</v>
      </c>
      <c r="BF278" s="1040" t="s">
        <v>35</v>
      </c>
      <c r="BG278" s="1061" t="s">
        <v>35</v>
      </c>
      <c r="BH278" s="1082" t="s">
        <v>35</v>
      </c>
      <c r="BI278" s="1040" t="s">
        <v>35</v>
      </c>
      <c r="BJ278" s="1040" t="s">
        <v>35</v>
      </c>
      <c r="BK278" s="1040" t="s">
        <v>35</v>
      </c>
      <c r="BL278" s="1061" t="s">
        <v>35</v>
      </c>
      <c r="BM278" s="1082" t="s">
        <v>35</v>
      </c>
      <c r="BN278" s="1040" t="s">
        <v>35</v>
      </c>
      <c r="BO278" s="1040" t="s">
        <v>35</v>
      </c>
      <c r="BP278" s="1040" t="s">
        <v>35</v>
      </c>
      <c r="BQ278" s="1061" t="s">
        <v>35</v>
      </c>
      <c r="BR278" s="1082" t="s">
        <v>35</v>
      </c>
      <c r="BS278" s="1040" t="s">
        <v>35</v>
      </c>
      <c r="BT278" s="1040" t="s">
        <v>35</v>
      </c>
      <c r="BU278" s="1040" t="s">
        <v>35</v>
      </c>
      <c r="BV278" s="1040" t="s">
        <v>35</v>
      </c>
      <c r="BW278" s="1040" t="s">
        <v>35</v>
      </c>
      <c r="BX278" s="1040" t="s">
        <v>35</v>
      </c>
      <c r="BY278" s="1101" t="s">
        <v>35</v>
      </c>
      <c r="BZ278" s="1101" t="s">
        <v>35</v>
      </c>
      <c r="CA278" s="1101" t="s">
        <v>35</v>
      </c>
      <c r="CB278" s="1101" t="s">
        <v>35</v>
      </c>
      <c r="CC278" s="1101" t="s">
        <v>35</v>
      </c>
      <c r="CD278" s="1101" t="s">
        <v>35</v>
      </c>
      <c r="CE278" s="1101" t="s">
        <v>35</v>
      </c>
      <c r="CF278" s="1101" t="s">
        <v>35</v>
      </c>
      <c r="CG278" s="1101" t="s">
        <v>35</v>
      </c>
      <c r="CH278" s="1101" t="s">
        <v>35</v>
      </c>
      <c r="CI278" s="1508"/>
      <c r="CJ278" s="1508"/>
      <c r="CK278" s="1508"/>
      <c r="CL278" s="1508"/>
      <c r="CM278" s="1508"/>
      <c r="CN278" s="1508"/>
      <c r="CO278" s="1508"/>
      <c r="CP278" s="1508"/>
      <c r="CQ278" s="1508"/>
      <c r="CR278" s="1508"/>
      <c r="CS278" s="1508"/>
      <c r="CT278" s="1508"/>
      <c r="CU278" s="1508"/>
      <c r="CV278" s="1508"/>
      <c r="CW278" s="1508"/>
      <c r="CX278" s="1508"/>
      <c r="CY278" s="1508"/>
      <c r="CZ278" s="1508"/>
    </row>
    <row r="279" s="546" customFormat="true" ht="15" customHeight="true" x14ac:dyDescent="0.2">
      <c r="AI279" s="547"/>
      <c r="AJ279" s="547"/>
      <c r="AK279" s="547"/>
      <c r="AL279" s="547"/>
      <c r="AM279" s="547"/>
      <c r="AN279" s="547"/>
      <c r="AO279" s="547"/>
      <c r="AP279" s="547"/>
      <c r="AQ279" s="547"/>
      <c r="AR279" s="547"/>
      <c r="AS279" s="547"/>
      <c r="AT279" s="547"/>
      <c r="AU279" s="547"/>
      <c r="AV279" s="547"/>
      <c r="AW279" s="547"/>
      <c r="AX279" s="547"/>
      <c r="AY279" s="547"/>
      <c r="AZ279" s="547"/>
      <c r="BA279" s="1906"/>
      <c r="BB279" s="294" t="s">
        <v>80</v>
      </c>
      <c r="BC279" s="1020" t="s">
        <v>35</v>
      </c>
      <c r="BD279" s="1041" t="s">
        <v>35</v>
      </c>
      <c r="BE279" s="1041" t="s">
        <v>35</v>
      </c>
      <c r="BF279" s="1041" t="s">
        <v>35</v>
      </c>
      <c r="BG279" s="1062" t="s">
        <v>35</v>
      </c>
      <c r="BH279" s="1020" t="s">
        <v>35</v>
      </c>
      <c r="BI279" s="1041" t="s">
        <v>35</v>
      </c>
      <c r="BJ279" s="1041" t="s">
        <v>35</v>
      </c>
      <c r="BK279" s="1041" t="s">
        <v>35</v>
      </c>
      <c r="BL279" s="1062" t="s">
        <v>35</v>
      </c>
      <c r="BM279" s="1020" t="s">
        <v>35</v>
      </c>
      <c r="BN279" s="1041" t="s">
        <v>35</v>
      </c>
      <c r="BO279" s="1041" t="s">
        <v>35</v>
      </c>
      <c r="BP279" s="1041" t="s">
        <v>35</v>
      </c>
      <c r="BQ279" s="1062" t="s">
        <v>35</v>
      </c>
      <c r="BR279" s="1020" t="s">
        <v>35</v>
      </c>
      <c r="BS279" s="1041" t="s">
        <v>35</v>
      </c>
      <c r="BT279" s="1041" t="s">
        <v>35</v>
      </c>
      <c r="BU279" s="1041" t="s">
        <v>35</v>
      </c>
      <c r="BV279" s="1041" t="s">
        <v>35</v>
      </c>
      <c r="BW279" s="1041" t="s">
        <v>35</v>
      </c>
      <c r="BX279" s="1041" t="s">
        <v>35</v>
      </c>
      <c r="BY279" s="1102" t="s">
        <v>35</v>
      </c>
      <c r="BZ279" s="1102" t="s">
        <v>35</v>
      </c>
      <c r="CA279" s="1102" t="s">
        <v>35</v>
      </c>
      <c r="CB279" s="1102" t="s">
        <v>35</v>
      </c>
      <c r="CC279" s="1102" t="s">
        <v>35</v>
      </c>
      <c r="CD279" s="1102" t="s">
        <v>35</v>
      </c>
      <c r="CE279" s="1102" t="s">
        <v>35</v>
      </c>
      <c r="CF279" s="1102" t="s">
        <v>35</v>
      </c>
      <c r="CG279" s="1102" t="s">
        <v>35</v>
      </c>
      <c r="CH279" s="1102" t="s">
        <v>35</v>
      </c>
      <c r="CI279" s="1509"/>
      <c r="CJ279" s="1509"/>
      <c r="CK279" s="1509"/>
      <c r="CL279" s="1509"/>
      <c r="CM279" s="1509"/>
      <c r="CN279" s="1509"/>
      <c r="CO279" s="1509"/>
      <c r="CP279" s="1509"/>
      <c r="CQ279" s="1509"/>
      <c r="CR279" s="1509"/>
      <c r="CS279" s="1509"/>
      <c r="CT279" s="1509"/>
      <c r="CU279" s="1509"/>
      <c r="CV279" s="1509"/>
      <c r="CW279" s="1509"/>
      <c r="CX279" s="1509"/>
      <c r="CY279" s="1509"/>
      <c r="CZ279" s="1509"/>
    </row>
    <row r="280" s="554" customFormat="true" ht="15" customHeight="true" x14ac:dyDescent="0.2">
      <c r="B280" s="559"/>
      <c r="AI280" s="216"/>
      <c r="AJ280" s="216"/>
      <c r="AK280" s="216"/>
      <c r="AL280" s="216"/>
      <c r="AM280" s="216"/>
      <c r="AN280" s="216"/>
      <c r="AO280" s="216"/>
      <c r="AP280" s="216"/>
      <c r="AQ280" s="216"/>
      <c r="AR280" s="216"/>
      <c r="AS280" s="216"/>
      <c r="AT280" s="216"/>
      <c r="AU280" s="216"/>
      <c r="AV280" s="216"/>
      <c r="AW280" s="216"/>
      <c r="AX280" s="216"/>
      <c r="AY280" s="216"/>
      <c r="AZ280" s="216"/>
      <c r="BA280" s="1906"/>
      <c r="BB280" s="294" t="s">
        <v>81</v>
      </c>
      <c r="BC280" s="1020" t="s">
        <v>35</v>
      </c>
      <c r="BD280" s="1041" t="s">
        <v>35</v>
      </c>
      <c r="BE280" s="1041" t="s">
        <v>35</v>
      </c>
      <c r="BF280" s="1041" t="s">
        <v>35</v>
      </c>
      <c r="BG280" s="1062" t="s">
        <v>35</v>
      </c>
      <c r="BH280" s="1020" t="s">
        <v>35</v>
      </c>
      <c r="BI280" s="1041" t="s">
        <v>35</v>
      </c>
      <c r="BJ280" s="1041" t="s">
        <v>35</v>
      </c>
      <c r="BK280" s="1041" t="s">
        <v>35</v>
      </c>
      <c r="BL280" s="1062" t="s">
        <v>35</v>
      </c>
      <c r="BM280" s="1020" t="s">
        <v>35</v>
      </c>
      <c r="BN280" s="1041" t="s">
        <v>35</v>
      </c>
      <c r="BO280" s="1041" t="s">
        <v>35</v>
      </c>
      <c r="BP280" s="1041" t="s">
        <v>35</v>
      </c>
      <c r="BQ280" s="1062" t="s">
        <v>35</v>
      </c>
      <c r="BR280" s="1020" t="s">
        <v>35</v>
      </c>
      <c r="BS280" s="1041" t="s">
        <v>35</v>
      </c>
      <c r="BT280" s="1041" t="s">
        <v>35</v>
      </c>
      <c r="BU280" s="1041" t="s">
        <v>35</v>
      </c>
      <c r="BV280" s="1041" t="s">
        <v>35</v>
      </c>
      <c r="BW280" s="1041" t="s">
        <v>35</v>
      </c>
      <c r="BX280" s="1041" t="s">
        <v>35</v>
      </c>
      <c r="BY280" s="1102" t="s">
        <v>35</v>
      </c>
      <c r="BZ280" s="1102" t="s">
        <v>35</v>
      </c>
      <c r="CA280" s="1102" t="s">
        <v>35</v>
      </c>
      <c r="CB280" s="1102" t="s">
        <v>35</v>
      </c>
      <c r="CC280" s="1102" t="s">
        <v>35</v>
      </c>
      <c r="CD280" s="1102" t="s">
        <v>35</v>
      </c>
      <c r="CE280" s="1102" t="s">
        <v>35</v>
      </c>
      <c r="CF280" s="1102" t="s">
        <v>35</v>
      </c>
      <c r="CG280" s="1102" t="s">
        <v>35</v>
      </c>
      <c r="CH280" s="1102" t="s">
        <v>35</v>
      </c>
      <c r="CI280" s="1509"/>
      <c r="CJ280" s="1509"/>
      <c r="CK280" s="1509"/>
      <c r="CL280" s="1509"/>
      <c r="CM280" s="1509"/>
      <c r="CN280" s="1509"/>
      <c r="CO280" s="1509"/>
      <c r="CP280" s="1509"/>
      <c r="CQ280" s="1509"/>
      <c r="CR280" s="1509"/>
      <c r="CS280" s="1509"/>
      <c r="CT280" s="1509"/>
      <c r="CU280" s="1509"/>
      <c r="CV280" s="1509"/>
      <c r="CW280" s="1509"/>
      <c r="CX280" s="1509"/>
      <c r="CY280" s="1509"/>
      <c r="CZ280" s="1509"/>
    </row>
    <row r="281" s="554" customFormat="true" ht="15" customHeight="true" x14ac:dyDescent="0.2">
      <c r="B281" s="559"/>
      <c r="AI281" s="216"/>
      <c r="AJ281" s="216"/>
      <c r="AK281" s="216"/>
      <c r="AL281" s="216"/>
      <c r="AM281" s="216"/>
      <c r="AN281" s="216"/>
      <c r="AO281" s="216"/>
      <c r="AP281" s="216"/>
      <c r="AQ281" s="216"/>
      <c r="AR281" s="216"/>
      <c r="AS281" s="216"/>
      <c r="AT281" s="216"/>
      <c r="AU281" s="216"/>
      <c r="AV281" s="216"/>
      <c r="AW281" s="216"/>
      <c r="AX281" s="216"/>
      <c r="AY281" s="216"/>
      <c r="AZ281" s="216"/>
      <c r="BA281" s="1906"/>
      <c r="BB281" s="294" t="s">
        <v>82</v>
      </c>
      <c r="BC281" s="1020" t="s">
        <v>35</v>
      </c>
      <c r="BD281" s="1041" t="s">
        <v>35</v>
      </c>
      <c r="BE281" s="1041" t="s">
        <v>35</v>
      </c>
      <c r="BF281" s="1041" t="s">
        <v>35</v>
      </c>
      <c r="BG281" s="1062" t="s">
        <v>35</v>
      </c>
      <c r="BH281" s="1020" t="s">
        <v>35</v>
      </c>
      <c r="BI281" s="1041" t="s">
        <v>35</v>
      </c>
      <c r="BJ281" s="1041" t="s">
        <v>35</v>
      </c>
      <c r="BK281" s="1041" t="s">
        <v>35</v>
      </c>
      <c r="BL281" s="1062" t="s">
        <v>35</v>
      </c>
      <c r="BM281" s="1020" t="s">
        <v>35</v>
      </c>
      <c r="BN281" s="1041" t="s">
        <v>35</v>
      </c>
      <c r="BO281" s="1041" t="s">
        <v>35</v>
      </c>
      <c r="BP281" s="1041" t="s">
        <v>35</v>
      </c>
      <c r="BQ281" s="1062" t="s">
        <v>35</v>
      </c>
      <c r="BR281" s="1020" t="s">
        <v>35</v>
      </c>
      <c r="BS281" s="1041" t="s">
        <v>35</v>
      </c>
      <c r="BT281" s="1041" t="s">
        <v>35</v>
      </c>
      <c r="BU281" s="1041" t="s">
        <v>35</v>
      </c>
      <c r="BV281" s="1041" t="s">
        <v>35</v>
      </c>
      <c r="BW281" s="1041" t="s">
        <v>35</v>
      </c>
      <c r="BX281" s="1041" t="s">
        <v>35</v>
      </c>
      <c r="BY281" s="1102" t="s">
        <v>35</v>
      </c>
      <c r="BZ281" s="1102" t="s">
        <v>35</v>
      </c>
      <c r="CA281" s="1102" t="s">
        <v>35</v>
      </c>
      <c r="CB281" s="1102" t="s">
        <v>35</v>
      </c>
      <c r="CC281" s="1102" t="s">
        <v>35</v>
      </c>
      <c r="CD281" s="1102" t="s">
        <v>35</v>
      </c>
      <c r="CE281" s="1102" t="s">
        <v>35</v>
      </c>
      <c r="CF281" s="1102" t="s">
        <v>35</v>
      </c>
      <c r="CG281" s="1102" t="s">
        <v>35</v>
      </c>
      <c r="CH281" s="1102" t="s">
        <v>35</v>
      </c>
      <c r="CI281" s="1509"/>
      <c r="CJ281" s="1509"/>
      <c r="CK281" s="1509"/>
      <c r="CL281" s="1509"/>
      <c r="CM281" s="1509"/>
      <c r="CN281" s="1509"/>
      <c r="CO281" s="1509"/>
      <c r="CP281" s="1509"/>
      <c r="CQ281" s="1509"/>
      <c r="CR281" s="1509"/>
      <c r="CS281" s="1509"/>
      <c r="CT281" s="1509"/>
      <c r="CU281" s="1509"/>
      <c r="CV281" s="1509"/>
      <c r="CW281" s="1509"/>
      <c r="CX281" s="1509"/>
      <c r="CY281" s="1509"/>
      <c r="CZ281" s="1509"/>
    </row>
    <row r="282" s="554" customFormat="true" ht="15" customHeight="true" x14ac:dyDescent="0.2">
      <c r="B282" s="559"/>
      <c r="AI282" s="216"/>
      <c r="AJ282" s="216"/>
      <c r="AK282" s="216"/>
      <c r="AL282" s="216"/>
      <c r="AM282" s="216"/>
      <c r="AN282" s="216"/>
      <c r="AO282" s="216"/>
      <c r="AP282" s="216"/>
      <c r="AQ282" s="216"/>
      <c r="AR282" s="216"/>
      <c r="AS282" s="216"/>
      <c r="AT282" s="216"/>
      <c r="AU282" s="216"/>
      <c r="AV282" s="216"/>
      <c r="AW282" s="216"/>
      <c r="AX282" s="216"/>
      <c r="AY282" s="216"/>
      <c r="AZ282" s="216"/>
      <c r="BA282" s="1906"/>
      <c r="BB282" s="294" t="s">
        <v>83</v>
      </c>
      <c r="BC282" s="1020" t="s">
        <v>35</v>
      </c>
      <c r="BD282" s="1041" t="s">
        <v>35</v>
      </c>
      <c r="BE282" s="1041" t="s">
        <v>35</v>
      </c>
      <c r="BF282" s="1041" t="s">
        <v>35</v>
      </c>
      <c r="BG282" s="1062" t="s">
        <v>35</v>
      </c>
      <c r="BH282" s="1020" t="s">
        <v>35</v>
      </c>
      <c r="BI282" s="1041" t="s">
        <v>35</v>
      </c>
      <c r="BJ282" s="1041" t="s">
        <v>35</v>
      </c>
      <c r="BK282" s="1041" t="s">
        <v>35</v>
      </c>
      <c r="BL282" s="1062" t="s">
        <v>35</v>
      </c>
      <c r="BM282" s="1020" t="s">
        <v>35</v>
      </c>
      <c r="BN282" s="1041" t="s">
        <v>35</v>
      </c>
      <c r="BO282" s="1041" t="s">
        <v>35</v>
      </c>
      <c r="BP282" s="1041" t="s">
        <v>35</v>
      </c>
      <c r="BQ282" s="1062" t="s">
        <v>35</v>
      </c>
      <c r="BR282" s="1020" t="s">
        <v>35</v>
      </c>
      <c r="BS282" s="1041" t="s">
        <v>35</v>
      </c>
      <c r="BT282" s="1041" t="s">
        <v>35</v>
      </c>
      <c r="BU282" s="1041" t="s">
        <v>35</v>
      </c>
      <c r="BV282" s="1041" t="s">
        <v>35</v>
      </c>
      <c r="BW282" s="1041" t="s">
        <v>35</v>
      </c>
      <c r="BX282" s="1041" t="s">
        <v>35</v>
      </c>
      <c r="BY282" s="1102" t="s">
        <v>35</v>
      </c>
      <c r="BZ282" s="1102" t="s">
        <v>35</v>
      </c>
      <c r="CA282" s="1102" t="s">
        <v>35</v>
      </c>
      <c r="CB282" s="1102" t="s">
        <v>35</v>
      </c>
      <c r="CC282" s="1102" t="s">
        <v>35</v>
      </c>
      <c r="CD282" s="1102" t="s">
        <v>35</v>
      </c>
      <c r="CE282" s="1102" t="s">
        <v>35</v>
      </c>
      <c r="CF282" s="1102" t="s">
        <v>35</v>
      </c>
      <c r="CG282" s="1102" t="s">
        <v>35</v>
      </c>
      <c r="CH282" s="1102" t="s">
        <v>35</v>
      </c>
      <c r="CI282" s="1509"/>
      <c r="CJ282" s="1509"/>
      <c r="CK282" s="1509"/>
      <c r="CL282" s="1509"/>
      <c r="CM282" s="1509"/>
      <c r="CN282" s="1509"/>
      <c r="CO282" s="1509"/>
      <c r="CP282" s="1509"/>
      <c r="CQ282" s="1509"/>
      <c r="CR282" s="1509"/>
      <c r="CS282" s="1509"/>
      <c r="CT282" s="1509"/>
      <c r="CU282" s="1509"/>
      <c r="CV282" s="1509"/>
      <c r="CW282" s="1509"/>
      <c r="CX282" s="1509"/>
      <c r="CY282" s="1509"/>
      <c r="CZ282" s="1509"/>
    </row>
    <row r="283" s="554" customFormat="true" ht="15" customHeight="true" x14ac:dyDescent="0.2">
      <c r="B283" s="559"/>
      <c r="AI283" s="216"/>
      <c r="AJ283" s="216"/>
      <c r="AK283" s="216"/>
      <c r="AL283" s="216"/>
      <c r="AM283" s="216"/>
      <c r="AN283" s="216"/>
      <c r="AO283" s="216"/>
      <c r="AP283" s="216"/>
      <c r="AQ283" s="216"/>
      <c r="AR283" s="216"/>
      <c r="AS283" s="216"/>
      <c r="AT283" s="216"/>
      <c r="AU283" s="216"/>
      <c r="AV283" s="216"/>
      <c r="AW283" s="216"/>
      <c r="AX283" s="216"/>
      <c r="AY283" s="216"/>
      <c r="AZ283" s="216"/>
      <c r="BA283" s="1906"/>
      <c r="BB283" s="294" t="s">
        <v>84</v>
      </c>
      <c r="BC283" s="1020" t="s">
        <v>35</v>
      </c>
      <c r="BD283" s="1041" t="s">
        <v>35</v>
      </c>
      <c r="BE283" s="1041" t="s">
        <v>35</v>
      </c>
      <c r="BF283" s="1041" t="s">
        <v>35</v>
      </c>
      <c r="BG283" s="1062" t="s">
        <v>35</v>
      </c>
      <c r="BH283" s="1020" t="s">
        <v>35</v>
      </c>
      <c r="BI283" s="1041" t="s">
        <v>35</v>
      </c>
      <c r="BJ283" s="1041" t="s">
        <v>35</v>
      </c>
      <c r="BK283" s="1041" t="s">
        <v>35</v>
      </c>
      <c r="BL283" s="1062" t="s">
        <v>35</v>
      </c>
      <c r="BM283" s="1020" t="s">
        <v>35</v>
      </c>
      <c r="BN283" s="1041" t="s">
        <v>35</v>
      </c>
      <c r="BO283" s="1041" t="s">
        <v>35</v>
      </c>
      <c r="BP283" s="1041" t="s">
        <v>35</v>
      </c>
      <c r="BQ283" s="1062" t="s">
        <v>35</v>
      </c>
      <c r="BR283" s="1020" t="s">
        <v>35</v>
      </c>
      <c r="BS283" s="1041" t="s">
        <v>35</v>
      </c>
      <c r="BT283" s="1041" t="s">
        <v>35</v>
      </c>
      <c r="BU283" s="1041" t="s">
        <v>35</v>
      </c>
      <c r="BV283" s="1041" t="s">
        <v>35</v>
      </c>
      <c r="BW283" s="1041" t="s">
        <v>35</v>
      </c>
      <c r="BX283" s="1041" t="s">
        <v>35</v>
      </c>
      <c r="BY283" s="1102" t="s">
        <v>35</v>
      </c>
      <c r="BZ283" s="1102" t="s">
        <v>35</v>
      </c>
      <c r="CA283" s="1102" t="s">
        <v>35</v>
      </c>
      <c r="CB283" s="1102" t="s">
        <v>35</v>
      </c>
      <c r="CC283" s="1102" t="s">
        <v>35</v>
      </c>
      <c r="CD283" s="1102" t="s">
        <v>35</v>
      </c>
      <c r="CE283" s="1102" t="s">
        <v>35</v>
      </c>
      <c r="CF283" s="1102" t="s">
        <v>35</v>
      </c>
      <c r="CG283" s="1102" t="s">
        <v>35</v>
      </c>
      <c r="CH283" s="1102" t="s">
        <v>35</v>
      </c>
      <c r="CI283" s="1509"/>
      <c r="CJ283" s="1509"/>
      <c r="CK283" s="1509"/>
      <c r="CL283" s="1509"/>
      <c r="CM283" s="1509"/>
      <c r="CN283" s="1509"/>
      <c r="CO283" s="1509"/>
      <c r="CP283" s="1509"/>
      <c r="CQ283" s="1509"/>
      <c r="CR283" s="1509"/>
      <c r="CS283" s="1509"/>
      <c r="CT283" s="1509"/>
      <c r="CU283" s="1509"/>
      <c r="CV283" s="1509"/>
      <c r="CW283" s="1509"/>
      <c r="CX283" s="1509"/>
      <c r="CY283" s="1509"/>
      <c r="CZ283" s="1509"/>
    </row>
    <row r="284" s="554" customFormat="true" ht="15" customHeight="true" x14ac:dyDescent="0.2">
      <c r="B284" s="559"/>
      <c r="AI284" s="216"/>
      <c r="AJ284" s="216"/>
      <c r="AK284" s="216"/>
      <c r="AL284" s="216"/>
      <c r="AM284" s="216"/>
      <c r="AN284" s="216"/>
      <c r="AO284" s="216"/>
      <c r="AP284" s="216"/>
      <c r="AQ284" s="216"/>
      <c r="AR284" s="216"/>
      <c r="AS284" s="216"/>
      <c r="AT284" s="216"/>
      <c r="AU284" s="216"/>
      <c r="AV284" s="216"/>
      <c r="AW284" s="216"/>
      <c r="AX284" s="216"/>
      <c r="AY284" s="216"/>
      <c r="AZ284" s="216"/>
      <c r="BA284" s="1907"/>
      <c r="BB284" s="295" t="s">
        <v>113</v>
      </c>
      <c r="BC284" s="1021" t="s">
        <v>35</v>
      </c>
      <c r="BD284" s="1042" t="s">
        <v>35</v>
      </c>
      <c r="BE284" s="1042" t="s">
        <v>35</v>
      </c>
      <c r="BF284" s="1042" t="s">
        <v>35</v>
      </c>
      <c r="BG284" s="1063" t="s">
        <v>35</v>
      </c>
      <c r="BH284" s="1083" t="s">
        <v>35</v>
      </c>
      <c r="BI284" s="1042" t="s">
        <v>35</v>
      </c>
      <c r="BJ284" s="1042" t="s">
        <v>35</v>
      </c>
      <c r="BK284" s="1042" t="s">
        <v>35</v>
      </c>
      <c r="BL284" s="1063" t="s">
        <v>35</v>
      </c>
      <c r="BM284" s="1083" t="s">
        <v>35</v>
      </c>
      <c r="BN284" s="1042" t="s">
        <v>35</v>
      </c>
      <c r="BO284" s="1042" t="s">
        <v>35</v>
      </c>
      <c r="BP284" s="1042" t="s">
        <v>35</v>
      </c>
      <c r="BQ284" s="1063" t="s">
        <v>35</v>
      </c>
      <c r="BR284" s="1083" t="s">
        <v>35</v>
      </c>
      <c r="BS284" s="1042" t="s">
        <v>35</v>
      </c>
      <c r="BT284" s="1042" t="s">
        <v>35</v>
      </c>
      <c r="BU284" s="1042" t="s">
        <v>35</v>
      </c>
      <c r="BV284" s="1042" t="s">
        <v>35</v>
      </c>
      <c r="BW284" s="1042" t="s">
        <v>35</v>
      </c>
      <c r="BX284" s="1042" t="s">
        <v>35</v>
      </c>
      <c r="BY284" s="1103" t="s">
        <v>35</v>
      </c>
      <c r="BZ284" s="1103" t="s">
        <v>35</v>
      </c>
      <c r="CA284" s="1103" t="s">
        <v>35</v>
      </c>
      <c r="CB284" s="1103" t="s">
        <v>35</v>
      </c>
      <c r="CC284" s="1103" t="s">
        <v>35</v>
      </c>
      <c r="CD284" s="1103" t="s">
        <v>35</v>
      </c>
      <c r="CE284" s="1103" t="s">
        <v>35</v>
      </c>
      <c r="CF284" s="1103" t="s">
        <v>35</v>
      </c>
      <c r="CG284" s="1103" t="s">
        <v>35</v>
      </c>
      <c r="CH284" s="1103" t="s">
        <v>35</v>
      </c>
      <c r="CI284" s="1510"/>
      <c r="CJ284" s="1510"/>
      <c r="CK284" s="1510"/>
      <c r="CL284" s="1510"/>
      <c r="CM284" s="1510"/>
      <c r="CN284" s="1510"/>
      <c r="CO284" s="1510"/>
      <c r="CP284" s="1510"/>
      <c r="CQ284" s="1510"/>
      <c r="CR284" s="1510"/>
      <c r="CS284" s="1510"/>
      <c r="CT284" s="1510"/>
      <c r="CU284" s="1510"/>
      <c r="CV284" s="1510"/>
      <c r="CW284" s="1510"/>
      <c r="CX284" s="1510"/>
      <c r="CY284" s="1510"/>
      <c r="CZ284" s="1510"/>
    </row>
    <row r="285" s="554" customFormat="true" ht="15" customHeight="true" x14ac:dyDescent="0.2">
      <c r="B285" s="559"/>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54" customFormat="true" ht="15" customHeight="true" x14ac:dyDescent="0.2">
      <c r="B286" s="559"/>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54" customFormat="true" ht="15" customHeight="true" x14ac:dyDescent="0.2">
      <c r="B287" s="559"/>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54" customFormat="true" ht="15" customHeight="true" x14ac:dyDescent="0.2">
      <c r="B288" s="559"/>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54" customFormat="true" ht="15" customHeight="true" x14ac:dyDescent="0.2">
      <c r="A289" s="388"/>
      <c r="B289" s="389"/>
      <c r="C289" s="390"/>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54" customFormat="true" ht="15" customHeight="true" x14ac:dyDescent="0.2">
      <c r="A290" s="561"/>
      <c r="B290" s="562"/>
      <c r="C290" s="563"/>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54" customFormat="true" ht="15" customHeight="true" x14ac:dyDescent="0.2">
      <c r="A291" s="564"/>
      <c r="B291" s="565"/>
      <c r="C291" s="56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54" customFormat="true" ht="15" customHeight="true" x14ac:dyDescent="0.2">
      <c r="A292" s="567"/>
      <c r="B292" s="568"/>
      <c r="C292" s="569"/>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54" customFormat="true" ht="15" customHeight="true" x14ac:dyDescent="0.2">
      <c r="A293" s="570"/>
      <c r="B293" s="571"/>
      <c r="C293" s="572"/>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54" customFormat="true" ht="15" customHeight="true" x14ac:dyDescent="0.2">
      <c r="A294" s="573"/>
      <c r="B294" s="574"/>
      <c r="C294" s="575"/>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54" customFormat="true" ht="15" customHeight="true" x14ac:dyDescent="0.2">
      <c r="A295" s="573"/>
      <c r="B295" s="574"/>
      <c r="C295" s="575"/>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54" customFormat="true" ht="15" customHeight="true" x14ac:dyDescent="0.2">
      <c r="A296" s="573"/>
      <c r="B296" s="576"/>
      <c r="C296" s="575"/>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54" customFormat="true" ht="15" customHeight="true" x14ac:dyDescent="0.2">
      <c r="A297" s="577"/>
      <c r="B297" s="578"/>
      <c r="C297" s="579"/>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54" customFormat="true" ht="15" customHeight="true" x14ac:dyDescent="0.2">
      <c r="B298" s="559"/>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54" customFormat="true" ht="15" customHeight="true" x14ac:dyDescent="0.2">
      <c r="A299" s="391"/>
      <c r="B299" s="392"/>
      <c r="C299" s="393"/>
      <c r="D299" s="394"/>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54" customFormat="true" ht="15" customHeight="true" x14ac:dyDescent="0.2">
      <c r="A300" s="580"/>
      <c r="B300" s="581"/>
      <c r="C300" s="582"/>
      <c r="D300" s="583"/>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54" customFormat="true" ht="15" customHeight="true" x14ac:dyDescent="0.2">
      <c r="A301" s="584"/>
      <c r="B301" s="585"/>
      <c r="C301" s="586"/>
      <c r="D301" s="587"/>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54" customFormat="true" ht="15" customHeight="true" x14ac:dyDescent="0.2">
      <c r="A302" s="588"/>
      <c r="B302" s="589"/>
      <c r="C302" s="590"/>
      <c r="D302" s="591"/>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54" customFormat="true" ht="15" customHeight="true" x14ac:dyDescent="0.2">
      <c r="A303" s="592"/>
      <c r="B303" s="593"/>
      <c r="C303" s="594"/>
      <c r="D303" s="595"/>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54" customFormat="true" ht="15" customHeight="true" x14ac:dyDescent="0.2">
      <c r="A304" s="596"/>
      <c r="B304" s="597"/>
      <c r="C304" s="598"/>
      <c r="D304" s="599"/>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54" customFormat="true" ht="15" customHeight="true" x14ac:dyDescent="0.2">
      <c r="A305" s="600"/>
      <c r="B305" s="601"/>
      <c r="C305" s="602"/>
      <c r="D305" s="603"/>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54" customFormat="true" ht="15" customHeight="true" x14ac:dyDescent="0.2">
      <c r="B306" s="559"/>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54" customFormat="true" ht="15" customHeight="true" x14ac:dyDescent="0.2">
      <c r="B307" s="559"/>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54" customFormat="true" ht="15" customHeight="true" x14ac:dyDescent="0.2">
      <c r="B308" s="559"/>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54" customFormat="true" ht="15" customHeight="true" x14ac:dyDescent="0.2">
      <c r="B309" s="559"/>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54" customFormat="true" ht="15" customHeight="true" x14ac:dyDescent="0.2">
      <c r="B310" s="559"/>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54" customFormat="true" ht="15" customHeight="true" x14ac:dyDescent="0.2">
      <c r="B311" s="559"/>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54" customFormat="true" ht="15" customHeight="true" x14ac:dyDescent="0.2">
      <c r="B312" s="559"/>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54" customFormat="true" ht="15" customHeight="true" x14ac:dyDescent="0.2">
      <c r="B313" s="559"/>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54" customFormat="true" ht="15" customHeight="true" x14ac:dyDescent="0.2">
      <c r="B314" s="559"/>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54" customFormat="true" ht="15" customHeight="true" x14ac:dyDescent="0.2">
      <c r="B315" s="559"/>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54" customFormat="true" ht="15" customHeight="true" x14ac:dyDescent="0.2">
      <c r="B316" s="559"/>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54" customFormat="true" ht="15" customHeight="true" x14ac:dyDescent="0.2">
      <c r="B317" s="559"/>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54" customFormat="true" ht="15" customHeight="true" x14ac:dyDescent="0.2">
      <c r="B318" s="559"/>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54" customFormat="true" ht="15" customHeight="true" x14ac:dyDescent="0.2">
      <c r="B319" s="559"/>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54" customFormat="true" ht="15" customHeight="true" x14ac:dyDescent="0.2">
      <c r="B320" s="559"/>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54" customFormat="true" ht="15" customHeight="true" x14ac:dyDescent="0.2">
      <c r="B321" s="559"/>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54" customFormat="true" ht="15" customHeight="true" x14ac:dyDescent="0.2">
      <c r="B322" s="559"/>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54" customFormat="true" ht="15" customHeight="true" x14ac:dyDescent="0.2">
      <c r="B323" s="559"/>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54" customFormat="true" ht="15" customHeight="true" x14ac:dyDescent="0.2">
      <c r="B324" s="559"/>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54" customFormat="true" ht="15" customHeight="true" x14ac:dyDescent="0.2">
      <c r="B325" s="559"/>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54" customFormat="true" ht="15" customHeight="true" x14ac:dyDescent="0.2">
      <c r="B326" s="559"/>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54" customFormat="true" ht="15" customHeight="true" x14ac:dyDescent="0.2">
      <c r="B327" s="559"/>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54" customFormat="true" ht="15" customHeight="true" x14ac:dyDescent="0.2">
      <c r="B328" s="559"/>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54" customFormat="true" ht="250.15" customHeight="true" x14ac:dyDescent="0.2">
      <c r="B329" s="559"/>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77"/>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71"/>
      <c r="BD330" s="371"/>
      <c r="BE330" s="371"/>
      <c r="BF330" s="371"/>
      <c r="BG330" s="371"/>
      <c r="BH330" s="371"/>
      <c r="BI330" s="371"/>
      <c r="BJ330" s="371"/>
      <c r="BK330" s="371"/>
      <c r="BL330" s="371"/>
      <c r="BM330" s="371"/>
      <c r="BN330" s="371"/>
      <c r="BO330" s="371"/>
      <c r="BP330" s="371"/>
      <c r="BQ330" s="371"/>
      <c r="BR330" s="371"/>
      <c r="BS330" s="371"/>
      <c r="BT330" s="371"/>
      <c r="BU330" s="371"/>
      <c r="BV330" s="371"/>
      <c r="BW330" s="371"/>
      <c r="BX330" s="371"/>
      <c r="BY330" s="37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77"/>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71"/>
      <c r="BD331" s="371"/>
      <c r="BE331" s="371"/>
      <c r="BF331" s="371"/>
      <c r="BG331" s="371"/>
      <c r="BH331" s="371"/>
      <c r="BI331" s="371"/>
      <c r="BJ331" s="371"/>
      <c r="BK331" s="371"/>
      <c r="BL331" s="371"/>
      <c r="BM331" s="371"/>
      <c r="BN331" s="371"/>
      <c r="BO331" s="371"/>
      <c r="BP331" s="371"/>
      <c r="BQ331" s="371"/>
      <c r="BR331" s="371"/>
      <c r="BS331" s="371"/>
      <c r="BT331" s="371"/>
      <c r="BU331" s="371"/>
      <c r="BV331" s="371"/>
      <c r="BW331" s="371"/>
      <c r="BX331" s="371"/>
      <c r="BY331" s="37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77"/>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71"/>
      <c r="BD332" s="371"/>
      <c r="BE332" s="371"/>
      <c r="BF332" s="371"/>
      <c r="BG332" s="371"/>
      <c r="BH332" s="371"/>
      <c r="BI332" s="371"/>
      <c r="BJ332" s="371"/>
      <c r="BK332" s="371"/>
      <c r="BL332" s="371"/>
      <c r="BM332" s="371"/>
      <c r="BN332" s="371"/>
      <c r="BO332" s="371"/>
      <c r="BP332" s="371"/>
      <c r="BQ332" s="371"/>
      <c r="BR332" s="371"/>
      <c r="BS332" s="371"/>
      <c r="BT332" s="371"/>
      <c r="BU332" s="371"/>
      <c r="BV332" s="371"/>
      <c r="BW332" s="371"/>
      <c r="BX332" s="371"/>
      <c r="BY332" s="37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77"/>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71"/>
      <c r="BD333" s="371"/>
      <c r="BE333" s="371"/>
      <c r="BF333" s="371"/>
      <c r="BG333" s="371"/>
      <c r="BH333" s="371"/>
      <c r="BI333" s="371"/>
      <c r="BJ333" s="371"/>
      <c r="BK333" s="371"/>
      <c r="BL333" s="371"/>
      <c r="BM333" s="371"/>
      <c r="BN333" s="371"/>
      <c r="BO333" s="371"/>
      <c r="BP333" s="371"/>
      <c r="BQ333" s="371"/>
      <c r="BR333" s="371"/>
      <c r="BS333" s="371"/>
      <c r="BT333" s="371"/>
      <c r="BU333" s="371"/>
      <c r="BV333" s="371"/>
      <c r="BW333" s="371"/>
      <c r="BX333" s="371"/>
      <c r="BY333" s="37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77"/>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71"/>
      <c r="BD334" s="371"/>
      <c r="BE334" s="371"/>
      <c r="BF334" s="371"/>
      <c r="BG334" s="371"/>
      <c r="BH334" s="371"/>
      <c r="BI334" s="371"/>
      <c r="BJ334" s="371"/>
      <c r="BK334" s="371"/>
      <c r="BL334" s="371"/>
      <c r="BM334" s="371"/>
      <c r="BN334" s="371"/>
      <c r="BO334" s="371"/>
      <c r="BP334" s="371"/>
      <c r="BQ334" s="371"/>
      <c r="BR334" s="371"/>
      <c r="BS334" s="371"/>
      <c r="BT334" s="371"/>
      <c r="BU334" s="371"/>
      <c r="BV334" s="371"/>
      <c r="BW334" s="371"/>
      <c r="BX334" s="371"/>
      <c r="BY334" s="37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77"/>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71"/>
      <c r="BD335" s="371"/>
      <c r="BE335" s="371"/>
      <c r="BF335" s="371"/>
      <c r="BG335" s="371"/>
      <c r="BH335" s="371"/>
      <c r="BI335" s="371"/>
      <c r="BJ335" s="371"/>
      <c r="BK335" s="371"/>
      <c r="BL335" s="371"/>
      <c r="BM335" s="371"/>
      <c r="BN335" s="371"/>
      <c r="BO335" s="371"/>
      <c r="BP335" s="371"/>
      <c r="BQ335" s="371"/>
      <c r="BR335" s="371"/>
      <c r="BS335" s="371"/>
      <c r="BT335" s="371"/>
      <c r="BU335" s="371"/>
      <c r="BV335" s="371"/>
      <c r="BW335" s="371"/>
      <c r="BX335" s="371"/>
      <c r="BY335" s="37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77"/>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71"/>
      <c r="BD336" s="371"/>
      <c r="BE336" s="371"/>
      <c r="BF336" s="371"/>
      <c r="BG336" s="371"/>
      <c r="BH336" s="371"/>
      <c r="BI336" s="371"/>
      <c r="BJ336" s="371"/>
      <c r="BK336" s="371"/>
      <c r="BL336" s="371"/>
      <c r="BM336" s="371"/>
      <c r="BN336" s="371"/>
      <c r="BO336" s="371"/>
      <c r="BP336" s="371"/>
      <c r="BQ336" s="371"/>
      <c r="BR336" s="371"/>
      <c r="BS336" s="371"/>
      <c r="BT336" s="371"/>
      <c r="BU336" s="371"/>
      <c r="BV336" s="371"/>
      <c r="BW336" s="371"/>
      <c r="BX336" s="371"/>
      <c r="BY336" s="37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77"/>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71"/>
      <c r="BD337" s="371"/>
      <c r="BE337" s="371"/>
      <c r="BF337" s="371"/>
      <c r="BG337" s="371"/>
      <c r="BH337" s="371"/>
      <c r="BI337" s="371"/>
      <c r="BJ337" s="371"/>
      <c r="BK337" s="371"/>
      <c r="BL337" s="371"/>
      <c r="BM337" s="371"/>
      <c r="BN337" s="371"/>
      <c r="BO337" s="371"/>
      <c r="BP337" s="371"/>
      <c r="BQ337" s="371"/>
      <c r="BR337" s="371"/>
      <c r="BS337" s="371"/>
      <c r="BT337" s="371"/>
      <c r="BU337" s="371"/>
      <c r="BV337" s="371"/>
      <c r="BW337" s="371"/>
      <c r="BX337" s="371"/>
      <c r="BY337" s="37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77"/>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71"/>
      <c r="BD338" s="371"/>
      <c r="BE338" s="371"/>
      <c r="BF338" s="371"/>
      <c r="BG338" s="371"/>
      <c r="BH338" s="371"/>
      <c r="BI338" s="371"/>
      <c r="BJ338" s="371"/>
      <c r="BK338" s="371"/>
      <c r="BL338" s="371"/>
      <c r="BM338" s="371"/>
      <c r="BN338" s="371"/>
      <c r="BO338" s="371"/>
      <c r="BP338" s="371"/>
      <c r="BQ338" s="371"/>
      <c r="BR338" s="371"/>
      <c r="BS338" s="371"/>
      <c r="BT338" s="371"/>
      <c r="BU338" s="371"/>
      <c r="BV338" s="371"/>
      <c r="BW338" s="371"/>
      <c r="BX338" s="371"/>
      <c r="BY338" s="37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54" customFormat="true" ht="15" customHeight="true" x14ac:dyDescent="0.2">
      <c r="B339" s="559"/>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908" t="s">
        <v>114</v>
      </c>
      <c r="BD339" s="1909"/>
      <c r="BE339" s="1909"/>
      <c r="BF339" s="1909"/>
      <c r="BG339" s="1910"/>
      <c r="BH339" s="1911" t="s">
        <v>38</v>
      </c>
      <c r="BI339" s="1909"/>
      <c r="BJ339" s="1909"/>
      <c r="BK339" s="1909"/>
      <c r="BL339" s="1910"/>
      <c r="BM339" s="1911" t="s">
        <v>37</v>
      </c>
      <c r="BN339" s="1909"/>
      <c r="BO339" s="1909"/>
      <c r="BP339" s="1909"/>
      <c r="BQ339" s="1912"/>
      <c r="BR339" s="1432" t="s">
        <v>137</v>
      </c>
      <c r="BS339" s="1433"/>
      <c r="BT339" s="1433"/>
      <c r="BU339" s="1433"/>
      <c r="BV339" s="1433"/>
      <c r="BW339" s="1433"/>
      <c r="BX339" s="1433"/>
      <c r="BY339" s="1434"/>
      <c r="BZ339" s="312"/>
      <c r="CA339" s="312"/>
      <c r="CB339" s="312"/>
      <c r="CC339" s="312"/>
      <c r="CD339" s="312"/>
      <c r="CE339" s="312"/>
      <c r="CF339" s="312"/>
      <c r="CG339" s="312"/>
      <c r="CH339" s="312"/>
      <c r="CI339" s="215"/>
      <c r="CJ339" s="215"/>
      <c r="CK339" s="215"/>
      <c r="CL339" s="215"/>
      <c r="CM339" s="215"/>
      <c r="CN339" s="215"/>
      <c r="CO339" s="215"/>
      <c r="CP339" s="215"/>
      <c r="CQ339" s="215"/>
      <c r="CR339" s="215"/>
      <c r="CS339" s="215"/>
      <c r="CT339" s="215"/>
      <c r="CU339" s="215"/>
      <c r="CV339" s="215"/>
      <c r="CW339" s="215"/>
      <c r="CX339" s="215"/>
      <c r="CY339" s="215"/>
      <c r="CZ339" s="215"/>
    </row>
    <row r="340" s="554" customFormat="true" ht="24" x14ac:dyDescent="0.2">
      <c r="B340" s="559"/>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146</v>
      </c>
      <c r="BS340" s="180" t="s">
        <v>147</v>
      </c>
      <c r="BT340" s="180" t="s">
        <v>148</v>
      </c>
      <c r="BU340" s="180" t="s">
        <v>149</v>
      </c>
      <c r="BV340" s="180" t="s">
        <v>150</v>
      </c>
      <c r="BW340" s="180" t="s">
        <v>151</v>
      </c>
      <c r="BX340" s="180" t="s">
        <v>152</v>
      </c>
      <c r="BY340" s="181" t="s">
        <v>153</v>
      </c>
      <c r="BZ340" s="181" t="s">
        <v>154</v>
      </c>
      <c r="CA340" s="181" t="s">
        <v>155</v>
      </c>
      <c r="CB340" s="181" t="s">
        <v>156</v>
      </c>
      <c r="CC340" s="181" t="s">
        <v>157</v>
      </c>
      <c r="CD340" s="181" t="s">
        <v>158</v>
      </c>
      <c r="CE340" s="181" t="s">
        <v>159</v>
      </c>
      <c r="CF340" s="181" t="s">
        <v>160</v>
      </c>
      <c r="CG340" s="181" t="s">
        <v>161</v>
      </c>
      <c r="CH340" s="181" t="s">
        <v>162</v>
      </c>
      <c r="CI340" s="1511"/>
      <c r="CJ340" s="1511"/>
      <c r="CK340" s="1511"/>
      <c r="CL340" s="1511"/>
      <c r="CM340" s="1511"/>
      <c r="CN340" s="1511"/>
      <c r="CO340" s="1511"/>
      <c r="CP340" s="1511"/>
      <c r="CQ340" s="1511"/>
      <c r="CR340" s="1511"/>
      <c r="CS340" s="1511"/>
      <c r="CT340" s="1511"/>
      <c r="CU340" s="1511"/>
      <c r="CV340" s="1511"/>
      <c r="CW340" s="1511"/>
      <c r="CX340" s="1511"/>
      <c r="CY340" s="1511"/>
      <c r="CZ340" s="1511"/>
    </row>
    <row r="341" s="554" customFormat="true" ht="15" customHeight="true" x14ac:dyDescent="0.2">
      <c r="B341" s="559"/>
      <c r="AI341" s="216"/>
      <c r="AJ341" s="216"/>
      <c r="AK341" s="216"/>
      <c r="AL341" s="216"/>
      <c r="AM341" s="216"/>
      <c r="AN341" s="216"/>
      <c r="AO341" s="216"/>
      <c r="AP341" s="216"/>
      <c r="AQ341" s="216"/>
      <c r="AR341" s="216"/>
      <c r="AS341" s="216"/>
      <c r="AT341" s="216"/>
      <c r="AU341" s="216"/>
      <c r="AV341" s="216"/>
      <c r="AW341" s="216"/>
      <c r="AX341" s="216"/>
      <c r="AY341" s="216"/>
      <c r="AZ341" s="216"/>
      <c r="BA341" s="1913" t="s">
        <v>144</v>
      </c>
      <c r="BB341" s="162" t="s">
        <v>49</v>
      </c>
      <c r="BC341" s="1022" t="s">
        <v>35</v>
      </c>
      <c r="BD341" s="1043" t="s">
        <v>35</v>
      </c>
      <c r="BE341" s="1043" t="s">
        <v>35</v>
      </c>
      <c r="BF341" s="1043" t="s">
        <v>35</v>
      </c>
      <c r="BG341" s="1064" t="s">
        <v>35</v>
      </c>
      <c r="BH341" s="1084" t="s">
        <v>35</v>
      </c>
      <c r="BI341" s="1043" t="s">
        <v>35</v>
      </c>
      <c r="BJ341" s="1043" t="s">
        <v>35</v>
      </c>
      <c r="BK341" s="1043" t="s">
        <v>35</v>
      </c>
      <c r="BL341" s="1064" t="s">
        <v>35</v>
      </c>
      <c r="BM341" s="1084" t="s">
        <v>35</v>
      </c>
      <c r="BN341" s="1043" t="s">
        <v>35</v>
      </c>
      <c r="BO341" s="1043" t="s">
        <v>35</v>
      </c>
      <c r="BP341" s="1043" t="s">
        <v>35</v>
      </c>
      <c r="BQ341" s="1064" t="s">
        <v>35</v>
      </c>
      <c r="BR341" s="1084" t="s">
        <v>35</v>
      </c>
      <c r="BS341" s="1043" t="s">
        <v>35</v>
      </c>
      <c r="BT341" s="1043" t="s">
        <v>35</v>
      </c>
      <c r="BU341" s="1043" t="s">
        <v>35</v>
      </c>
      <c r="BV341" s="1043" t="s">
        <v>35</v>
      </c>
      <c r="BW341" s="1043" t="s">
        <v>35</v>
      </c>
      <c r="BX341" s="1043" t="s">
        <v>35</v>
      </c>
      <c r="BY341" s="1104" t="s">
        <v>35</v>
      </c>
      <c r="BZ341" s="1104" t="s">
        <v>35</v>
      </c>
      <c r="CA341" s="1104" t="s">
        <v>35</v>
      </c>
      <c r="CB341" s="1104" t="s">
        <v>35</v>
      </c>
      <c r="CC341" s="1104" t="s">
        <v>35</v>
      </c>
      <c r="CD341" s="1104" t="s">
        <v>35</v>
      </c>
      <c r="CE341" s="1104" t="s">
        <v>35</v>
      </c>
      <c r="CF341" s="1104" t="s">
        <v>35</v>
      </c>
      <c r="CG341" s="1104" t="s">
        <v>35</v>
      </c>
      <c r="CH341" s="1104" t="s">
        <v>35</v>
      </c>
      <c r="CI341" s="1512"/>
      <c r="CJ341" s="1512"/>
      <c r="CK341" s="1512"/>
      <c r="CL341" s="1512"/>
      <c r="CM341" s="1512"/>
      <c r="CN341" s="1512"/>
      <c r="CO341" s="1512"/>
      <c r="CP341" s="1512"/>
      <c r="CQ341" s="1512"/>
      <c r="CR341" s="1512"/>
      <c r="CS341" s="1512"/>
      <c r="CT341" s="1512"/>
      <c r="CU341" s="1512"/>
      <c r="CV341" s="1512"/>
      <c r="CW341" s="1512"/>
      <c r="CX341" s="1512"/>
      <c r="CY341" s="1512"/>
      <c r="CZ341" s="1512"/>
    </row>
    <row r="342" s="554" customFormat="true" ht="15" customHeight="true" x14ac:dyDescent="0.2">
      <c r="B342" s="559"/>
      <c r="AI342" s="216"/>
      <c r="AJ342" s="216"/>
      <c r="AK342" s="216"/>
      <c r="AL342" s="216"/>
      <c r="AM342" s="216"/>
      <c r="AN342" s="216"/>
      <c r="AO342" s="216"/>
      <c r="AP342" s="216"/>
      <c r="AQ342" s="216"/>
      <c r="AR342" s="216"/>
      <c r="AS342" s="216"/>
      <c r="AT342" s="216"/>
      <c r="AU342" s="216"/>
      <c r="AV342" s="216"/>
      <c r="AW342" s="216"/>
      <c r="AX342" s="216"/>
      <c r="AY342" s="216"/>
      <c r="AZ342" s="216"/>
      <c r="BA342" s="1901"/>
      <c r="BB342" s="163" t="s">
        <v>48</v>
      </c>
      <c r="BC342" s="1023" t="s">
        <v>35</v>
      </c>
      <c r="BD342" s="1044" t="s">
        <v>35</v>
      </c>
      <c r="BE342" s="1044" t="s">
        <v>35</v>
      </c>
      <c r="BF342" s="1044" t="s">
        <v>35</v>
      </c>
      <c r="BG342" s="1065" t="s">
        <v>35</v>
      </c>
      <c r="BH342" s="1085" t="s">
        <v>35</v>
      </c>
      <c r="BI342" s="1044" t="s">
        <v>35</v>
      </c>
      <c r="BJ342" s="1044" t="s">
        <v>35</v>
      </c>
      <c r="BK342" s="1044" t="s">
        <v>35</v>
      </c>
      <c r="BL342" s="1065" t="s">
        <v>35</v>
      </c>
      <c r="BM342" s="1085" t="s">
        <v>35</v>
      </c>
      <c r="BN342" s="1044" t="s">
        <v>35</v>
      </c>
      <c r="BO342" s="1044" t="s">
        <v>35</v>
      </c>
      <c r="BP342" s="1044" t="s">
        <v>35</v>
      </c>
      <c r="BQ342" s="1065" t="s">
        <v>35</v>
      </c>
      <c r="BR342" s="1085" t="s">
        <v>35</v>
      </c>
      <c r="BS342" s="1044" t="s">
        <v>35</v>
      </c>
      <c r="BT342" s="1044" t="s">
        <v>35</v>
      </c>
      <c r="BU342" s="1044" t="s">
        <v>35</v>
      </c>
      <c r="BV342" s="1044" t="s">
        <v>35</v>
      </c>
      <c r="BW342" s="1044" t="s">
        <v>35</v>
      </c>
      <c r="BX342" s="1044" t="s">
        <v>35</v>
      </c>
      <c r="BY342" s="1105" t="s">
        <v>35</v>
      </c>
      <c r="BZ342" s="1105" t="s">
        <v>35</v>
      </c>
      <c r="CA342" s="1105" t="s">
        <v>35</v>
      </c>
      <c r="CB342" s="1105" t="s">
        <v>35</v>
      </c>
      <c r="CC342" s="1105" t="s">
        <v>35</v>
      </c>
      <c r="CD342" s="1105" t="s">
        <v>35</v>
      </c>
      <c r="CE342" s="1105" t="s">
        <v>35</v>
      </c>
      <c r="CF342" s="1105" t="s">
        <v>35</v>
      </c>
      <c r="CG342" s="1105" t="s">
        <v>35</v>
      </c>
      <c r="CH342" s="1105" t="s">
        <v>35</v>
      </c>
      <c r="CI342" s="1513"/>
      <c r="CJ342" s="1513"/>
      <c r="CK342" s="1513"/>
      <c r="CL342" s="1513"/>
      <c r="CM342" s="1513"/>
      <c r="CN342" s="1513"/>
      <c r="CO342" s="1513"/>
      <c r="CP342" s="1513"/>
      <c r="CQ342" s="1513"/>
      <c r="CR342" s="1513"/>
      <c r="CS342" s="1513"/>
      <c r="CT342" s="1513"/>
      <c r="CU342" s="1513"/>
      <c r="CV342" s="1513"/>
      <c r="CW342" s="1513"/>
      <c r="CX342" s="1513"/>
      <c r="CY342" s="1513"/>
      <c r="CZ342" s="1513"/>
    </row>
    <row r="343" s="554" customFormat="true" ht="15" customHeight="true" x14ac:dyDescent="0.2">
      <c r="B343" s="559"/>
      <c r="AI343" s="216"/>
      <c r="AJ343" s="216"/>
      <c r="AK343" s="216"/>
      <c r="AL343" s="216"/>
      <c r="AM343" s="216"/>
      <c r="AN343" s="216"/>
      <c r="AO343" s="216"/>
      <c r="AP343" s="216"/>
      <c r="AQ343" s="216"/>
      <c r="AR343" s="216"/>
      <c r="AS343" s="216"/>
      <c r="AT343" s="216"/>
      <c r="AU343" s="216"/>
      <c r="AV343" s="216"/>
      <c r="AW343" s="216"/>
      <c r="AX343" s="216"/>
      <c r="AY343" s="216"/>
      <c r="AZ343" s="216"/>
      <c r="BA343" s="1900" t="s">
        <v>139</v>
      </c>
      <c r="BB343" s="163" t="s">
        <v>49</v>
      </c>
      <c r="BC343" s="1023" t="s">
        <v>35</v>
      </c>
      <c r="BD343" s="1044" t="s">
        <v>35</v>
      </c>
      <c r="BE343" s="1044" t="s">
        <v>35</v>
      </c>
      <c r="BF343" s="1044" t="s">
        <v>35</v>
      </c>
      <c r="BG343" s="1065" t="s">
        <v>35</v>
      </c>
      <c r="BH343" s="1085" t="s">
        <v>35</v>
      </c>
      <c r="BI343" s="1044" t="s">
        <v>35</v>
      </c>
      <c r="BJ343" s="1044" t="s">
        <v>35</v>
      </c>
      <c r="BK343" s="1044" t="s">
        <v>35</v>
      </c>
      <c r="BL343" s="1065" t="s">
        <v>35</v>
      </c>
      <c r="BM343" s="1085" t="s">
        <v>35</v>
      </c>
      <c r="BN343" s="1044" t="s">
        <v>35</v>
      </c>
      <c r="BO343" s="1044" t="s">
        <v>35</v>
      </c>
      <c r="BP343" s="1044" t="s">
        <v>35</v>
      </c>
      <c r="BQ343" s="1065" t="s">
        <v>35</v>
      </c>
      <c r="BR343" s="1085" t="s">
        <v>35</v>
      </c>
      <c r="BS343" s="1044" t="s">
        <v>35</v>
      </c>
      <c r="BT343" s="1044" t="s">
        <v>35</v>
      </c>
      <c r="BU343" s="1044" t="s">
        <v>35</v>
      </c>
      <c r="BV343" s="1044" t="s">
        <v>35</v>
      </c>
      <c r="BW343" s="1044" t="s">
        <v>35</v>
      </c>
      <c r="BX343" s="1044" t="s">
        <v>35</v>
      </c>
      <c r="BY343" s="1105" t="s">
        <v>35</v>
      </c>
      <c r="BZ343" s="1105" t="s">
        <v>35</v>
      </c>
      <c r="CA343" s="1105" t="s">
        <v>35</v>
      </c>
      <c r="CB343" s="1105" t="s">
        <v>35</v>
      </c>
      <c r="CC343" s="1105" t="s">
        <v>35</v>
      </c>
      <c r="CD343" s="1105" t="s">
        <v>35</v>
      </c>
      <c r="CE343" s="1105" t="s">
        <v>35</v>
      </c>
      <c r="CF343" s="1105" t="s">
        <v>35</v>
      </c>
      <c r="CG343" s="1105" t="s">
        <v>35</v>
      </c>
      <c r="CH343" s="1105" t="s">
        <v>35</v>
      </c>
      <c r="CI343" s="1513"/>
      <c r="CJ343" s="1513"/>
      <c r="CK343" s="1513"/>
      <c r="CL343" s="1513"/>
      <c r="CM343" s="1513"/>
      <c r="CN343" s="1513"/>
      <c r="CO343" s="1513"/>
      <c r="CP343" s="1513"/>
      <c r="CQ343" s="1513"/>
      <c r="CR343" s="1513"/>
      <c r="CS343" s="1513"/>
      <c r="CT343" s="1513"/>
      <c r="CU343" s="1513"/>
      <c r="CV343" s="1513"/>
      <c r="CW343" s="1513"/>
      <c r="CX343" s="1513"/>
      <c r="CY343" s="1513"/>
      <c r="CZ343" s="1513"/>
    </row>
    <row r="344" s="554" customFormat="true" ht="15" customHeight="true" x14ac:dyDescent="0.2">
      <c r="B344" s="559"/>
      <c r="AI344" s="216"/>
      <c r="AJ344" s="216"/>
      <c r="AK344" s="216"/>
      <c r="AL344" s="216"/>
      <c r="AM344" s="216"/>
      <c r="AN344" s="216"/>
      <c r="AO344" s="216"/>
      <c r="AP344" s="216"/>
      <c r="AQ344" s="216"/>
      <c r="AR344" s="216"/>
      <c r="AS344" s="216"/>
      <c r="AT344" s="216"/>
      <c r="AU344" s="216"/>
      <c r="AV344" s="216"/>
      <c r="AW344" s="216"/>
      <c r="AX344" s="216"/>
      <c r="AY344" s="216"/>
      <c r="AZ344" s="216"/>
      <c r="BA344" s="1901"/>
      <c r="BB344" s="163" t="s">
        <v>48</v>
      </c>
      <c r="BC344" s="1023" t="s">
        <v>35</v>
      </c>
      <c r="BD344" s="1044" t="s">
        <v>35</v>
      </c>
      <c r="BE344" s="1044" t="s">
        <v>35</v>
      </c>
      <c r="BF344" s="1044" t="s">
        <v>35</v>
      </c>
      <c r="BG344" s="1065" t="s">
        <v>35</v>
      </c>
      <c r="BH344" s="1085" t="s">
        <v>35</v>
      </c>
      <c r="BI344" s="1044" t="s">
        <v>35</v>
      </c>
      <c r="BJ344" s="1044" t="s">
        <v>35</v>
      </c>
      <c r="BK344" s="1044" t="s">
        <v>35</v>
      </c>
      <c r="BL344" s="1065" t="s">
        <v>35</v>
      </c>
      <c r="BM344" s="1085" t="s">
        <v>35</v>
      </c>
      <c r="BN344" s="1044" t="s">
        <v>35</v>
      </c>
      <c r="BO344" s="1044" t="s">
        <v>35</v>
      </c>
      <c r="BP344" s="1044" t="s">
        <v>35</v>
      </c>
      <c r="BQ344" s="1065" t="s">
        <v>35</v>
      </c>
      <c r="BR344" s="1085" t="s">
        <v>35</v>
      </c>
      <c r="BS344" s="1044" t="s">
        <v>35</v>
      </c>
      <c r="BT344" s="1044" t="s">
        <v>35</v>
      </c>
      <c r="BU344" s="1044" t="s">
        <v>35</v>
      </c>
      <c r="BV344" s="1044" t="s">
        <v>35</v>
      </c>
      <c r="BW344" s="1044" t="s">
        <v>35</v>
      </c>
      <c r="BX344" s="1044" t="s">
        <v>35</v>
      </c>
      <c r="BY344" s="1105" t="s">
        <v>35</v>
      </c>
      <c r="BZ344" s="1105" t="s">
        <v>35</v>
      </c>
      <c r="CA344" s="1105" t="s">
        <v>35</v>
      </c>
      <c r="CB344" s="1105" t="s">
        <v>35</v>
      </c>
      <c r="CC344" s="1105" t="s">
        <v>35</v>
      </c>
      <c r="CD344" s="1105" t="s">
        <v>35</v>
      </c>
      <c r="CE344" s="1105" t="s">
        <v>35</v>
      </c>
      <c r="CF344" s="1105" t="s">
        <v>35</v>
      </c>
      <c r="CG344" s="1105" t="s">
        <v>35</v>
      </c>
      <c r="CH344" s="1105" t="s">
        <v>35</v>
      </c>
      <c r="CI344" s="1513"/>
      <c r="CJ344" s="1513"/>
      <c r="CK344" s="1513"/>
      <c r="CL344" s="1513"/>
      <c r="CM344" s="1513"/>
      <c r="CN344" s="1513"/>
      <c r="CO344" s="1513"/>
      <c r="CP344" s="1513"/>
      <c r="CQ344" s="1513"/>
      <c r="CR344" s="1513"/>
      <c r="CS344" s="1513"/>
      <c r="CT344" s="1513"/>
      <c r="CU344" s="1513"/>
      <c r="CV344" s="1513"/>
      <c r="CW344" s="1513"/>
      <c r="CX344" s="1513"/>
      <c r="CY344" s="1513"/>
      <c r="CZ344" s="1513"/>
    </row>
    <row r="345" s="554" customFormat="true" ht="15" customHeight="true" x14ac:dyDescent="0.2">
      <c r="B345" s="559"/>
      <c r="AI345" s="216"/>
      <c r="AJ345" s="216"/>
      <c r="AK345" s="216"/>
      <c r="AL345" s="216"/>
      <c r="AM345" s="216"/>
      <c r="AN345" s="216"/>
      <c r="AO345" s="216"/>
      <c r="AP345" s="216"/>
      <c r="AQ345" s="216"/>
      <c r="AR345" s="216"/>
      <c r="AS345" s="216"/>
      <c r="AT345" s="216"/>
      <c r="AU345" s="216"/>
      <c r="AV345" s="216"/>
      <c r="AW345" s="216"/>
      <c r="AX345" s="216"/>
      <c r="AY345" s="216"/>
      <c r="AZ345" s="216"/>
      <c r="BA345" s="1900" t="s">
        <v>140</v>
      </c>
      <c r="BB345" s="163" t="s">
        <v>49</v>
      </c>
      <c r="BC345" s="1023" t="s">
        <v>35</v>
      </c>
      <c r="BD345" s="1044" t="s">
        <v>35</v>
      </c>
      <c r="BE345" s="1044" t="s">
        <v>35</v>
      </c>
      <c r="BF345" s="1044" t="s">
        <v>35</v>
      </c>
      <c r="BG345" s="1065" t="s">
        <v>35</v>
      </c>
      <c r="BH345" s="1085" t="s">
        <v>35</v>
      </c>
      <c r="BI345" s="1044" t="s">
        <v>35</v>
      </c>
      <c r="BJ345" s="1044" t="s">
        <v>35</v>
      </c>
      <c r="BK345" s="1044" t="s">
        <v>35</v>
      </c>
      <c r="BL345" s="1065" t="s">
        <v>35</v>
      </c>
      <c r="BM345" s="1085" t="s">
        <v>35</v>
      </c>
      <c r="BN345" s="1044" t="s">
        <v>35</v>
      </c>
      <c r="BO345" s="1044" t="s">
        <v>35</v>
      </c>
      <c r="BP345" s="1044" t="s">
        <v>35</v>
      </c>
      <c r="BQ345" s="1065" t="s">
        <v>35</v>
      </c>
      <c r="BR345" s="1085" t="s">
        <v>35</v>
      </c>
      <c r="BS345" s="1044" t="s">
        <v>35</v>
      </c>
      <c r="BT345" s="1044" t="s">
        <v>35</v>
      </c>
      <c r="BU345" s="1044" t="s">
        <v>35</v>
      </c>
      <c r="BV345" s="1044" t="s">
        <v>35</v>
      </c>
      <c r="BW345" s="1044" t="s">
        <v>35</v>
      </c>
      <c r="BX345" s="1044" t="s">
        <v>35</v>
      </c>
      <c r="BY345" s="1105" t="s">
        <v>35</v>
      </c>
      <c r="BZ345" s="1105" t="s">
        <v>35</v>
      </c>
      <c r="CA345" s="1105" t="s">
        <v>35</v>
      </c>
      <c r="CB345" s="1105" t="s">
        <v>35</v>
      </c>
      <c r="CC345" s="1105" t="s">
        <v>35</v>
      </c>
      <c r="CD345" s="1105" t="s">
        <v>35</v>
      </c>
      <c r="CE345" s="1105" t="s">
        <v>35</v>
      </c>
      <c r="CF345" s="1105" t="s">
        <v>35</v>
      </c>
      <c r="CG345" s="1105" t="s">
        <v>35</v>
      </c>
      <c r="CH345" s="1105" t="s">
        <v>35</v>
      </c>
      <c r="CI345" s="1513"/>
      <c r="CJ345" s="1513"/>
      <c r="CK345" s="1513"/>
      <c r="CL345" s="1513"/>
      <c r="CM345" s="1513"/>
      <c r="CN345" s="1513"/>
      <c r="CO345" s="1513"/>
      <c r="CP345" s="1513"/>
      <c r="CQ345" s="1513"/>
      <c r="CR345" s="1513"/>
      <c r="CS345" s="1513"/>
      <c r="CT345" s="1513"/>
      <c r="CU345" s="1513"/>
      <c r="CV345" s="1513"/>
      <c r="CW345" s="1513"/>
      <c r="CX345" s="1513"/>
      <c r="CY345" s="1513"/>
      <c r="CZ345" s="1513"/>
    </row>
    <row r="346" s="554" customFormat="true" ht="15" customHeight="true" x14ac:dyDescent="0.2">
      <c r="B346" s="559"/>
      <c r="AI346" s="216"/>
      <c r="AJ346" s="216"/>
      <c r="AK346" s="216"/>
      <c r="AL346" s="216"/>
      <c r="AM346" s="216"/>
      <c r="AN346" s="216"/>
      <c r="AO346" s="216"/>
      <c r="AP346" s="216"/>
      <c r="AQ346" s="216"/>
      <c r="AR346" s="216"/>
      <c r="AS346" s="216"/>
      <c r="AT346" s="216"/>
      <c r="AU346" s="216"/>
      <c r="AV346" s="216"/>
      <c r="AW346" s="216"/>
      <c r="AX346" s="216"/>
      <c r="AY346" s="216"/>
      <c r="AZ346" s="216"/>
      <c r="BA346" s="1901"/>
      <c r="BB346" s="163" t="s">
        <v>48</v>
      </c>
      <c r="BC346" s="1023" t="s">
        <v>35</v>
      </c>
      <c r="BD346" s="1044" t="s">
        <v>35</v>
      </c>
      <c r="BE346" s="1044" t="s">
        <v>35</v>
      </c>
      <c r="BF346" s="1044" t="s">
        <v>35</v>
      </c>
      <c r="BG346" s="1065" t="s">
        <v>35</v>
      </c>
      <c r="BH346" s="1085" t="s">
        <v>35</v>
      </c>
      <c r="BI346" s="1044" t="s">
        <v>35</v>
      </c>
      <c r="BJ346" s="1044" t="s">
        <v>35</v>
      </c>
      <c r="BK346" s="1044" t="s">
        <v>35</v>
      </c>
      <c r="BL346" s="1065" t="s">
        <v>35</v>
      </c>
      <c r="BM346" s="1085" t="s">
        <v>35</v>
      </c>
      <c r="BN346" s="1044" t="s">
        <v>35</v>
      </c>
      <c r="BO346" s="1044" t="s">
        <v>35</v>
      </c>
      <c r="BP346" s="1044" t="s">
        <v>35</v>
      </c>
      <c r="BQ346" s="1065" t="s">
        <v>35</v>
      </c>
      <c r="BR346" s="1085" t="s">
        <v>35</v>
      </c>
      <c r="BS346" s="1044" t="s">
        <v>35</v>
      </c>
      <c r="BT346" s="1044" t="s">
        <v>35</v>
      </c>
      <c r="BU346" s="1044" t="s">
        <v>35</v>
      </c>
      <c r="BV346" s="1044" t="s">
        <v>35</v>
      </c>
      <c r="BW346" s="1044" t="s">
        <v>35</v>
      </c>
      <c r="BX346" s="1044" t="s">
        <v>35</v>
      </c>
      <c r="BY346" s="1105" t="s">
        <v>35</v>
      </c>
      <c r="BZ346" s="1105" t="s">
        <v>35</v>
      </c>
      <c r="CA346" s="1105" t="s">
        <v>35</v>
      </c>
      <c r="CB346" s="1105" t="s">
        <v>35</v>
      </c>
      <c r="CC346" s="1105" t="s">
        <v>35</v>
      </c>
      <c r="CD346" s="1105" t="s">
        <v>35</v>
      </c>
      <c r="CE346" s="1105" t="s">
        <v>35</v>
      </c>
      <c r="CF346" s="1105" t="s">
        <v>35</v>
      </c>
      <c r="CG346" s="1105" t="s">
        <v>35</v>
      </c>
      <c r="CH346" s="1105" t="s">
        <v>35</v>
      </c>
      <c r="CI346" s="1513"/>
      <c r="CJ346" s="1513"/>
      <c r="CK346" s="1513"/>
      <c r="CL346" s="1513"/>
      <c r="CM346" s="1513"/>
      <c r="CN346" s="1513"/>
      <c r="CO346" s="1513"/>
      <c r="CP346" s="1513"/>
      <c r="CQ346" s="1513"/>
      <c r="CR346" s="1513"/>
      <c r="CS346" s="1513"/>
      <c r="CT346" s="1513"/>
      <c r="CU346" s="1513"/>
      <c r="CV346" s="1513"/>
      <c r="CW346" s="1513"/>
      <c r="CX346" s="1513"/>
      <c r="CY346" s="1513"/>
      <c r="CZ346" s="1513"/>
    </row>
    <row r="347" s="554" customFormat="true" ht="15" customHeight="true" x14ac:dyDescent="0.2">
      <c r="B347" s="559"/>
      <c r="AI347" s="216"/>
      <c r="AJ347" s="216"/>
      <c r="AK347" s="216"/>
      <c r="AL347" s="216"/>
      <c r="AM347" s="216"/>
      <c r="AN347" s="216"/>
      <c r="AO347" s="216"/>
      <c r="AP347" s="216"/>
      <c r="AQ347" s="216"/>
      <c r="AR347" s="216"/>
      <c r="AS347" s="216"/>
      <c r="AT347" s="216"/>
      <c r="AU347" s="216"/>
      <c r="AV347" s="216"/>
      <c r="AW347" s="216"/>
      <c r="AX347" s="216"/>
      <c r="AY347" s="216"/>
      <c r="AZ347" s="216"/>
      <c r="BA347" s="1900" t="s">
        <v>141</v>
      </c>
      <c r="BB347" s="163" t="s">
        <v>49</v>
      </c>
      <c r="BC347" s="1023" t="s">
        <v>35</v>
      </c>
      <c r="BD347" s="1044" t="s">
        <v>35</v>
      </c>
      <c r="BE347" s="1044" t="s">
        <v>35</v>
      </c>
      <c r="BF347" s="1044" t="s">
        <v>35</v>
      </c>
      <c r="BG347" s="1065" t="s">
        <v>35</v>
      </c>
      <c r="BH347" s="1085" t="s">
        <v>35</v>
      </c>
      <c r="BI347" s="1044" t="s">
        <v>35</v>
      </c>
      <c r="BJ347" s="1044" t="s">
        <v>35</v>
      </c>
      <c r="BK347" s="1044" t="s">
        <v>35</v>
      </c>
      <c r="BL347" s="1065" t="s">
        <v>35</v>
      </c>
      <c r="BM347" s="1085" t="s">
        <v>35</v>
      </c>
      <c r="BN347" s="1044" t="s">
        <v>35</v>
      </c>
      <c r="BO347" s="1044" t="s">
        <v>35</v>
      </c>
      <c r="BP347" s="1044" t="s">
        <v>35</v>
      </c>
      <c r="BQ347" s="1065" t="s">
        <v>35</v>
      </c>
      <c r="BR347" s="1085" t="s">
        <v>35</v>
      </c>
      <c r="BS347" s="1044" t="s">
        <v>35</v>
      </c>
      <c r="BT347" s="1044" t="s">
        <v>35</v>
      </c>
      <c r="BU347" s="1044" t="s">
        <v>35</v>
      </c>
      <c r="BV347" s="1044" t="s">
        <v>35</v>
      </c>
      <c r="BW347" s="1044" t="s">
        <v>35</v>
      </c>
      <c r="BX347" s="1044" t="s">
        <v>35</v>
      </c>
      <c r="BY347" s="1105" t="s">
        <v>35</v>
      </c>
      <c r="BZ347" s="1105" t="s">
        <v>35</v>
      </c>
      <c r="CA347" s="1105" t="s">
        <v>35</v>
      </c>
      <c r="CB347" s="1105" t="s">
        <v>35</v>
      </c>
      <c r="CC347" s="1105" t="s">
        <v>35</v>
      </c>
      <c r="CD347" s="1105" t="s">
        <v>35</v>
      </c>
      <c r="CE347" s="1105" t="s">
        <v>35</v>
      </c>
      <c r="CF347" s="1105" t="s">
        <v>35</v>
      </c>
      <c r="CG347" s="1105" t="s">
        <v>35</v>
      </c>
      <c r="CH347" s="1105" t="s">
        <v>35</v>
      </c>
      <c r="CI347" s="1513"/>
      <c r="CJ347" s="1513"/>
      <c r="CK347" s="1513"/>
      <c r="CL347" s="1513"/>
      <c r="CM347" s="1513"/>
      <c r="CN347" s="1513"/>
      <c r="CO347" s="1513"/>
      <c r="CP347" s="1513"/>
      <c r="CQ347" s="1513"/>
      <c r="CR347" s="1513"/>
      <c r="CS347" s="1513"/>
      <c r="CT347" s="1513"/>
      <c r="CU347" s="1513"/>
      <c r="CV347" s="1513"/>
      <c r="CW347" s="1513"/>
      <c r="CX347" s="1513"/>
      <c r="CY347" s="1513"/>
      <c r="CZ347" s="1513"/>
    </row>
    <row r="348" s="554" customFormat="true" ht="15" customHeight="true" x14ac:dyDescent="0.2">
      <c r="B348" s="559"/>
      <c r="AI348" s="216"/>
      <c r="AJ348" s="216"/>
      <c r="AK348" s="216"/>
      <c r="AL348" s="216"/>
      <c r="AM348" s="216"/>
      <c r="AN348" s="216"/>
      <c r="AO348" s="216"/>
      <c r="AP348" s="216"/>
      <c r="AQ348" s="216"/>
      <c r="AR348" s="216"/>
      <c r="AS348" s="216"/>
      <c r="AT348" s="216"/>
      <c r="AU348" s="216"/>
      <c r="AV348" s="216"/>
      <c r="AW348" s="216"/>
      <c r="AX348" s="216"/>
      <c r="AY348" s="216"/>
      <c r="AZ348" s="216"/>
      <c r="BA348" s="1901"/>
      <c r="BB348" s="163" t="s">
        <v>48</v>
      </c>
      <c r="BC348" s="1023" t="s">
        <v>35</v>
      </c>
      <c r="BD348" s="1044" t="s">
        <v>35</v>
      </c>
      <c r="BE348" s="1044" t="s">
        <v>35</v>
      </c>
      <c r="BF348" s="1044" t="s">
        <v>35</v>
      </c>
      <c r="BG348" s="1065" t="s">
        <v>35</v>
      </c>
      <c r="BH348" s="1085" t="s">
        <v>35</v>
      </c>
      <c r="BI348" s="1044" t="s">
        <v>35</v>
      </c>
      <c r="BJ348" s="1044" t="s">
        <v>35</v>
      </c>
      <c r="BK348" s="1044" t="s">
        <v>35</v>
      </c>
      <c r="BL348" s="1065" t="s">
        <v>35</v>
      </c>
      <c r="BM348" s="1085" t="s">
        <v>35</v>
      </c>
      <c r="BN348" s="1044" t="s">
        <v>35</v>
      </c>
      <c r="BO348" s="1044" t="s">
        <v>35</v>
      </c>
      <c r="BP348" s="1044" t="s">
        <v>35</v>
      </c>
      <c r="BQ348" s="1065" t="s">
        <v>35</v>
      </c>
      <c r="BR348" s="1085" t="s">
        <v>35</v>
      </c>
      <c r="BS348" s="1044" t="s">
        <v>35</v>
      </c>
      <c r="BT348" s="1044" t="s">
        <v>35</v>
      </c>
      <c r="BU348" s="1044" t="s">
        <v>35</v>
      </c>
      <c r="BV348" s="1044" t="s">
        <v>35</v>
      </c>
      <c r="BW348" s="1044" t="s">
        <v>35</v>
      </c>
      <c r="BX348" s="1044" t="s">
        <v>35</v>
      </c>
      <c r="BY348" s="1105" t="s">
        <v>35</v>
      </c>
      <c r="BZ348" s="1105" t="s">
        <v>35</v>
      </c>
      <c r="CA348" s="1105" t="s">
        <v>35</v>
      </c>
      <c r="CB348" s="1105" t="s">
        <v>35</v>
      </c>
      <c r="CC348" s="1105" t="s">
        <v>35</v>
      </c>
      <c r="CD348" s="1105" t="s">
        <v>35</v>
      </c>
      <c r="CE348" s="1105" t="s">
        <v>35</v>
      </c>
      <c r="CF348" s="1105" t="s">
        <v>35</v>
      </c>
      <c r="CG348" s="1105" t="s">
        <v>35</v>
      </c>
      <c r="CH348" s="1105" t="s">
        <v>35</v>
      </c>
      <c r="CI348" s="1513"/>
      <c r="CJ348" s="1513"/>
      <c r="CK348" s="1513"/>
      <c r="CL348" s="1513"/>
      <c r="CM348" s="1513"/>
      <c r="CN348" s="1513"/>
      <c r="CO348" s="1513"/>
      <c r="CP348" s="1513"/>
      <c r="CQ348" s="1513"/>
      <c r="CR348" s="1513"/>
      <c r="CS348" s="1513"/>
      <c r="CT348" s="1513"/>
      <c r="CU348" s="1513"/>
      <c r="CV348" s="1513"/>
      <c r="CW348" s="1513"/>
      <c r="CX348" s="1513"/>
      <c r="CY348" s="1513"/>
      <c r="CZ348" s="1513"/>
    </row>
    <row r="349" s="554" customFormat="true" ht="15" customHeight="true" x14ac:dyDescent="0.2">
      <c r="B349" s="559"/>
      <c r="AI349" s="216"/>
      <c r="AJ349" s="216"/>
      <c r="AK349" s="216"/>
      <c r="AL349" s="216"/>
      <c r="AM349" s="216"/>
      <c r="AN349" s="216"/>
      <c r="AO349" s="216"/>
      <c r="AP349" s="216"/>
      <c r="AQ349" s="216"/>
      <c r="AR349" s="216"/>
      <c r="AS349" s="216"/>
      <c r="AT349" s="216"/>
      <c r="AU349" s="216"/>
      <c r="AV349" s="216"/>
      <c r="AW349" s="216"/>
      <c r="AX349" s="216"/>
      <c r="AY349" s="216"/>
      <c r="AZ349" s="216"/>
      <c r="BA349" s="1900" t="s">
        <v>142</v>
      </c>
      <c r="BB349" s="163" t="s">
        <v>49</v>
      </c>
      <c r="BC349" s="1023" t="s">
        <v>35</v>
      </c>
      <c r="BD349" s="1044" t="s">
        <v>35</v>
      </c>
      <c r="BE349" s="1044" t="s">
        <v>35</v>
      </c>
      <c r="BF349" s="1044" t="s">
        <v>35</v>
      </c>
      <c r="BG349" s="1065" t="s">
        <v>35</v>
      </c>
      <c r="BH349" s="1085" t="s">
        <v>35</v>
      </c>
      <c r="BI349" s="1044" t="s">
        <v>35</v>
      </c>
      <c r="BJ349" s="1044" t="s">
        <v>35</v>
      </c>
      <c r="BK349" s="1044" t="s">
        <v>35</v>
      </c>
      <c r="BL349" s="1065" t="s">
        <v>35</v>
      </c>
      <c r="BM349" s="1085" t="s">
        <v>35</v>
      </c>
      <c r="BN349" s="1044" t="s">
        <v>35</v>
      </c>
      <c r="BO349" s="1044" t="s">
        <v>35</v>
      </c>
      <c r="BP349" s="1044" t="s">
        <v>35</v>
      </c>
      <c r="BQ349" s="1065" t="s">
        <v>35</v>
      </c>
      <c r="BR349" s="1085" t="s">
        <v>35</v>
      </c>
      <c r="BS349" s="1044" t="s">
        <v>35</v>
      </c>
      <c r="BT349" s="1044" t="s">
        <v>35</v>
      </c>
      <c r="BU349" s="1044" t="s">
        <v>35</v>
      </c>
      <c r="BV349" s="1044" t="s">
        <v>35</v>
      </c>
      <c r="BW349" s="1044" t="s">
        <v>35</v>
      </c>
      <c r="BX349" s="1044" t="s">
        <v>35</v>
      </c>
      <c r="BY349" s="1105" t="s">
        <v>35</v>
      </c>
      <c r="BZ349" s="1105" t="s">
        <v>35</v>
      </c>
      <c r="CA349" s="1105" t="s">
        <v>35</v>
      </c>
      <c r="CB349" s="1105" t="s">
        <v>35</v>
      </c>
      <c r="CC349" s="1105" t="s">
        <v>35</v>
      </c>
      <c r="CD349" s="1105" t="s">
        <v>35</v>
      </c>
      <c r="CE349" s="1105" t="s">
        <v>35</v>
      </c>
      <c r="CF349" s="1105" t="s">
        <v>35</v>
      </c>
      <c r="CG349" s="1105" t="s">
        <v>35</v>
      </c>
      <c r="CH349" s="1105" t="s">
        <v>35</v>
      </c>
      <c r="CI349" s="1513"/>
      <c r="CJ349" s="1513"/>
      <c r="CK349" s="1513"/>
      <c r="CL349" s="1513"/>
      <c r="CM349" s="1513"/>
      <c r="CN349" s="1513"/>
      <c r="CO349" s="1513"/>
      <c r="CP349" s="1513"/>
      <c r="CQ349" s="1513"/>
      <c r="CR349" s="1513"/>
      <c r="CS349" s="1513"/>
      <c r="CT349" s="1513"/>
      <c r="CU349" s="1513"/>
      <c r="CV349" s="1513"/>
      <c r="CW349" s="1513"/>
      <c r="CX349" s="1513"/>
      <c r="CY349" s="1513"/>
      <c r="CZ349" s="1513"/>
    </row>
    <row r="350" s="554" customFormat="true" ht="15" customHeight="true" x14ac:dyDescent="0.2">
      <c r="B350" s="559"/>
      <c r="AI350" s="216"/>
      <c r="AJ350" s="216"/>
      <c r="AK350" s="216"/>
      <c r="AL350" s="216"/>
      <c r="AM350" s="216"/>
      <c r="AN350" s="216"/>
      <c r="AO350" s="216"/>
      <c r="AP350" s="216"/>
      <c r="AQ350" s="216"/>
      <c r="AR350" s="216"/>
      <c r="AS350" s="216"/>
      <c r="AT350" s="216"/>
      <c r="AU350" s="216"/>
      <c r="AV350" s="216"/>
      <c r="AW350" s="216"/>
      <c r="AX350" s="216"/>
      <c r="AY350" s="216"/>
      <c r="AZ350" s="216"/>
      <c r="BA350" s="1901"/>
      <c r="BB350" s="163" t="s">
        <v>48</v>
      </c>
      <c r="BC350" s="1023" t="s">
        <v>35</v>
      </c>
      <c r="BD350" s="1044" t="s">
        <v>35</v>
      </c>
      <c r="BE350" s="1044" t="s">
        <v>35</v>
      </c>
      <c r="BF350" s="1044" t="s">
        <v>35</v>
      </c>
      <c r="BG350" s="1065" t="s">
        <v>35</v>
      </c>
      <c r="BH350" s="1085" t="s">
        <v>35</v>
      </c>
      <c r="BI350" s="1044" t="s">
        <v>35</v>
      </c>
      <c r="BJ350" s="1044" t="s">
        <v>35</v>
      </c>
      <c r="BK350" s="1044" t="s">
        <v>35</v>
      </c>
      <c r="BL350" s="1065" t="s">
        <v>35</v>
      </c>
      <c r="BM350" s="1085" t="s">
        <v>35</v>
      </c>
      <c r="BN350" s="1044" t="s">
        <v>35</v>
      </c>
      <c r="BO350" s="1044" t="s">
        <v>35</v>
      </c>
      <c r="BP350" s="1044" t="s">
        <v>35</v>
      </c>
      <c r="BQ350" s="1065" t="s">
        <v>35</v>
      </c>
      <c r="BR350" s="1085" t="s">
        <v>35</v>
      </c>
      <c r="BS350" s="1044" t="s">
        <v>35</v>
      </c>
      <c r="BT350" s="1044" t="s">
        <v>35</v>
      </c>
      <c r="BU350" s="1044" t="s">
        <v>35</v>
      </c>
      <c r="BV350" s="1044" t="s">
        <v>35</v>
      </c>
      <c r="BW350" s="1044" t="s">
        <v>35</v>
      </c>
      <c r="BX350" s="1044" t="s">
        <v>35</v>
      </c>
      <c r="BY350" s="1105" t="s">
        <v>35</v>
      </c>
      <c r="BZ350" s="1105" t="s">
        <v>35</v>
      </c>
      <c r="CA350" s="1105" t="s">
        <v>35</v>
      </c>
      <c r="CB350" s="1105" t="s">
        <v>35</v>
      </c>
      <c r="CC350" s="1105" t="s">
        <v>35</v>
      </c>
      <c r="CD350" s="1105" t="s">
        <v>35</v>
      </c>
      <c r="CE350" s="1105" t="s">
        <v>35</v>
      </c>
      <c r="CF350" s="1105" t="s">
        <v>35</v>
      </c>
      <c r="CG350" s="1105" t="s">
        <v>35</v>
      </c>
      <c r="CH350" s="1105" t="s">
        <v>35</v>
      </c>
      <c r="CI350" s="1513"/>
      <c r="CJ350" s="1513"/>
      <c r="CK350" s="1513"/>
      <c r="CL350" s="1513"/>
      <c r="CM350" s="1513"/>
      <c r="CN350" s="1513"/>
      <c r="CO350" s="1513"/>
      <c r="CP350" s="1513"/>
      <c r="CQ350" s="1513"/>
      <c r="CR350" s="1513"/>
      <c r="CS350" s="1513"/>
      <c r="CT350" s="1513"/>
      <c r="CU350" s="1513"/>
      <c r="CV350" s="1513"/>
      <c r="CW350" s="1513"/>
      <c r="CX350" s="1513"/>
      <c r="CY350" s="1513"/>
      <c r="CZ350" s="1513"/>
    </row>
    <row r="351" s="554" customFormat="true" ht="15" customHeight="true" x14ac:dyDescent="0.2">
      <c r="B351" s="559"/>
      <c r="AI351" s="216"/>
      <c r="AJ351" s="216"/>
      <c r="AK351" s="216"/>
      <c r="AL351" s="216"/>
      <c r="AM351" s="216"/>
      <c r="AN351" s="216"/>
      <c r="AO351" s="216"/>
      <c r="AP351" s="216"/>
      <c r="AQ351" s="216"/>
      <c r="AR351" s="216"/>
      <c r="AS351" s="216"/>
      <c r="AT351" s="216"/>
      <c r="AU351" s="216"/>
      <c r="AV351" s="216"/>
      <c r="AW351" s="216"/>
      <c r="AX351" s="216"/>
      <c r="AY351" s="216"/>
      <c r="AZ351" s="216"/>
      <c r="BA351" s="1900" t="s">
        <v>143</v>
      </c>
      <c r="BB351" s="163" t="s">
        <v>49</v>
      </c>
      <c r="BC351" s="1023" t="s">
        <v>35</v>
      </c>
      <c r="BD351" s="1044" t="s">
        <v>35</v>
      </c>
      <c r="BE351" s="1044" t="s">
        <v>35</v>
      </c>
      <c r="BF351" s="1044" t="s">
        <v>35</v>
      </c>
      <c r="BG351" s="1065" t="s">
        <v>35</v>
      </c>
      <c r="BH351" s="1085" t="s">
        <v>35</v>
      </c>
      <c r="BI351" s="1044" t="s">
        <v>35</v>
      </c>
      <c r="BJ351" s="1044" t="s">
        <v>35</v>
      </c>
      <c r="BK351" s="1044" t="s">
        <v>35</v>
      </c>
      <c r="BL351" s="1065" t="s">
        <v>35</v>
      </c>
      <c r="BM351" s="1085" t="s">
        <v>35</v>
      </c>
      <c r="BN351" s="1044" t="s">
        <v>35</v>
      </c>
      <c r="BO351" s="1044" t="s">
        <v>35</v>
      </c>
      <c r="BP351" s="1044" t="s">
        <v>35</v>
      </c>
      <c r="BQ351" s="1065" t="s">
        <v>35</v>
      </c>
      <c r="BR351" s="1085" t="s">
        <v>35</v>
      </c>
      <c r="BS351" s="1044" t="s">
        <v>35</v>
      </c>
      <c r="BT351" s="1044" t="s">
        <v>35</v>
      </c>
      <c r="BU351" s="1044" t="s">
        <v>35</v>
      </c>
      <c r="BV351" s="1044" t="s">
        <v>35</v>
      </c>
      <c r="BW351" s="1044" t="s">
        <v>35</v>
      </c>
      <c r="BX351" s="1044" t="s">
        <v>35</v>
      </c>
      <c r="BY351" s="1105" t="s">
        <v>35</v>
      </c>
      <c r="BZ351" s="1105" t="s">
        <v>35</v>
      </c>
      <c r="CA351" s="1105" t="s">
        <v>35</v>
      </c>
      <c r="CB351" s="1105" t="s">
        <v>35</v>
      </c>
      <c r="CC351" s="1105" t="s">
        <v>35</v>
      </c>
      <c r="CD351" s="1105" t="s">
        <v>35</v>
      </c>
      <c r="CE351" s="1105" t="s">
        <v>35</v>
      </c>
      <c r="CF351" s="1105" t="s">
        <v>35</v>
      </c>
      <c r="CG351" s="1105" t="s">
        <v>35</v>
      </c>
      <c r="CH351" s="1105" t="s">
        <v>35</v>
      </c>
      <c r="CI351" s="1513"/>
      <c r="CJ351" s="1513"/>
      <c r="CK351" s="1513"/>
      <c r="CL351" s="1513"/>
      <c r="CM351" s="1513"/>
      <c r="CN351" s="1513"/>
      <c r="CO351" s="1513"/>
      <c r="CP351" s="1513"/>
      <c r="CQ351" s="1513"/>
      <c r="CR351" s="1513"/>
      <c r="CS351" s="1513"/>
      <c r="CT351" s="1513"/>
      <c r="CU351" s="1513"/>
      <c r="CV351" s="1513"/>
      <c r="CW351" s="1513"/>
      <c r="CX351" s="1513"/>
      <c r="CY351" s="1513"/>
      <c r="CZ351" s="1513"/>
    </row>
    <row r="352" s="554" customFormat="true" ht="15" customHeight="true" x14ac:dyDescent="0.2">
      <c r="B352" s="559"/>
      <c r="AI352" s="216"/>
      <c r="AJ352" s="216"/>
      <c r="AK352" s="216"/>
      <c r="AL352" s="216"/>
      <c r="AM352" s="216"/>
      <c r="AN352" s="216"/>
      <c r="AO352" s="216"/>
      <c r="AP352" s="216"/>
      <c r="AQ352" s="216"/>
      <c r="AR352" s="216"/>
      <c r="AS352" s="216"/>
      <c r="AT352" s="216"/>
      <c r="AU352" s="216"/>
      <c r="AV352" s="216"/>
      <c r="AW352" s="216"/>
      <c r="AX352" s="216"/>
      <c r="AY352" s="216"/>
      <c r="AZ352" s="216"/>
      <c r="BA352" s="1901"/>
      <c r="BB352" s="163" t="s">
        <v>48</v>
      </c>
      <c r="BC352" s="1023" t="s">
        <v>35</v>
      </c>
      <c r="BD352" s="1044" t="s">
        <v>35</v>
      </c>
      <c r="BE352" s="1044" t="s">
        <v>35</v>
      </c>
      <c r="BF352" s="1044" t="s">
        <v>35</v>
      </c>
      <c r="BG352" s="1065" t="s">
        <v>35</v>
      </c>
      <c r="BH352" s="1085" t="s">
        <v>35</v>
      </c>
      <c r="BI352" s="1044" t="s">
        <v>35</v>
      </c>
      <c r="BJ352" s="1044" t="s">
        <v>35</v>
      </c>
      <c r="BK352" s="1044" t="s">
        <v>35</v>
      </c>
      <c r="BL352" s="1065" t="s">
        <v>35</v>
      </c>
      <c r="BM352" s="1085" t="s">
        <v>35</v>
      </c>
      <c r="BN352" s="1044" t="s">
        <v>35</v>
      </c>
      <c r="BO352" s="1044" t="s">
        <v>35</v>
      </c>
      <c r="BP352" s="1044" t="s">
        <v>35</v>
      </c>
      <c r="BQ352" s="1065" t="s">
        <v>35</v>
      </c>
      <c r="BR352" s="1085" t="s">
        <v>35</v>
      </c>
      <c r="BS352" s="1044" t="s">
        <v>35</v>
      </c>
      <c r="BT352" s="1044" t="s">
        <v>35</v>
      </c>
      <c r="BU352" s="1044" t="s">
        <v>35</v>
      </c>
      <c r="BV352" s="1044" t="s">
        <v>35</v>
      </c>
      <c r="BW352" s="1044" t="s">
        <v>35</v>
      </c>
      <c r="BX352" s="1044" t="s">
        <v>35</v>
      </c>
      <c r="BY352" s="1105" t="s">
        <v>35</v>
      </c>
      <c r="BZ352" s="1105" t="s">
        <v>35</v>
      </c>
      <c r="CA352" s="1105" t="s">
        <v>35</v>
      </c>
      <c r="CB352" s="1105" t="s">
        <v>35</v>
      </c>
      <c r="CC352" s="1105" t="s">
        <v>35</v>
      </c>
      <c r="CD352" s="1105" t="s">
        <v>35</v>
      </c>
      <c r="CE352" s="1105" t="s">
        <v>35</v>
      </c>
      <c r="CF352" s="1105" t="s">
        <v>35</v>
      </c>
      <c r="CG352" s="1105" t="s">
        <v>35</v>
      </c>
      <c r="CH352" s="1105" t="s">
        <v>35</v>
      </c>
      <c r="CI352" s="1513"/>
      <c r="CJ352" s="1513"/>
      <c r="CK352" s="1513"/>
      <c r="CL352" s="1513"/>
      <c r="CM352" s="1513"/>
      <c r="CN352" s="1513"/>
      <c r="CO352" s="1513"/>
      <c r="CP352" s="1513"/>
      <c r="CQ352" s="1513"/>
      <c r="CR352" s="1513"/>
      <c r="CS352" s="1513"/>
      <c r="CT352" s="1513"/>
      <c r="CU352" s="1513"/>
      <c r="CV352" s="1513"/>
      <c r="CW352" s="1513"/>
      <c r="CX352" s="1513"/>
      <c r="CY352" s="1513"/>
      <c r="CZ352" s="1513"/>
    </row>
    <row r="353" s="554" customFormat="true" ht="15" customHeight="true" x14ac:dyDescent="0.2">
      <c r="B353" s="559"/>
      <c r="AI353" s="216"/>
      <c r="AJ353" s="216"/>
      <c r="AK353" s="216"/>
      <c r="AL353" s="216"/>
      <c r="AM353" s="216"/>
      <c r="AN353" s="216"/>
      <c r="AO353" s="216"/>
      <c r="AP353" s="216"/>
      <c r="AQ353" s="216"/>
      <c r="AR353" s="216"/>
      <c r="AS353" s="216"/>
      <c r="AT353" s="216"/>
      <c r="AU353" s="216"/>
      <c r="AV353" s="216"/>
      <c r="AW353" s="216"/>
      <c r="AX353" s="216"/>
      <c r="AY353" s="216"/>
      <c r="AZ353" s="216"/>
      <c r="BA353" s="1900" t="s">
        <v>138</v>
      </c>
      <c r="BB353" s="163" t="s">
        <v>49</v>
      </c>
      <c r="BC353" s="1023" t="s">
        <v>35</v>
      </c>
      <c r="BD353" s="1044" t="s">
        <v>35</v>
      </c>
      <c r="BE353" s="1044" t="s">
        <v>35</v>
      </c>
      <c r="BF353" s="1044" t="s">
        <v>35</v>
      </c>
      <c r="BG353" s="1065" t="s">
        <v>35</v>
      </c>
      <c r="BH353" s="1085" t="s">
        <v>35</v>
      </c>
      <c r="BI353" s="1044" t="s">
        <v>35</v>
      </c>
      <c r="BJ353" s="1044" t="s">
        <v>35</v>
      </c>
      <c r="BK353" s="1044" t="s">
        <v>35</v>
      </c>
      <c r="BL353" s="1065" t="s">
        <v>35</v>
      </c>
      <c r="BM353" s="1085" t="s">
        <v>35</v>
      </c>
      <c r="BN353" s="1044" t="s">
        <v>35</v>
      </c>
      <c r="BO353" s="1044" t="s">
        <v>35</v>
      </c>
      <c r="BP353" s="1044" t="s">
        <v>35</v>
      </c>
      <c r="BQ353" s="1065" t="s">
        <v>35</v>
      </c>
      <c r="BR353" s="1085" t="s">
        <v>35</v>
      </c>
      <c r="BS353" s="1044" t="s">
        <v>35</v>
      </c>
      <c r="BT353" s="1044" t="s">
        <v>35</v>
      </c>
      <c r="BU353" s="1044" t="s">
        <v>35</v>
      </c>
      <c r="BV353" s="1044" t="s">
        <v>35</v>
      </c>
      <c r="BW353" s="1044" t="s">
        <v>35</v>
      </c>
      <c r="BX353" s="1044" t="s">
        <v>35</v>
      </c>
      <c r="BY353" s="1105" t="s">
        <v>35</v>
      </c>
      <c r="BZ353" s="1105" t="s">
        <v>35</v>
      </c>
      <c r="CA353" s="1105" t="s">
        <v>35</v>
      </c>
      <c r="CB353" s="1105" t="s">
        <v>35</v>
      </c>
      <c r="CC353" s="1105" t="s">
        <v>35</v>
      </c>
      <c r="CD353" s="1105" t="s">
        <v>35</v>
      </c>
      <c r="CE353" s="1105" t="s">
        <v>35</v>
      </c>
      <c r="CF353" s="1105" t="s">
        <v>35</v>
      </c>
      <c r="CG353" s="1105" t="s">
        <v>35</v>
      </c>
      <c r="CH353" s="1105" t="s">
        <v>35</v>
      </c>
      <c r="CI353" s="1513"/>
      <c r="CJ353" s="1513"/>
      <c r="CK353" s="1513"/>
      <c r="CL353" s="1513"/>
      <c r="CM353" s="1513"/>
      <c r="CN353" s="1513"/>
      <c r="CO353" s="1513"/>
      <c r="CP353" s="1513"/>
      <c r="CQ353" s="1513"/>
      <c r="CR353" s="1513"/>
      <c r="CS353" s="1513"/>
      <c r="CT353" s="1513"/>
      <c r="CU353" s="1513"/>
      <c r="CV353" s="1513"/>
      <c r="CW353" s="1513"/>
      <c r="CX353" s="1513"/>
      <c r="CY353" s="1513"/>
      <c r="CZ353" s="1513"/>
    </row>
    <row r="354" s="554" customFormat="true" ht="15" customHeight="true" x14ac:dyDescent="0.2">
      <c r="B354" s="559"/>
      <c r="AI354" s="216"/>
      <c r="AJ354" s="216"/>
      <c r="AK354" s="216"/>
      <c r="AL354" s="216"/>
      <c r="AM354" s="216"/>
      <c r="AN354" s="216"/>
      <c r="AO354" s="216"/>
      <c r="AP354" s="216"/>
      <c r="AQ354" s="216"/>
      <c r="AR354" s="216"/>
      <c r="AS354" s="216"/>
      <c r="AT354" s="216"/>
      <c r="AU354" s="216"/>
      <c r="AV354" s="216"/>
      <c r="AW354" s="216"/>
      <c r="AX354" s="216"/>
      <c r="AY354" s="216"/>
      <c r="AZ354" s="216"/>
      <c r="BA354" s="1902"/>
      <c r="BB354" s="164" t="s">
        <v>48</v>
      </c>
      <c r="BC354" s="1024" t="s">
        <v>35</v>
      </c>
      <c r="BD354" s="1045" t="s">
        <v>35</v>
      </c>
      <c r="BE354" s="1045" t="s">
        <v>35</v>
      </c>
      <c r="BF354" s="1045" t="s">
        <v>35</v>
      </c>
      <c r="BG354" s="1066" t="s">
        <v>35</v>
      </c>
      <c r="BH354" s="1086" t="s">
        <v>35</v>
      </c>
      <c r="BI354" s="1045" t="s">
        <v>35</v>
      </c>
      <c r="BJ354" s="1045" t="s">
        <v>35</v>
      </c>
      <c r="BK354" s="1045" t="s">
        <v>35</v>
      </c>
      <c r="BL354" s="1066" t="s">
        <v>35</v>
      </c>
      <c r="BM354" s="1086" t="s">
        <v>35</v>
      </c>
      <c r="BN354" s="1045" t="s">
        <v>35</v>
      </c>
      <c r="BO354" s="1045" t="s">
        <v>35</v>
      </c>
      <c r="BP354" s="1045" t="s">
        <v>35</v>
      </c>
      <c r="BQ354" s="1066" t="s">
        <v>35</v>
      </c>
      <c r="BR354" s="1086" t="s">
        <v>35</v>
      </c>
      <c r="BS354" s="1045" t="s">
        <v>35</v>
      </c>
      <c r="BT354" s="1045" t="s">
        <v>35</v>
      </c>
      <c r="BU354" s="1045" t="s">
        <v>35</v>
      </c>
      <c r="BV354" s="1045" t="s">
        <v>35</v>
      </c>
      <c r="BW354" s="1045" t="s">
        <v>35</v>
      </c>
      <c r="BX354" s="1045" t="s">
        <v>35</v>
      </c>
      <c r="BY354" s="1106" t="s">
        <v>35</v>
      </c>
      <c r="BZ354" s="1106" t="s">
        <v>35</v>
      </c>
      <c r="CA354" s="1106" t="s">
        <v>35</v>
      </c>
      <c r="CB354" s="1106" t="s">
        <v>35</v>
      </c>
      <c r="CC354" s="1106" t="s">
        <v>35</v>
      </c>
      <c r="CD354" s="1106" t="s">
        <v>35</v>
      </c>
      <c r="CE354" s="1106" t="s">
        <v>35</v>
      </c>
      <c r="CF354" s="1106" t="s">
        <v>35</v>
      </c>
      <c r="CG354" s="1106" t="s">
        <v>35</v>
      </c>
      <c r="CH354" s="1106" t="s">
        <v>35</v>
      </c>
      <c r="CI354" s="1514"/>
      <c r="CJ354" s="1514"/>
      <c r="CK354" s="1514"/>
      <c r="CL354" s="1514"/>
      <c r="CM354" s="1514"/>
      <c r="CN354" s="1514"/>
      <c r="CO354" s="1514"/>
      <c r="CP354" s="1514"/>
      <c r="CQ354" s="1514"/>
      <c r="CR354" s="1514"/>
      <c r="CS354" s="1514"/>
      <c r="CT354" s="1514"/>
      <c r="CU354" s="1514"/>
      <c r="CV354" s="1514"/>
      <c r="CW354" s="1514"/>
      <c r="CX354" s="1514"/>
      <c r="CY354" s="1514"/>
      <c r="CZ354" s="1514"/>
    </row>
    <row r="355" s="554" customFormat="true" ht="15" customHeight="true" x14ac:dyDescent="0.2">
      <c r="B355" s="559"/>
      <c r="AI355" s="216"/>
      <c r="AJ355" s="216"/>
      <c r="AK355" s="216"/>
      <c r="AL355" s="216"/>
      <c r="AM355" s="216"/>
      <c r="AN355" s="216"/>
      <c r="AO355" s="216"/>
      <c r="AP355" s="216"/>
      <c r="AQ355" s="216"/>
      <c r="AR355" s="216"/>
      <c r="AS355" s="216"/>
      <c r="AT355" s="216"/>
      <c r="AU355" s="216"/>
      <c r="AV355" s="216"/>
      <c r="AW355" s="216"/>
      <c r="AX355" s="216"/>
      <c r="AY355" s="216"/>
      <c r="AZ355" s="216"/>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554" customFormat="true" ht="15" customHeight="true" x14ac:dyDescent="0.2">
      <c r="B356" s="559"/>
      <c r="AI356" s="216"/>
      <c r="AJ356" s="216"/>
      <c r="AK356" s="216"/>
      <c r="AL356" s="216"/>
      <c r="AM356" s="216"/>
      <c r="AN356" s="216"/>
      <c r="AO356" s="216"/>
      <c r="AP356" s="216"/>
      <c r="AQ356" s="216"/>
      <c r="AR356" s="216"/>
      <c r="AS356" s="216"/>
      <c r="AT356" s="216"/>
      <c r="AU356" s="216"/>
      <c r="AV356" s="216"/>
      <c r="AW356" s="216"/>
      <c r="AX356" s="216"/>
      <c r="AY356" s="216"/>
      <c r="AZ356" s="216"/>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I357" s="216"/>
      <c r="AJ357" s="216"/>
      <c r="AK357" s="216"/>
      <c r="AL357" s="216"/>
      <c r="AM357" s="216"/>
      <c r="AN357" s="216"/>
      <c r="AO357" s="216"/>
      <c r="AP357" s="216"/>
      <c r="AQ357" s="216"/>
      <c r="AR357" s="216"/>
      <c r="AS357" s="216"/>
      <c r="AT357" s="216"/>
      <c r="AU357" s="216"/>
      <c r="AV357" s="216"/>
      <c r="AW357" s="216"/>
      <c r="AX357" s="216"/>
      <c r="AY357" s="216"/>
      <c r="AZ357" s="216"/>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I358" s="216"/>
      <c r="AJ358" s="216"/>
      <c r="AK358" s="216"/>
      <c r="AL358" s="216"/>
      <c r="AM358" s="216"/>
      <c r="AN358" s="216"/>
      <c r="AO358" s="216"/>
      <c r="AP358" s="216"/>
      <c r="AQ358" s="216"/>
      <c r="AR358" s="216"/>
      <c r="AS358" s="216"/>
      <c r="AT358" s="216"/>
      <c r="AU358" s="216"/>
      <c r="AV358" s="216"/>
      <c r="AW358" s="216"/>
      <c r="AX358" s="216"/>
      <c r="AY358" s="216"/>
      <c r="AZ358" s="216"/>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I359" s="216"/>
      <c r="AJ359" s="216"/>
      <c r="AK359" s="216"/>
      <c r="AL359" s="216"/>
      <c r="AM359" s="216"/>
      <c r="AN359" s="216"/>
      <c r="AO359" s="216"/>
      <c r="AP359" s="216"/>
      <c r="AQ359" s="216"/>
      <c r="AR359" s="216"/>
      <c r="AS359" s="216"/>
      <c r="AT359" s="216"/>
      <c r="AU359" s="216"/>
      <c r="AV359" s="216"/>
      <c r="AW359" s="216"/>
      <c r="AX359" s="216"/>
      <c r="AY359" s="216"/>
      <c r="AZ359" s="216"/>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I360" s="216"/>
      <c r="AJ360" s="216"/>
      <c r="AK360" s="216"/>
      <c r="AL360" s="216"/>
      <c r="AM360" s="216"/>
      <c r="AN360" s="216"/>
      <c r="AO360" s="216"/>
      <c r="AP360" s="216"/>
      <c r="AQ360" s="216"/>
      <c r="AR360" s="216"/>
      <c r="AS360" s="216"/>
      <c r="AT360" s="216"/>
      <c r="AU360" s="216"/>
      <c r="AV360" s="216"/>
      <c r="AW360" s="216"/>
      <c r="AX360" s="216"/>
      <c r="AY360" s="216"/>
      <c r="AZ360" s="216"/>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I361" s="216"/>
      <c r="AJ361" s="216"/>
      <c r="AK361" s="216"/>
      <c r="AL361" s="216"/>
      <c r="AM361" s="216"/>
      <c r="AN361" s="216"/>
      <c r="AO361" s="216"/>
      <c r="AP361" s="216"/>
      <c r="AQ361" s="216"/>
      <c r="AR361" s="216"/>
      <c r="AS361" s="216"/>
      <c r="AT361" s="216"/>
      <c r="AU361" s="216"/>
      <c r="AV361" s="216"/>
      <c r="AW361" s="216"/>
      <c r="AX361" s="216"/>
      <c r="AY361" s="216"/>
      <c r="AZ361" s="216"/>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I362" s="216"/>
      <c r="AJ362" s="216"/>
      <c r="AK362" s="216"/>
      <c r="AL362" s="216"/>
      <c r="AM362" s="216"/>
      <c r="AN362" s="216"/>
      <c r="AO362" s="216"/>
      <c r="AP362" s="216"/>
      <c r="AQ362" s="216"/>
      <c r="AR362" s="216"/>
      <c r="AS362" s="216"/>
      <c r="AT362" s="216"/>
      <c r="AU362" s="216"/>
      <c r="AV362" s="216"/>
      <c r="AW362" s="216"/>
      <c r="AX362" s="216"/>
      <c r="AY362" s="216"/>
      <c r="AZ362" s="216"/>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I363" s="216"/>
      <c r="AJ363" s="216"/>
      <c r="AK363" s="216"/>
      <c r="AL363" s="216"/>
      <c r="AM363" s="216"/>
      <c r="AN363" s="216"/>
      <c r="AO363" s="216"/>
      <c r="AP363" s="216"/>
      <c r="AQ363" s="216"/>
      <c r="AR363" s="216"/>
      <c r="AS363" s="216"/>
      <c r="AT363" s="216"/>
      <c r="AU363" s="216"/>
      <c r="AV363" s="216"/>
      <c r="AW363" s="216"/>
      <c r="AX363" s="216"/>
      <c r="AY363" s="216"/>
      <c r="AZ363" s="216"/>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I364" s="216"/>
      <c r="AJ364" s="216"/>
      <c r="AK364" s="216"/>
      <c r="AL364" s="216"/>
      <c r="AM364" s="216"/>
      <c r="AN364" s="216"/>
      <c r="AO364" s="216"/>
      <c r="AP364" s="216"/>
      <c r="AQ364" s="216"/>
      <c r="AR364" s="216"/>
      <c r="AS364" s="216"/>
      <c r="AT364" s="216"/>
      <c r="AU364" s="216"/>
      <c r="AV364" s="216"/>
      <c r="AW364" s="216"/>
      <c r="AX364" s="216"/>
      <c r="AY364" s="216"/>
      <c r="AZ364" s="216"/>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I365" s="216"/>
      <c r="AJ365" s="216"/>
      <c r="AK365" s="216"/>
      <c r="AL365" s="216"/>
      <c r="AM365" s="216"/>
      <c r="AN365" s="216"/>
      <c r="AO365" s="216"/>
      <c r="AP365" s="216"/>
      <c r="AQ365" s="216"/>
      <c r="AR365" s="216"/>
      <c r="AS365" s="216"/>
      <c r="AT365" s="216"/>
      <c r="AU365" s="216"/>
      <c r="AV365" s="216"/>
      <c r="AW365" s="216"/>
      <c r="AX365" s="216"/>
      <c r="AY365" s="216"/>
      <c r="AZ365" s="216"/>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I366" s="216"/>
      <c r="AJ366" s="216"/>
      <c r="AK366" s="216"/>
      <c r="AL366" s="216"/>
      <c r="AM366" s="216"/>
      <c r="AN366" s="216"/>
      <c r="AO366" s="216"/>
      <c r="AP366" s="216"/>
      <c r="AQ366" s="216"/>
      <c r="AR366" s="216"/>
      <c r="AS366" s="216"/>
      <c r="AT366" s="216"/>
      <c r="AU366" s="216"/>
      <c r="AV366" s="216"/>
      <c r="AW366" s="216"/>
      <c r="AX366" s="216"/>
      <c r="AY366" s="216"/>
      <c r="AZ366" s="216"/>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I367" s="216"/>
      <c r="AJ367" s="216"/>
      <c r="AK367" s="216"/>
      <c r="AL367" s="216"/>
      <c r="AM367" s="216"/>
      <c r="AN367" s="216"/>
      <c r="AO367" s="216"/>
      <c r="AP367" s="216"/>
      <c r="AQ367" s="216"/>
      <c r="AR367" s="216"/>
      <c r="AS367" s="216"/>
      <c r="AT367" s="216"/>
      <c r="AU367" s="216"/>
      <c r="AV367" s="216"/>
      <c r="AW367" s="216"/>
      <c r="AX367" s="216"/>
      <c r="AY367" s="216"/>
      <c r="AZ367" s="216"/>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I368" s="216"/>
      <c r="AJ368" s="216"/>
      <c r="AK368" s="216"/>
      <c r="AL368" s="216"/>
      <c r="AM368" s="216"/>
      <c r="AN368" s="216"/>
      <c r="AO368" s="216"/>
      <c r="AP368" s="216"/>
      <c r="AQ368" s="216"/>
      <c r="AR368" s="216"/>
      <c r="AS368" s="216"/>
      <c r="AT368" s="216"/>
      <c r="AU368" s="216"/>
      <c r="AV368" s="216"/>
      <c r="AW368" s="216"/>
      <c r="AX368" s="216"/>
      <c r="AY368" s="216"/>
      <c r="AZ368" s="216"/>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I369" s="216"/>
      <c r="AJ369" s="216"/>
      <c r="AK369" s="216"/>
      <c r="AL369" s="216"/>
      <c r="AM369" s="216"/>
      <c r="AN369" s="216"/>
      <c r="AO369" s="216"/>
      <c r="AP369" s="216"/>
      <c r="AQ369" s="216"/>
      <c r="AR369" s="216"/>
      <c r="AS369" s="216"/>
      <c r="AT369" s="216"/>
      <c r="AU369" s="216"/>
      <c r="AV369" s="216"/>
      <c r="AW369" s="216"/>
      <c r="AX369" s="216"/>
      <c r="AY369" s="216"/>
      <c r="AZ369" s="216"/>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I370" s="216"/>
      <c r="AJ370" s="216"/>
      <c r="AK370" s="216"/>
      <c r="AL370" s="216"/>
      <c r="AM370" s="216"/>
      <c r="AN370" s="216"/>
      <c r="AO370" s="216"/>
      <c r="AP370" s="216"/>
      <c r="AQ370" s="216"/>
      <c r="AR370" s="216"/>
      <c r="AS370" s="216"/>
      <c r="AT370" s="216"/>
      <c r="AU370" s="216"/>
      <c r="AV370" s="216"/>
      <c r="AW370" s="216"/>
      <c r="AX370" s="216"/>
      <c r="AY370" s="216"/>
      <c r="AZ370" s="216"/>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I371" s="216"/>
      <c r="AJ371" s="216"/>
      <c r="AK371" s="216"/>
      <c r="AL371" s="216"/>
      <c r="AM371" s="216"/>
      <c r="AN371" s="216"/>
      <c r="AO371" s="216"/>
      <c r="AP371" s="216"/>
      <c r="AQ371" s="216"/>
      <c r="AR371" s="216"/>
      <c r="AS371" s="216"/>
      <c r="AT371" s="216"/>
      <c r="AU371" s="216"/>
      <c r="AV371" s="216"/>
      <c r="AW371" s="216"/>
      <c r="AX371" s="216"/>
      <c r="AY371" s="216"/>
      <c r="AZ371" s="216"/>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I372" s="216"/>
      <c r="AJ372" s="216"/>
      <c r="AK372" s="216"/>
      <c r="AL372" s="216"/>
      <c r="AM372" s="216"/>
      <c r="AN372" s="216"/>
      <c r="AO372" s="216"/>
      <c r="AP372" s="216"/>
      <c r="AQ372" s="216"/>
      <c r="AR372" s="216"/>
      <c r="AS372" s="216"/>
      <c r="AT372" s="216"/>
      <c r="AU372" s="216"/>
      <c r="AV372" s="216"/>
      <c r="AW372" s="216"/>
      <c r="AX372" s="216"/>
      <c r="AY372" s="216"/>
      <c r="AZ372" s="216"/>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I373" s="216"/>
      <c r="AJ373" s="216"/>
      <c r="AK373" s="216"/>
      <c r="AL373" s="216"/>
      <c r="AM373" s="216"/>
      <c r="AN373" s="216"/>
      <c r="AO373" s="216"/>
      <c r="AP373" s="216"/>
      <c r="AQ373" s="216"/>
      <c r="AR373" s="216"/>
      <c r="AS373" s="216"/>
      <c r="AT373" s="216"/>
      <c r="AU373" s="216"/>
      <c r="AV373" s="216"/>
      <c r="AW373" s="216"/>
      <c r="AX373" s="216"/>
      <c r="AY373" s="216"/>
      <c r="AZ373" s="216"/>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I374" s="216"/>
      <c r="AJ374" s="216"/>
      <c r="AK374" s="216"/>
      <c r="AL374" s="216"/>
      <c r="AM374" s="216"/>
      <c r="AN374" s="216"/>
      <c r="AO374" s="216"/>
      <c r="AP374" s="216"/>
      <c r="AQ374" s="216"/>
      <c r="AR374" s="216"/>
      <c r="AS374" s="216"/>
      <c r="AT374" s="216"/>
      <c r="AU374" s="216"/>
      <c r="AV374" s="216"/>
      <c r="AW374" s="216"/>
      <c r="AX374" s="216"/>
      <c r="AY374" s="216"/>
      <c r="AZ374" s="216"/>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54" customFormat="true" ht="15" customHeight="true" x14ac:dyDescent="0.2">
      <c r="B390" s="559"/>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54" customFormat="true" ht="15" customHeight="true" x14ac:dyDescent="0.2">
      <c r="B391" s="559"/>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54" customFormat="true" ht="15" customHeight="true" x14ac:dyDescent="0.2">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54" customFormat="true" ht="15" customHeight="true" x14ac:dyDescent="0.2">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54" customFormat="true" ht="15" customHeight="true" x14ac:dyDescent="0.2">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54" customFormat="true" ht="15" customHeight="true" x14ac:dyDescent="0.2">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54" customFormat="true" ht="15" customHeight="true" x14ac:dyDescent="0.2">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54" customFormat="true" ht="15" customHeight="true" x14ac:dyDescent="0.2">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54" customFormat="true" ht="15" customHeight="true" x14ac:dyDescent="0.2">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395" customFormat="true" ht="15" customHeight="true" x14ac:dyDescent="0.25">
      <c r="A399" s="136"/>
      <c r="B399" s="136"/>
      <c r="C399" s="1786" t="s">
        <v>129</v>
      </c>
      <c r="D399" s="1787"/>
      <c r="E399" s="1787"/>
      <c r="F399" s="1787"/>
      <c r="G399" s="136"/>
      <c r="H399" s="1794" t="s">
        <v>130</v>
      </c>
      <c r="I399" s="1795"/>
      <c r="J399" s="1795"/>
      <c r="K399" s="1795"/>
      <c r="M399" s="1794" t="s">
        <v>131</v>
      </c>
      <c r="N399" s="1795"/>
      <c r="O399" s="1795"/>
      <c r="P399" s="179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1796" t="s">
        <v>203</v>
      </c>
      <c r="D400" s="1797"/>
      <c r="E400" s="1797"/>
      <c r="F400" s="376"/>
      <c r="G400" s="376"/>
      <c r="H400" s="1798" t="s">
        <v>203</v>
      </c>
      <c r="I400" s="1798"/>
      <c r="J400" s="1798"/>
      <c r="K400" s="376"/>
      <c r="L400" s="376"/>
      <c r="M400" s="1798" t="s">
        <v>203</v>
      </c>
      <c r="N400" s="1798"/>
      <c r="O400" s="1798"/>
      <c r="P400" s="376"/>
      <c r="Q400" s="376"/>
      <c r="AI400" s="211"/>
      <c r="AJ400" s="211"/>
      <c r="AK400" s="211"/>
      <c r="AL400" s="211"/>
      <c r="AM400" s="211"/>
      <c r="AN400" s="211"/>
      <c r="AO400" s="211"/>
      <c r="AP400" s="211"/>
      <c r="AQ400" s="211"/>
      <c r="AR400" s="211"/>
      <c r="AS400" s="211"/>
      <c r="AT400" s="211"/>
      <c r="AU400" s="211"/>
      <c r="AV400" s="211"/>
      <c r="AW400" s="211"/>
      <c r="AX400" s="211"/>
      <c r="AY400" s="211"/>
      <c r="AZ400" s="211"/>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395"/>
      <c r="BV400" s="395"/>
      <c r="BW400" s="395"/>
      <c r="BX400" s="395"/>
      <c r="BY400" s="395"/>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96"/>
      <c r="D401" s="1797"/>
      <c r="E401" s="396" t="s">
        <v>204</v>
      </c>
      <c r="F401" s="376"/>
      <c r="G401" s="376"/>
      <c r="H401" s="1798"/>
      <c r="I401" s="1798"/>
      <c r="J401" s="397" t="s">
        <v>204</v>
      </c>
      <c r="K401" s="376"/>
      <c r="L401" s="376"/>
      <c r="M401" s="1798"/>
      <c r="N401" s="1798"/>
      <c r="O401" s="398" t="s">
        <v>204</v>
      </c>
      <c r="P401" s="376"/>
      <c r="Q401" s="376"/>
      <c r="AI401" s="211"/>
      <c r="AJ401" s="211"/>
      <c r="AK401" s="211"/>
      <c r="AL401" s="211"/>
      <c r="AM401" s="211"/>
      <c r="AN401" s="211"/>
      <c r="AO401" s="211"/>
      <c r="AP401" s="211"/>
      <c r="AQ401" s="211"/>
      <c r="AR401" s="211"/>
      <c r="AS401" s="211"/>
      <c r="AT401" s="211"/>
      <c r="AU401" s="211"/>
      <c r="AV401" s="211"/>
      <c r="AW401" s="211"/>
      <c r="AX401" s="211"/>
      <c r="AY401" s="211"/>
      <c r="AZ401" s="211"/>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395"/>
      <c r="BV401" s="395"/>
      <c r="BW401" s="395"/>
      <c r="BX401" s="395"/>
      <c r="BY401" s="395"/>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99" t="s">
        <v>135</v>
      </c>
      <c r="C402" s="1797"/>
      <c r="D402" s="1797"/>
      <c r="E402" s="399" t="s">
        <v>205</v>
      </c>
      <c r="F402" s="376"/>
      <c r="G402" s="376"/>
      <c r="H402" s="1798"/>
      <c r="I402" s="1798"/>
      <c r="J402" s="400" t="s">
        <v>205</v>
      </c>
      <c r="K402" s="376"/>
      <c r="L402" s="376"/>
      <c r="M402" s="1798"/>
      <c r="N402" s="1798"/>
      <c r="O402" s="401" t="s">
        <v>205</v>
      </c>
      <c r="P402" s="376"/>
      <c r="Q402" s="376"/>
      <c r="AI402" s="211"/>
      <c r="AJ402" s="211"/>
      <c r="AK402" s="211"/>
      <c r="AL402" s="211"/>
      <c r="AM402" s="211"/>
      <c r="AN402" s="211"/>
      <c r="AO402" s="211"/>
      <c r="AP402" s="211"/>
      <c r="AQ402" s="211"/>
      <c r="AR402" s="211"/>
      <c r="AS402" s="211"/>
      <c r="AT402" s="211"/>
      <c r="AU402" s="211"/>
      <c r="AV402" s="211"/>
      <c r="AW402" s="211"/>
      <c r="AX402" s="211"/>
      <c r="AY402" s="211"/>
      <c r="AZ402" s="211"/>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395"/>
      <c r="BV402" s="395"/>
      <c r="BW402" s="395"/>
      <c r="BX402" s="395"/>
      <c r="BY402" s="395"/>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800"/>
      <c r="C403" s="1752" t="s">
        <v>206</v>
      </c>
      <c r="D403" s="1753"/>
      <c r="E403" s="440">
        <v>0.80645795735247683</v>
      </c>
      <c r="F403" s="441"/>
      <c r="G403" s="441"/>
      <c r="H403" s="1753" t="s">
        <v>206</v>
      </c>
      <c r="I403" s="1753"/>
      <c r="J403" s="442">
        <v>0.76204466893937994</v>
      </c>
      <c r="K403" s="441"/>
      <c r="L403" s="441"/>
      <c r="M403" s="1753" t="s">
        <v>207</v>
      </c>
      <c r="N403" s="1753"/>
      <c r="O403" s="443">
        <v>0.78181523734568925</v>
      </c>
      <c r="P403" s="441"/>
      <c r="Q403" s="44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800"/>
      <c r="C404" s="1752" t="s">
        <v>208</v>
      </c>
      <c r="D404" s="1753"/>
      <c r="E404" s="444">
        <v>0.79209623672926699</v>
      </c>
      <c r="F404" s="441"/>
      <c r="G404" s="441"/>
      <c r="H404" s="1753" t="s">
        <v>209</v>
      </c>
      <c r="I404" s="1753"/>
      <c r="J404" s="445">
        <v>0.74413170805564421</v>
      </c>
      <c r="K404" s="441"/>
      <c r="L404" s="441"/>
      <c r="M404" s="1753" t="s">
        <v>208</v>
      </c>
      <c r="N404" s="1753"/>
      <c r="O404" s="446">
        <v>0.7801677285725539</v>
      </c>
      <c r="P404" s="441"/>
      <c r="Q404" s="44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800"/>
      <c r="C405" s="1752" t="s">
        <v>207</v>
      </c>
      <c r="D405" s="1753"/>
      <c r="E405" s="444">
        <v>0.78938860826572832</v>
      </c>
      <c r="F405" s="441"/>
      <c r="G405" s="441"/>
      <c r="H405" s="1753" t="s">
        <v>210</v>
      </c>
      <c r="I405" s="1753"/>
      <c r="J405" s="445">
        <v>-0.72934893901827136</v>
      </c>
      <c r="K405" s="441"/>
      <c r="L405" s="441"/>
      <c r="M405" s="1753" t="s">
        <v>211</v>
      </c>
      <c r="N405" s="1753"/>
      <c r="O405" s="446">
        <v>-0.77902587579465121</v>
      </c>
      <c r="P405" s="441"/>
      <c r="Q405" s="44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800"/>
      <c r="C406" s="1752" t="s">
        <v>211</v>
      </c>
      <c r="D406" s="1753"/>
      <c r="E406" s="444">
        <v>-0.78792690292006085</v>
      </c>
      <c r="F406" s="441"/>
      <c r="G406" s="441"/>
      <c r="H406" s="1753" t="s">
        <v>212</v>
      </c>
      <c r="I406" s="1753"/>
      <c r="J406" s="445">
        <v>0.64084503128866099</v>
      </c>
      <c r="K406" s="441"/>
      <c r="L406" s="441"/>
      <c r="M406" s="1753" t="s">
        <v>213</v>
      </c>
      <c r="N406" s="1753"/>
      <c r="O406" s="446">
        <v>0.7338041335494091</v>
      </c>
      <c r="P406" s="441"/>
      <c r="Q406" s="44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800"/>
      <c r="C407" s="1752" t="s">
        <v>210</v>
      </c>
      <c r="D407" s="1753"/>
      <c r="E407" s="444">
        <v>-0.77789425192783768</v>
      </c>
      <c r="F407" s="441"/>
      <c r="G407" s="441"/>
      <c r="H407" s="1753" t="s">
        <v>207</v>
      </c>
      <c r="I407" s="1753"/>
      <c r="J407" s="445">
        <v>0.6298223853034296</v>
      </c>
      <c r="K407" s="441"/>
      <c r="L407" s="441"/>
      <c r="M407" s="1753" t="s">
        <v>206</v>
      </c>
      <c r="N407" s="1753"/>
      <c r="O407" s="446">
        <v>0.68979002419942115</v>
      </c>
      <c r="P407" s="441"/>
      <c r="Q407" s="44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800"/>
      <c r="C408" s="1752" t="s">
        <v>209</v>
      </c>
      <c r="D408" s="1753"/>
      <c r="E408" s="444">
        <v>0.77667379281864501</v>
      </c>
      <c r="F408" s="441"/>
      <c r="G408" s="441"/>
      <c r="H408" s="1753" t="s">
        <v>208</v>
      </c>
      <c r="I408" s="1753"/>
      <c r="J408" s="445">
        <v>0.62811445573641511</v>
      </c>
      <c r="K408" s="441"/>
      <c r="L408" s="441"/>
      <c r="M408" s="1753" t="s">
        <v>214</v>
      </c>
      <c r="N408" s="1753"/>
      <c r="O408" s="446">
        <v>0.65818132643126026</v>
      </c>
      <c r="P408" s="441"/>
      <c r="Q408" s="44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800"/>
      <c r="C409" s="1752" t="s">
        <v>213</v>
      </c>
      <c r="D409" s="1753"/>
      <c r="E409" s="444">
        <v>0.76414354809984497</v>
      </c>
      <c r="F409" s="441"/>
      <c r="G409" s="441"/>
      <c r="H409" s="1753" t="s">
        <v>211</v>
      </c>
      <c r="I409" s="1753"/>
      <c r="J409" s="445">
        <v>-0.62742905886066846</v>
      </c>
      <c r="K409" s="441"/>
      <c r="L409" s="441"/>
      <c r="M409" s="1753" t="s">
        <v>212</v>
      </c>
      <c r="N409" s="1753"/>
      <c r="O409" s="446">
        <v>0.65683745067012977</v>
      </c>
      <c r="P409" s="441"/>
      <c r="Q409" s="44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800"/>
      <c r="C410" s="1752" t="s">
        <v>212</v>
      </c>
      <c r="D410" s="1753"/>
      <c r="E410" s="444">
        <v>0.74232681821426616</v>
      </c>
      <c r="F410" s="441"/>
      <c r="G410" s="441"/>
      <c r="H410" s="1753" t="s">
        <v>213</v>
      </c>
      <c r="I410" s="1753"/>
      <c r="J410" s="445">
        <v>0.62459553734928985</v>
      </c>
      <c r="K410" s="441"/>
      <c r="L410" s="441"/>
      <c r="M410" s="1753" t="s">
        <v>209</v>
      </c>
      <c r="N410" s="1753"/>
      <c r="O410" s="446">
        <v>0.63893534516635908</v>
      </c>
      <c r="P410" s="441"/>
      <c r="Q410" s="44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800"/>
      <c r="C411" s="1752" t="s">
        <v>214</v>
      </c>
      <c r="D411" s="1753"/>
      <c r="E411" s="444">
        <v>0.7085020809509569</v>
      </c>
      <c r="F411" s="441"/>
      <c r="G411" s="441"/>
      <c r="H411" s="1753" t="s">
        <v>214</v>
      </c>
      <c r="I411" s="1753"/>
      <c r="J411" s="445">
        <v>0.61390927071688162</v>
      </c>
      <c r="K411" s="441"/>
      <c r="L411" s="441"/>
      <c r="M411" s="1753" t="s">
        <v>210</v>
      </c>
      <c r="N411" s="1753"/>
      <c r="O411" s="446">
        <v>-0.6254601300672028</v>
      </c>
      <c r="P411" s="441"/>
      <c r="Q411" s="44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800"/>
      <c r="C412" s="1752" t="s">
        <v>215</v>
      </c>
      <c r="D412" s="1753"/>
      <c r="E412" s="444">
        <v>0.656381847839277</v>
      </c>
      <c r="F412" s="441"/>
      <c r="G412" s="441"/>
      <c r="H412" s="1753" t="s">
        <v>215</v>
      </c>
      <c r="I412" s="1753"/>
      <c r="J412" s="445">
        <v>0.60787705111364354</v>
      </c>
      <c r="K412" s="441"/>
      <c r="L412" s="441"/>
      <c r="M412" s="1753" t="s">
        <v>216</v>
      </c>
      <c r="N412" s="1753"/>
      <c r="O412" s="446">
        <v>0.61275391609516405</v>
      </c>
      <c r="P412" s="441"/>
      <c r="Q412" s="44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800"/>
      <c r="C413" s="1752" t="s">
        <v>216</v>
      </c>
      <c r="D413" s="1753"/>
      <c r="E413" s="444">
        <v>0.64552830093031466</v>
      </c>
      <c r="F413" s="441"/>
      <c r="G413" s="441"/>
      <c r="H413" s="1753" t="s">
        <v>216</v>
      </c>
      <c r="I413" s="1753"/>
      <c r="J413" s="445">
        <v>0.60566201507864126</v>
      </c>
      <c r="K413" s="441"/>
      <c r="L413" s="441"/>
      <c r="M413" s="1753" t="s">
        <v>215</v>
      </c>
      <c r="N413" s="1753"/>
      <c r="O413" s="446">
        <v>0.50323798560324329</v>
      </c>
      <c r="P413" s="441"/>
      <c r="Q413" s="44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800"/>
      <c r="C414" s="1752" t="s">
        <v>217</v>
      </c>
      <c r="D414" s="1753"/>
      <c r="E414" s="444">
        <v>-0.63026757007047995</v>
      </c>
      <c r="F414" s="441"/>
      <c r="G414" s="441"/>
      <c r="H414" s="1753" t="s">
        <v>217</v>
      </c>
      <c r="I414" s="1753"/>
      <c r="J414" s="445">
        <v>-0.60288165621783751</v>
      </c>
      <c r="K414" s="441"/>
      <c r="L414" s="441"/>
      <c r="M414" s="1753" t="s">
        <v>218</v>
      </c>
      <c r="N414" s="1753"/>
      <c r="O414" s="446">
        <v>0.46960715303101802</v>
      </c>
      <c r="P414" s="441"/>
      <c r="Q414" s="44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800"/>
      <c r="C415" s="1752" t="s">
        <v>218</v>
      </c>
      <c r="D415" s="1753"/>
      <c r="E415" s="444">
        <v>0.53577887023960613</v>
      </c>
      <c r="F415" s="441"/>
      <c r="G415" s="441"/>
      <c r="H415" s="1753" t="s">
        <v>219</v>
      </c>
      <c r="I415" s="1753"/>
      <c r="J415" s="445">
        <v>0.5130226124114583</v>
      </c>
      <c r="K415" s="441"/>
      <c r="L415" s="441"/>
      <c r="M415" s="1753" t="s">
        <v>217</v>
      </c>
      <c r="N415" s="1753"/>
      <c r="O415" s="446">
        <v>-0.45196846238887606</v>
      </c>
      <c r="P415" s="441"/>
      <c r="Q415" s="44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800"/>
      <c r="C416" s="1752" t="s">
        <v>219</v>
      </c>
      <c r="D416" s="1753"/>
      <c r="E416" s="444">
        <v>0.50675040019847206</v>
      </c>
      <c r="F416" s="441"/>
      <c r="G416" s="441"/>
      <c r="H416" s="1753" t="s">
        <v>218</v>
      </c>
      <c r="I416" s="1753"/>
      <c r="J416" s="445">
        <v>0.41933351969918892</v>
      </c>
      <c r="K416" s="441"/>
      <c r="L416" s="441"/>
      <c r="M416" s="1753" t="s">
        <v>220</v>
      </c>
      <c r="N416" s="1753"/>
      <c r="O416" s="446">
        <v>0.39930396546567309</v>
      </c>
      <c r="P416" s="441"/>
      <c r="Q416" s="44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800"/>
      <c r="C417" s="1752" t="s">
        <v>221</v>
      </c>
      <c r="D417" s="1753"/>
      <c r="E417" s="444">
        <v>-0.43982334122023015</v>
      </c>
      <c r="F417" s="441"/>
      <c r="G417" s="441"/>
      <c r="H417" s="1753" t="s">
        <v>222</v>
      </c>
      <c r="I417" s="1753"/>
      <c r="J417" s="445">
        <v>-0.41541401143620871</v>
      </c>
      <c r="K417" s="441"/>
      <c r="L417" s="441"/>
      <c r="M417" s="1753" t="s">
        <v>223</v>
      </c>
      <c r="N417" s="1753"/>
      <c r="O417" s="446">
        <v>0.39239658863497034</v>
      </c>
      <c r="P417" s="441"/>
      <c r="Q417" s="44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800"/>
      <c r="C418" s="1752" t="s">
        <v>222</v>
      </c>
      <c r="D418" s="1753"/>
      <c r="E418" s="444">
        <v>-0.42829945229463057</v>
      </c>
      <c r="F418" s="441"/>
      <c r="G418" s="441"/>
      <c r="H418" s="1753" t="s">
        <v>223</v>
      </c>
      <c r="I418" s="1753"/>
      <c r="J418" s="445">
        <v>0.40062397650827936</v>
      </c>
      <c r="K418" s="441"/>
      <c r="L418" s="441"/>
      <c r="M418" s="1753" t="s">
        <v>224</v>
      </c>
      <c r="N418" s="1753"/>
      <c r="O418" s="446">
        <v>0.37320134101072977</v>
      </c>
      <c r="P418" s="441"/>
      <c r="Q418" s="44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800"/>
      <c r="C419" s="1752" t="s">
        <v>223</v>
      </c>
      <c r="D419" s="1753"/>
      <c r="E419" s="444">
        <v>0.40816585840917835</v>
      </c>
      <c r="F419" s="441"/>
      <c r="G419" s="441"/>
      <c r="H419" s="1753" t="s">
        <v>225</v>
      </c>
      <c r="I419" s="1753"/>
      <c r="J419" s="445">
        <v>0.38661190281185293</v>
      </c>
      <c r="K419" s="441"/>
      <c r="L419" s="441"/>
      <c r="M419" s="1753" t="s">
        <v>221</v>
      </c>
      <c r="N419" s="1753"/>
      <c r="O419" s="446">
        <v>-0.34786787790412604</v>
      </c>
      <c r="P419" s="441"/>
      <c r="Q419" s="44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800"/>
      <c r="C420" s="1752" t="s">
        <v>226</v>
      </c>
      <c r="D420" s="1753"/>
      <c r="E420" s="444">
        <v>-0.37218195463374076</v>
      </c>
      <c r="F420" s="441"/>
      <c r="G420" s="441"/>
      <c r="H420" s="1753" t="s">
        <v>224</v>
      </c>
      <c r="I420" s="1753"/>
      <c r="J420" s="445">
        <v>0.36048047875620748</v>
      </c>
      <c r="K420" s="441"/>
      <c r="L420" s="441"/>
      <c r="M420" s="1753" t="s">
        <v>222</v>
      </c>
      <c r="N420" s="1753"/>
      <c r="O420" s="446">
        <v>-0.30365232410955101</v>
      </c>
      <c r="P420" s="441"/>
      <c r="Q420" s="44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800"/>
      <c r="C421" s="1752" t="s">
        <v>224</v>
      </c>
      <c r="D421" s="1753"/>
      <c r="E421" s="444">
        <v>0.37081607810683515</v>
      </c>
      <c r="F421" s="441"/>
      <c r="G421" s="441"/>
      <c r="H421" s="1753" t="s">
        <v>221</v>
      </c>
      <c r="I421" s="1753"/>
      <c r="J421" s="445">
        <v>-0.33073773971650333</v>
      </c>
      <c r="K421" s="441"/>
      <c r="L421" s="441"/>
      <c r="M421" s="1753" t="s">
        <v>219</v>
      </c>
      <c r="N421" s="1753"/>
      <c r="O421" s="446">
        <v>0.2774832238199117</v>
      </c>
      <c r="P421" s="441"/>
      <c r="Q421" s="44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800"/>
      <c r="C422" s="1752" t="s">
        <v>225</v>
      </c>
      <c r="D422" s="1753"/>
      <c r="E422" s="444">
        <v>0.29395613977066909</v>
      </c>
      <c r="F422" s="441"/>
      <c r="G422" s="441"/>
      <c r="H422" s="1753" t="s">
        <v>227</v>
      </c>
      <c r="I422" s="1753"/>
      <c r="J422" s="445">
        <v>0.30086772470097312</v>
      </c>
      <c r="K422" s="441"/>
      <c r="L422" s="441"/>
      <c r="M422" s="1753" t="s">
        <v>228</v>
      </c>
      <c r="N422" s="1753"/>
      <c r="O422" s="446">
        <v>0.27647931901096889</v>
      </c>
      <c r="P422" s="441"/>
      <c r="Q422" s="44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800"/>
      <c r="C423" s="1752" t="s">
        <v>229</v>
      </c>
      <c r="D423" s="1753"/>
      <c r="E423" s="444">
        <v>-0.29331850188515007</v>
      </c>
      <c r="F423" s="441"/>
      <c r="G423" s="441"/>
      <c r="H423" s="1753" t="s">
        <v>230</v>
      </c>
      <c r="I423" s="1753"/>
      <c r="J423" s="445">
        <v>-0.28616743380325554</v>
      </c>
      <c r="K423" s="441"/>
      <c r="L423" s="441"/>
      <c r="M423" s="1753" t="s">
        <v>229</v>
      </c>
      <c r="N423" s="1753"/>
      <c r="O423" s="446">
        <v>-0.27528008763488837</v>
      </c>
      <c r="P423" s="441"/>
      <c r="Q423" s="44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800"/>
      <c r="C424" s="1752" t="s">
        <v>227</v>
      </c>
      <c r="D424" s="1753"/>
      <c r="E424" s="444">
        <v>0.28476529087392061</v>
      </c>
      <c r="F424" s="441"/>
      <c r="G424" s="441"/>
      <c r="H424" s="1753" t="s">
        <v>231</v>
      </c>
      <c r="I424" s="1753"/>
      <c r="J424" s="445">
        <v>0.26823219941603887</v>
      </c>
      <c r="K424" s="441"/>
      <c r="L424" s="441"/>
      <c r="M424" s="1753" t="s">
        <v>232</v>
      </c>
      <c r="N424" s="1753"/>
      <c r="O424" s="446">
        <v>-0.24753328678011288</v>
      </c>
      <c r="P424" s="441"/>
      <c r="Q424" s="44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800"/>
      <c r="C425" s="1752" t="s">
        <v>232</v>
      </c>
      <c r="D425" s="1753"/>
      <c r="E425" s="444">
        <v>-0.27154501563562627</v>
      </c>
      <c r="F425" s="441"/>
      <c r="G425" s="441"/>
      <c r="H425" s="1753" t="s">
        <v>233</v>
      </c>
      <c r="I425" s="1753"/>
      <c r="J425" s="445">
        <v>-0.26341868712695904</v>
      </c>
      <c r="K425" s="441"/>
      <c r="L425" s="441"/>
      <c r="M425" s="1753" t="s">
        <v>234</v>
      </c>
      <c r="N425" s="1753"/>
      <c r="O425" s="446">
        <v>0.23235383362262307</v>
      </c>
      <c r="P425" s="441"/>
      <c r="Q425" s="44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800"/>
      <c r="C426" s="1752" t="s">
        <v>231</v>
      </c>
      <c r="D426" s="1753"/>
      <c r="E426" s="444">
        <v>0.2714520219355151</v>
      </c>
      <c r="F426" s="441"/>
      <c r="G426" s="441"/>
      <c r="H426" s="1753" t="s">
        <v>235</v>
      </c>
      <c r="I426" s="1753"/>
      <c r="J426" s="445">
        <v>0.24868206933692025</v>
      </c>
      <c r="K426" s="441"/>
      <c r="L426" s="441"/>
      <c r="M426" s="1753" t="s">
        <v>231</v>
      </c>
      <c r="N426" s="1753"/>
      <c r="O426" s="446">
        <v>0.21659120727206016</v>
      </c>
      <c r="P426" s="441"/>
      <c r="Q426" s="44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800"/>
      <c r="C427" s="1752" t="s">
        <v>220</v>
      </c>
      <c r="D427" s="1753"/>
      <c r="E427" s="444">
        <v>0.26731100675766606</v>
      </c>
      <c r="F427" s="441"/>
      <c r="G427" s="441"/>
      <c r="H427" s="1753" t="s">
        <v>236</v>
      </c>
      <c r="I427" s="1753"/>
      <c r="J427" s="445">
        <v>0.22187294774172167</v>
      </c>
      <c r="K427" s="441"/>
      <c r="L427" s="441"/>
      <c r="M427" s="1753" t="s">
        <v>227</v>
      </c>
      <c r="N427" s="1753"/>
      <c r="O427" s="446">
        <v>0.21644329005344584</v>
      </c>
      <c r="P427" s="441"/>
      <c r="Q427" s="44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800"/>
      <c r="C428" s="1752" t="s">
        <v>235</v>
      </c>
      <c r="D428" s="1753"/>
      <c r="E428" s="444">
        <v>0.23400635448268489</v>
      </c>
      <c r="F428" s="441"/>
      <c r="G428" s="441"/>
      <c r="H428" s="1753" t="s">
        <v>237</v>
      </c>
      <c r="I428" s="1753"/>
      <c r="J428" s="445">
        <v>-0.188963618493105</v>
      </c>
      <c r="K428" s="441"/>
      <c r="L428" s="441"/>
      <c r="M428" s="1753" t="s">
        <v>226</v>
      </c>
      <c r="N428" s="1753"/>
      <c r="O428" s="446">
        <v>-0.19804055383333838</v>
      </c>
      <c r="P428" s="441"/>
      <c r="Q428" s="44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800"/>
      <c r="C429" s="1752" t="s">
        <v>238</v>
      </c>
      <c r="D429" s="1753"/>
      <c r="E429" s="444">
        <v>0.22568918196496043</v>
      </c>
      <c r="F429" s="441"/>
      <c r="G429" s="441"/>
      <c r="H429" s="1753" t="s">
        <v>239</v>
      </c>
      <c r="I429" s="1753"/>
      <c r="J429" s="445">
        <v>-0.17271950841324371</v>
      </c>
      <c r="K429" s="441"/>
      <c r="L429" s="441"/>
      <c r="M429" s="1753" t="s">
        <v>240</v>
      </c>
      <c r="N429" s="1753"/>
      <c r="O429" s="446">
        <v>0.19526547335610758</v>
      </c>
      <c r="P429" s="441"/>
      <c r="Q429" s="44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800"/>
      <c r="C430" s="1752" t="s">
        <v>241</v>
      </c>
      <c r="D430" s="1753"/>
      <c r="E430" s="444">
        <v>-0.21467725705857504</v>
      </c>
      <c r="F430" s="441"/>
      <c r="G430" s="441"/>
      <c r="H430" s="1753" t="s">
        <v>242</v>
      </c>
      <c r="I430" s="1753"/>
      <c r="J430" s="445">
        <v>-0.17179962373590849</v>
      </c>
      <c r="K430" s="441"/>
      <c r="L430" s="441"/>
      <c r="M430" s="1753" t="s">
        <v>238</v>
      </c>
      <c r="N430" s="1753"/>
      <c r="O430" s="446">
        <v>0.19131770979927015</v>
      </c>
      <c r="P430" s="441"/>
      <c r="Q430" s="44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800"/>
      <c r="C431" s="1752" t="s">
        <v>239</v>
      </c>
      <c r="D431" s="1753"/>
      <c r="E431" s="444">
        <v>-0.21084374391171554</v>
      </c>
      <c r="F431" s="441"/>
      <c r="G431" s="441"/>
      <c r="H431" s="1753" t="s">
        <v>232</v>
      </c>
      <c r="I431" s="1753"/>
      <c r="J431" s="445">
        <v>-0.1711792858293385</v>
      </c>
      <c r="K431" s="441"/>
      <c r="L431" s="441"/>
      <c r="M431" s="1753" t="s">
        <v>241</v>
      </c>
      <c r="N431" s="1753"/>
      <c r="O431" s="446">
        <v>-0.19039056327178777</v>
      </c>
      <c r="P431" s="441"/>
      <c r="Q431" s="44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800"/>
      <c r="C432" s="1752" t="s">
        <v>236</v>
      </c>
      <c r="D432" s="1753"/>
      <c r="E432" s="444">
        <v>0.19896320485684227</v>
      </c>
      <c r="F432" s="441"/>
      <c r="G432" s="441"/>
      <c r="H432" s="1753" t="s">
        <v>241</v>
      </c>
      <c r="I432" s="1753"/>
      <c r="J432" s="445">
        <v>-0.15380328038598032</v>
      </c>
      <c r="K432" s="441"/>
      <c r="L432" s="441"/>
      <c r="M432" s="1753" t="s">
        <v>225</v>
      </c>
      <c r="N432" s="1753"/>
      <c r="O432" s="446">
        <v>0.1884869557801031</v>
      </c>
      <c r="P432" s="441"/>
      <c r="Q432" s="44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800"/>
      <c r="C433" s="1752" t="s">
        <v>234</v>
      </c>
      <c r="D433" s="1753"/>
      <c r="E433" s="444">
        <v>0.17840972921987489</v>
      </c>
      <c r="F433" s="441"/>
      <c r="G433" s="441"/>
      <c r="H433" s="1753" t="s">
        <v>240</v>
      </c>
      <c r="I433" s="1753"/>
      <c r="J433" s="445">
        <v>0.14880826145167272</v>
      </c>
      <c r="K433" s="441"/>
      <c r="L433" s="441"/>
      <c r="M433" s="1753" t="s">
        <v>243</v>
      </c>
      <c r="N433" s="1753"/>
      <c r="O433" s="446">
        <v>0.18169212341607996</v>
      </c>
      <c r="P433" s="441"/>
      <c r="Q433" s="44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800"/>
      <c r="C434" s="1752" t="s">
        <v>240</v>
      </c>
      <c r="D434" s="1753"/>
      <c r="E434" s="444">
        <v>0.17081495284653631</v>
      </c>
      <c r="F434" s="441"/>
      <c r="G434" s="441"/>
      <c r="H434" s="1753" t="s">
        <v>238</v>
      </c>
      <c r="I434" s="1753"/>
      <c r="J434" s="445">
        <v>0.14142053851662298</v>
      </c>
      <c r="K434" s="441"/>
      <c r="L434" s="441"/>
      <c r="M434" s="1753" t="s">
        <v>244</v>
      </c>
      <c r="N434" s="1753"/>
      <c r="O434" s="446">
        <v>0.18084317318741205</v>
      </c>
      <c r="P434" s="441"/>
      <c r="Q434" s="44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800"/>
      <c r="C435" s="1752" t="s">
        <v>230</v>
      </c>
      <c r="D435" s="1753"/>
      <c r="E435" s="444">
        <v>-0.16843024244202087</v>
      </c>
      <c r="F435" s="441"/>
      <c r="G435" s="441"/>
      <c r="H435" s="1753" t="s">
        <v>245</v>
      </c>
      <c r="I435" s="1753"/>
      <c r="J435" s="445">
        <v>0.12486650844598875</v>
      </c>
      <c r="K435" s="441"/>
      <c r="L435" s="441"/>
      <c r="M435" s="1753" t="s">
        <v>235</v>
      </c>
      <c r="N435" s="1753"/>
      <c r="O435" s="446">
        <v>0.17705223361544026</v>
      </c>
      <c r="P435" s="441"/>
      <c r="Q435" s="44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800"/>
      <c r="C436" s="1752" t="s">
        <v>245</v>
      </c>
      <c r="D436" s="1753"/>
      <c r="E436" s="444">
        <v>0.16433796427256023</v>
      </c>
      <c r="F436" s="441"/>
      <c r="G436" s="441"/>
      <c r="H436" s="1753" t="s">
        <v>229</v>
      </c>
      <c r="I436" s="1753"/>
      <c r="J436" s="445">
        <v>-0.12210897482837547</v>
      </c>
      <c r="K436" s="441"/>
      <c r="L436" s="441"/>
      <c r="M436" s="1753" t="s">
        <v>245</v>
      </c>
      <c r="N436" s="1753"/>
      <c r="O436" s="446">
        <v>0.15068296200298031</v>
      </c>
      <c r="P436" s="441"/>
      <c r="Q436" s="44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800"/>
      <c r="C437" s="1752" t="s">
        <v>242</v>
      </c>
      <c r="D437" s="1753"/>
      <c r="E437" s="444">
        <v>-0.15091528339582408</v>
      </c>
      <c r="F437" s="441"/>
      <c r="G437" s="441"/>
      <c r="H437" s="1753" t="s">
        <v>226</v>
      </c>
      <c r="I437" s="1753"/>
      <c r="J437" s="445">
        <v>-0.11929125437710669</v>
      </c>
      <c r="K437" s="441"/>
      <c r="L437" s="441"/>
      <c r="M437" s="1753" t="s">
        <v>239</v>
      </c>
      <c r="N437" s="1753"/>
      <c r="O437" s="446">
        <v>-0.1468851595082642</v>
      </c>
      <c r="P437" s="441"/>
      <c r="Q437" s="44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800"/>
      <c r="C438" s="1752" t="s">
        <v>233</v>
      </c>
      <c r="D438" s="1753"/>
      <c r="E438" s="444">
        <v>-0.14184916045308388</v>
      </c>
      <c r="F438" s="441"/>
      <c r="G438" s="441"/>
      <c r="H438" s="1753" t="s">
        <v>220</v>
      </c>
      <c r="I438" s="1753"/>
      <c r="J438" s="445">
        <v>0.10974063880521169</v>
      </c>
      <c r="K438" s="441"/>
      <c r="L438" s="441"/>
      <c r="M438" s="1753" t="s">
        <v>246</v>
      </c>
      <c r="N438" s="1753"/>
      <c r="O438" s="446">
        <v>0.1277273207163091</v>
      </c>
      <c r="P438" s="441"/>
      <c r="Q438" s="44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800"/>
      <c r="C439" s="1752" t="s">
        <v>247</v>
      </c>
      <c r="D439" s="1753"/>
      <c r="E439" s="444">
        <v>-0.13793403733471699</v>
      </c>
      <c r="F439" s="441"/>
      <c r="G439" s="441"/>
      <c r="H439" s="1753" t="s">
        <v>247</v>
      </c>
      <c r="I439" s="1753"/>
      <c r="J439" s="445">
        <v>-9.7034220734134494E-2</v>
      </c>
      <c r="K439" s="441"/>
      <c r="L439" s="441"/>
      <c r="M439" s="1753" t="s">
        <v>248</v>
      </c>
      <c r="N439" s="1753"/>
      <c r="O439" s="446">
        <v>0.12594810826648437</v>
      </c>
      <c r="P439" s="441"/>
      <c r="Q439" s="44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800"/>
      <c r="C440" s="1752" t="s">
        <v>237</v>
      </c>
      <c r="D440" s="1753"/>
      <c r="E440" s="444">
        <v>-0.13527550459887486</v>
      </c>
      <c r="F440" s="441"/>
      <c r="G440" s="441"/>
      <c r="H440" s="1753" t="s">
        <v>249</v>
      </c>
      <c r="I440" s="1753"/>
      <c r="J440" s="445">
        <v>-9.0760910990290378E-2</v>
      </c>
      <c r="K440" s="441"/>
      <c r="L440" s="441"/>
      <c r="M440" s="1753" t="s">
        <v>236</v>
      </c>
      <c r="N440" s="1753"/>
      <c r="O440" s="446">
        <v>0.12004574204694354</v>
      </c>
      <c r="P440" s="441"/>
      <c r="Q440" s="44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800"/>
      <c r="C441" s="1752" t="s">
        <v>228</v>
      </c>
      <c r="D441" s="1753"/>
      <c r="E441" s="444">
        <v>0.12546316381245648</v>
      </c>
      <c r="F441" s="441"/>
      <c r="G441" s="441"/>
      <c r="H441" s="1753" t="s">
        <v>250</v>
      </c>
      <c r="I441" s="1753"/>
      <c r="J441" s="445">
        <v>-8.4548643840557852E-2</v>
      </c>
      <c r="K441" s="441"/>
      <c r="L441" s="441"/>
      <c r="M441" s="1753" t="s">
        <v>247</v>
      </c>
      <c r="N441" s="1753"/>
      <c r="O441" s="446">
        <v>-0.11013078195410815</v>
      </c>
      <c r="P441" s="441"/>
      <c r="Q441" s="44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800"/>
      <c r="C442" s="1752" t="s">
        <v>243</v>
      </c>
      <c r="D442" s="1753"/>
      <c r="E442" s="444">
        <v>0.11760412027872859</v>
      </c>
      <c r="F442" s="441"/>
      <c r="G442" s="441"/>
      <c r="H442" s="1753" t="s">
        <v>246</v>
      </c>
      <c r="I442" s="1753"/>
      <c r="J442" s="445">
        <v>5.7521718845434923E-2</v>
      </c>
      <c r="K442" s="441"/>
      <c r="L442" s="441"/>
      <c r="M442" s="1753" t="s">
        <v>237</v>
      </c>
      <c r="N442" s="1753"/>
      <c r="O442" s="446">
        <v>-9.8531188276576462E-2</v>
      </c>
      <c r="P442" s="441"/>
      <c r="Q442" s="44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800"/>
      <c r="C443" s="1752" t="s">
        <v>244</v>
      </c>
      <c r="D443" s="1753"/>
      <c r="E443" s="444">
        <v>0.10245209329894743</v>
      </c>
      <c r="F443" s="441"/>
      <c r="G443" s="441"/>
      <c r="H443" s="1753" t="s">
        <v>251</v>
      </c>
      <c r="I443" s="1753"/>
      <c r="J443" s="445">
        <v>-4.8419040894747772E-2</v>
      </c>
      <c r="K443" s="441"/>
      <c r="L443" s="441"/>
      <c r="M443" s="1753" t="s">
        <v>230</v>
      </c>
      <c r="N443" s="1753"/>
      <c r="O443" s="446">
        <v>-9.6608437754637289E-2</v>
      </c>
      <c r="P443" s="441"/>
      <c r="Q443" s="44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800"/>
      <c r="C444" s="1752" t="s">
        <v>246</v>
      </c>
      <c r="D444" s="1753"/>
      <c r="E444" s="444">
        <v>8.8700853056096762E-2</v>
      </c>
      <c r="F444" s="441"/>
      <c r="G444" s="441"/>
      <c r="H444" s="1753" t="s">
        <v>243</v>
      </c>
      <c r="I444" s="1753"/>
      <c r="J444" s="445">
        <v>4.5951484615369811E-2</v>
      </c>
      <c r="K444" s="441"/>
      <c r="L444" s="441"/>
      <c r="M444" s="1753" t="s">
        <v>252</v>
      </c>
      <c r="N444" s="1753"/>
      <c r="O444" s="446">
        <v>8.2796100446490273E-2</v>
      </c>
      <c r="P444" s="441"/>
      <c r="Q444" s="44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800"/>
      <c r="C445" s="1752" t="s">
        <v>248</v>
      </c>
      <c r="D445" s="1753"/>
      <c r="E445" s="444">
        <v>8.0576449169663819E-2</v>
      </c>
      <c r="F445" s="441"/>
      <c r="G445" s="441"/>
      <c r="H445" s="1753" t="s">
        <v>228</v>
      </c>
      <c r="I445" s="1753"/>
      <c r="J445" s="445">
        <v>-3.4281631509450794E-2</v>
      </c>
      <c r="K445" s="441"/>
      <c r="L445" s="441"/>
      <c r="M445" s="1753" t="s">
        <v>233</v>
      </c>
      <c r="N445" s="1753"/>
      <c r="O445" s="446">
        <v>-8.2483832909591479E-2</v>
      </c>
      <c r="P445" s="441"/>
      <c r="Q445" s="44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752" t="s">
        <v>252</v>
      </c>
      <c r="D446" s="1753"/>
      <c r="E446" s="444">
        <v>6.5942505204314911E-2</v>
      </c>
      <c r="F446" s="441"/>
      <c r="G446" s="441"/>
      <c r="H446" s="1753" t="s">
        <v>253</v>
      </c>
      <c r="I446" s="1753"/>
      <c r="J446" s="445">
        <v>-3.0294457341291391E-2</v>
      </c>
      <c r="K446" s="441"/>
      <c r="L446" s="441"/>
      <c r="M446" s="1753" t="s">
        <v>254</v>
      </c>
      <c r="N446" s="1753"/>
      <c r="O446" s="446">
        <v>8.0768398623040236E-2</v>
      </c>
      <c r="P446" s="441"/>
      <c r="Q446" s="44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752" t="s">
        <v>255</v>
      </c>
      <c r="D447" s="1753"/>
      <c r="E447" s="444">
        <v>4.3044722672253365E-2</v>
      </c>
      <c r="F447" s="441"/>
      <c r="G447" s="441"/>
      <c r="H447" s="1753" t="s">
        <v>256</v>
      </c>
      <c r="I447" s="1753"/>
      <c r="J447" s="445">
        <v>-2.9824390326133519E-2</v>
      </c>
      <c r="K447" s="441"/>
      <c r="L447" s="441"/>
      <c r="M447" s="1753" t="s">
        <v>255</v>
      </c>
      <c r="N447" s="1753"/>
      <c r="O447" s="446">
        <v>7.6451610778649398E-2</v>
      </c>
      <c r="P447" s="441"/>
      <c r="Q447" s="44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752" t="s">
        <v>257</v>
      </c>
      <c r="D448" s="1753"/>
      <c r="E448" s="444">
        <v>-3.6533827128479211E-2</v>
      </c>
      <c r="F448" s="441"/>
      <c r="G448" s="441"/>
      <c r="H448" s="1753" t="s">
        <v>252</v>
      </c>
      <c r="I448" s="1753"/>
      <c r="J448" s="445">
        <v>2.8010179421495529E-2</v>
      </c>
      <c r="K448" s="441"/>
      <c r="L448" s="441"/>
      <c r="M448" s="1753" t="s">
        <v>242</v>
      </c>
      <c r="N448" s="1753"/>
      <c r="O448" s="446">
        <v>-5.288012015289982E-2</v>
      </c>
      <c r="P448" s="441"/>
      <c r="Q448" s="44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752" t="s">
        <v>258</v>
      </c>
      <c r="D449" s="1753"/>
      <c r="E449" s="444">
        <v>-3.5903086848237654E-2</v>
      </c>
      <c r="F449" s="441"/>
      <c r="G449" s="441"/>
      <c r="H449" s="1753" t="s">
        <v>254</v>
      </c>
      <c r="I449" s="1753"/>
      <c r="J449" s="445">
        <v>2.5453414808960486E-2</v>
      </c>
      <c r="K449" s="441"/>
      <c r="L449" s="441"/>
      <c r="M449" s="1753" t="s">
        <v>259</v>
      </c>
      <c r="N449" s="1753"/>
      <c r="O449" s="446">
        <v>3.8100566513934987E-2</v>
      </c>
      <c r="P449" s="441"/>
      <c r="Q449" s="44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752" t="s">
        <v>251</v>
      </c>
      <c r="D450" s="1753"/>
      <c r="E450" s="444">
        <v>-3.2811651352316652E-2</v>
      </c>
      <c r="F450" s="441"/>
      <c r="G450" s="441"/>
      <c r="H450" s="1753" t="s">
        <v>234</v>
      </c>
      <c r="I450" s="1753"/>
      <c r="J450" s="445">
        <v>-1.9516632953467023E-2</v>
      </c>
      <c r="K450" s="441"/>
      <c r="L450" s="441"/>
      <c r="M450" s="1753" t="s">
        <v>249</v>
      </c>
      <c r="N450" s="1753"/>
      <c r="O450" s="446">
        <v>3.5389970302223593E-2</v>
      </c>
      <c r="P450" s="441"/>
      <c r="Q450" s="44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752" t="s">
        <v>256</v>
      </c>
      <c r="D451" s="1753"/>
      <c r="E451" s="444">
        <v>2.0488427575672395E-2</v>
      </c>
      <c r="F451" s="441"/>
      <c r="G451" s="441"/>
      <c r="H451" s="1753" t="s">
        <v>257</v>
      </c>
      <c r="I451" s="1753"/>
      <c r="J451" s="445">
        <v>-1.8841485628073518E-2</v>
      </c>
      <c r="K451" s="441"/>
      <c r="L451" s="441"/>
      <c r="M451" s="1753" t="s">
        <v>258</v>
      </c>
      <c r="N451" s="1753"/>
      <c r="O451" s="446">
        <v>-3.3449504755414076E-2</v>
      </c>
      <c r="P451" s="441"/>
      <c r="Q451" s="44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752" t="s">
        <v>249</v>
      </c>
      <c r="D452" s="1753"/>
      <c r="E452" s="444">
        <v>-1.8031338552576E-2</v>
      </c>
      <c r="F452" s="441"/>
      <c r="G452" s="441"/>
      <c r="H452" s="1753" t="s">
        <v>260</v>
      </c>
      <c r="I452" s="1753"/>
      <c r="J452" s="445">
        <v>-1.6058136495229528E-2</v>
      </c>
      <c r="K452" s="441"/>
      <c r="L452" s="441"/>
      <c r="M452" s="1753" t="s">
        <v>257</v>
      </c>
      <c r="N452" s="1753"/>
      <c r="O452" s="446">
        <v>3.0744388923297967E-2</v>
      </c>
      <c r="P452" s="441"/>
      <c r="Q452" s="44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752" t="s">
        <v>250</v>
      </c>
      <c r="D453" s="1753"/>
      <c r="E453" s="444">
        <v>-1.298936954043442E-2</v>
      </c>
      <c r="F453" s="441"/>
      <c r="G453" s="441"/>
      <c r="H453" s="1753" t="s">
        <v>244</v>
      </c>
      <c r="I453" s="1753"/>
      <c r="J453" s="445">
        <v>1.3135647795128777E-2</v>
      </c>
      <c r="K453" s="441"/>
      <c r="L453" s="441"/>
      <c r="M453" s="1753" t="s">
        <v>251</v>
      </c>
      <c r="N453" s="1753"/>
      <c r="O453" s="446">
        <v>-2.0726417011523508E-2</v>
      </c>
      <c r="P453" s="441"/>
      <c r="Q453" s="44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752" t="s">
        <v>259</v>
      </c>
      <c r="D454" s="1753"/>
      <c r="E454" s="444">
        <v>1.2359932853548449E-2</v>
      </c>
      <c r="F454" s="441"/>
      <c r="G454" s="441"/>
      <c r="H454" s="1753" t="s">
        <v>259</v>
      </c>
      <c r="I454" s="1753"/>
      <c r="J454" s="445">
        <v>-1.1741196154322531E-2</v>
      </c>
      <c r="K454" s="441"/>
      <c r="L454" s="441"/>
      <c r="M454" s="1753" t="s">
        <v>253</v>
      </c>
      <c r="N454" s="1753"/>
      <c r="O454" s="446">
        <v>-1.868963932400132E-2</v>
      </c>
      <c r="P454" s="441"/>
      <c r="Q454" s="44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752" t="s">
        <v>254</v>
      </c>
      <c r="D455" s="1753"/>
      <c r="E455" s="444">
        <v>6.7410180489646766E-3</v>
      </c>
      <c r="F455" s="441"/>
      <c r="G455" s="441"/>
      <c r="H455" s="1753" t="s">
        <v>255</v>
      </c>
      <c r="I455" s="1753"/>
      <c r="J455" s="445">
        <v>-8.9406567852896458E-3</v>
      </c>
      <c r="K455" s="441"/>
      <c r="L455" s="441"/>
      <c r="M455" s="1753" t="s">
        <v>260</v>
      </c>
      <c r="N455" s="1753"/>
      <c r="O455" s="446">
        <v>1.2500650409846187E-2</v>
      </c>
      <c r="P455" s="441"/>
      <c r="Q455" s="44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752" t="s">
        <v>253</v>
      </c>
      <c r="D456" s="1753"/>
      <c r="E456" s="444">
        <v>3.6019650017213118E-3</v>
      </c>
      <c r="F456" s="441"/>
      <c r="G456" s="441"/>
      <c r="H456" s="1753" t="s">
        <v>258</v>
      </c>
      <c r="I456" s="1753"/>
      <c r="J456" s="445">
        <v>4.3063975895852556E-3</v>
      </c>
      <c r="K456" s="441"/>
      <c r="L456" s="441"/>
      <c r="M456" s="1753" t="s">
        <v>256</v>
      </c>
      <c r="N456" s="1753"/>
      <c r="O456" s="446">
        <v>8.4100594569985251E-3</v>
      </c>
      <c r="P456" s="441"/>
      <c r="Q456" s="44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752" t="s">
        <v>260</v>
      </c>
      <c r="D457" s="1753"/>
      <c r="E457" s="447">
        <v>2.9386941215621219E-3</v>
      </c>
      <c r="F457" s="441"/>
      <c r="G457" s="441"/>
      <c r="H457" s="1753" t="s">
        <v>248</v>
      </c>
      <c r="I457" s="1753"/>
      <c r="J457" s="448">
        <v>3.5179591795973112E-3</v>
      </c>
      <c r="K457" s="441"/>
      <c r="L457" s="441"/>
      <c r="M457" s="1753" t="s">
        <v>250</v>
      </c>
      <c r="N457" s="1753"/>
      <c r="O457" s="449">
        <v>4.7545353552415634E-3</v>
      </c>
      <c r="P457" s="441"/>
      <c r="Q457" s="44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752"/>
      <c r="D458" s="1753"/>
      <c r="E458" s="441"/>
      <c r="F458" s="441"/>
      <c r="G458" s="441"/>
      <c r="H458" s="1753"/>
      <c r="I458" s="1753"/>
      <c r="J458" s="441"/>
      <c r="K458" s="441"/>
      <c r="L458" s="441"/>
      <c r="M458" s="1753"/>
      <c r="N458" s="1753"/>
      <c r="O458" s="441"/>
      <c r="P458" s="441"/>
      <c r="Q458" s="44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752"/>
      <c r="D459" s="1753"/>
      <c r="E459" s="441"/>
      <c r="F459" s="441"/>
      <c r="G459" s="441"/>
      <c r="H459" s="1753"/>
      <c r="I459" s="1753"/>
      <c r="J459" s="441"/>
      <c r="K459" s="441"/>
      <c r="L459" s="441"/>
      <c r="M459" s="1753"/>
      <c r="N459" s="1753"/>
      <c r="O459" s="441"/>
      <c r="P459" s="441"/>
      <c r="Q459" s="44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752"/>
      <c r="D460" s="1753"/>
      <c r="E460" s="441"/>
      <c r="F460" s="441"/>
      <c r="G460" s="441"/>
      <c r="H460" s="1753"/>
      <c r="I460" s="1753"/>
      <c r="J460" s="441"/>
      <c r="K460" s="441"/>
      <c r="L460" s="441"/>
      <c r="M460" s="1753"/>
      <c r="N460" s="1753"/>
      <c r="O460" s="441"/>
      <c r="P460" s="441"/>
      <c r="Q460" s="44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752" t="s">
        <v>261</v>
      </c>
      <c r="D461" s="1753"/>
      <c r="E461" s="1753"/>
      <c r="F461" s="441"/>
      <c r="G461" s="441"/>
      <c r="H461" s="1753" t="s">
        <v>261</v>
      </c>
      <c r="I461" s="1753"/>
      <c r="J461" s="1753"/>
      <c r="K461" s="441"/>
      <c r="L461" s="441"/>
      <c r="M461" s="1753" t="s">
        <v>261</v>
      </c>
      <c r="N461" s="1753"/>
      <c r="O461" s="1753"/>
      <c r="P461" s="441"/>
      <c r="Q461" s="44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752"/>
      <c r="D462" s="1753"/>
      <c r="E462" s="423" t="s">
        <v>262</v>
      </c>
      <c r="F462" s="441"/>
      <c r="G462" s="441"/>
      <c r="H462" s="1753"/>
      <c r="I462" s="1753"/>
      <c r="J462" s="424" t="s">
        <v>262</v>
      </c>
      <c r="K462" s="441"/>
      <c r="L462" s="441"/>
      <c r="M462" s="1753"/>
      <c r="N462" s="1753"/>
      <c r="O462" s="425" t="s">
        <v>262</v>
      </c>
      <c r="P462" s="441"/>
      <c r="Q462" s="44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752" t="s">
        <v>222</v>
      </c>
      <c r="D463" s="1753"/>
      <c r="E463" s="440">
        <v>0.18344042083588052</v>
      </c>
      <c r="F463" s="441"/>
      <c r="G463" s="441"/>
      <c r="H463" s="1753" t="s">
        <v>222</v>
      </c>
      <c r="I463" s="1753"/>
      <c r="J463" s="442">
        <v>0.17256880089752255</v>
      </c>
      <c r="K463" s="441"/>
      <c r="L463" s="441"/>
      <c r="M463" s="1753" t="s">
        <v>222</v>
      </c>
      <c r="N463" s="1753"/>
      <c r="O463" s="443">
        <v>9.2204733937131814E-2</v>
      </c>
      <c r="P463" s="441"/>
      <c r="Q463" s="44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752" t="s">
        <v>217</v>
      </c>
      <c r="D464" s="1753"/>
      <c r="E464" s="444">
        <v>0.39723720988254735</v>
      </c>
      <c r="F464" s="441"/>
      <c r="G464" s="441"/>
      <c r="H464" s="1753" t="s">
        <v>217</v>
      </c>
      <c r="I464" s="1753"/>
      <c r="J464" s="445">
        <v>0.3634662914039628</v>
      </c>
      <c r="K464" s="441"/>
      <c r="L464" s="441"/>
      <c r="M464" s="1753" t="s">
        <v>217</v>
      </c>
      <c r="N464" s="1753"/>
      <c r="O464" s="446">
        <v>0.20427549099416487</v>
      </c>
      <c r="P464" s="441"/>
      <c r="Q464" s="44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752" t="s">
        <v>247</v>
      </c>
      <c r="D465" s="1753"/>
      <c r="E465" s="444">
        <v>1.90257986554551E-2</v>
      </c>
      <c r="F465" s="441"/>
      <c r="G465" s="441"/>
      <c r="H465" s="1753" t="s">
        <v>247</v>
      </c>
      <c r="I465" s="1753"/>
      <c r="J465" s="445">
        <v>9.4156399934807369E-3</v>
      </c>
      <c r="K465" s="441"/>
      <c r="L465" s="441"/>
      <c r="M465" s="1753" t="s">
        <v>247</v>
      </c>
      <c r="N465" s="1753"/>
      <c r="O465" s="446">
        <v>1.2128789133823313E-2</v>
      </c>
      <c r="P465" s="441"/>
      <c r="Q465" s="44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752" t="s">
        <v>228</v>
      </c>
      <c r="D466" s="1753"/>
      <c r="E466" s="444">
        <v>1.5741005473831289E-2</v>
      </c>
      <c r="F466" s="441"/>
      <c r="G466" s="441"/>
      <c r="H466" s="1753" t="s">
        <v>228</v>
      </c>
      <c r="I466" s="1753"/>
      <c r="J466" s="445">
        <v>1.1752302589497696E-3</v>
      </c>
      <c r="K466" s="441"/>
      <c r="L466" s="441"/>
      <c r="M466" s="1753" t="s">
        <v>228</v>
      </c>
      <c r="N466" s="1753"/>
      <c r="O466" s="446">
        <v>7.6440813840769103E-2</v>
      </c>
      <c r="P466" s="441"/>
      <c r="Q466" s="44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752" t="s">
        <v>246</v>
      </c>
      <c r="D467" s="1753"/>
      <c r="E467" s="444">
        <v>7.8678413328792697E-3</v>
      </c>
      <c r="F467" s="441"/>
      <c r="G467" s="441"/>
      <c r="H467" s="1753" t="s">
        <v>246</v>
      </c>
      <c r="I467" s="1753"/>
      <c r="J467" s="445">
        <v>3.3087481389332631E-3</v>
      </c>
      <c r="K467" s="441"/>
      <c r="L467" s="441"/>
      <c r="M467" s="1753" t="s">
        <v>246</v>
      </c>
      <c r="N467" s="1753"/>
      <c r="O467" s="446">
        <v>1.6314268457366884E-2</v>
      </c>
      <c r="P467" s="441"/>
      <c r="Q467" s="44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752" t="s">
        <v>215</v>
      </c>
      <c r="D468" s="1753"/>
      <c r="E468" s="444">
        <v>0.43083713017290376</v>
      </c>
      <c r="F468" s="441"/>
      <c r="G468" s="441"/>
      <c r="H468" s="1753" t="s">
        <v>215</v>
      </c>
      <c r="I468" s="1753"/>
      <c r="J468" s="445">
        <v>0.36951450927061918</v>
      </c>
      <c r="K468" s="441"/>
      <c r="L468" s="441"/>
      <c r="M468" s="1753" t="s">
        <v>215</v>
      </c>
      <c r="N468" s="1753"/>
      <c r="O468" s="446">
        <v>0.25324847015401009</v>
      </c>
      <c r="P468" s="441"/>
      <c r="Q468" s="44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752" t="s">
        <v>241</v>
      </c>
      <c r="D469" s="1753"/>
      <c r="E469" s="444">
        <v>4.6086324698193508E-2</v>
      </c>
      <c r="F469" s="441"/>
      <c r="G469" s="441"/>
      <c r="H469" s="1753" t="s">
        <v>241</v>
      </c>
      <c r="I469" s="1753"/>
      <c r="J469" s="445">
        <v>2.3655449057488478E-2</v>
      </c>
      <c r="K469" s="441"/>
      <c r="L469" s="441"/>
      <c r="M469" s="1753" t="s">
        <v>241</v>
      </c>
      <c r="N469" s="1753"/>
      <c r="O469" s="446">
        <v>3.6248566582948623E-2</v>
      </c>
      <c r="P469" s="441"/>
      <c r="Q469" s="44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752" t="s">
        <v>244</v>
      </c>
      <c r="D470" s="1753"/>
      <c r="E470" s="444">
        <v>1.0496431421336229E-2</v>
      </c>
      <c r="F470" s="441"/>
      <c r="G470" s="441"/>
      <c r="H470" s="1753" t="s">
        <v>244</v>
      </c>
      <c r="I470" s="1753"/>
      <c r="J470" s="445">
        <v>1.7254524299767151E-4</v>
      </c>
      <c r="K470" s="441"/>
      <c r="L470" s="441"/>
      <c r="M470" s="1753" t="s">
        <v>244</v>
      </c>
      <c r="N470" s="1753"/>
      <c r="O470" s="446">
        <v>3.2704253288492309E-2</v>
      </c>
      <c r="P470" s="441"/>
      <c r="Q470" s="44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752" t="s">
        <v>239</v>
      </c>
      <c r="D471" s="1753"/>
      <c r="E471" s="444">
        <v>4.4455084346709084E-2</v>
      </c>
      <c r="F471" s="441"/>
      <c r="G471" s="441"/>
      <c r="H471" s="1753" t="s">
        <v>239</v>
      </c>
      <c r="I471" s="1753"/>
      <c r="J471" s="445">
        <v>2.9832028586512564E-2</v>
      </c>
      <c r="K471" s="441"/>
      <c r="L471" s="441"/>
      <c r="M471" s="1753" t="s">
        <v>239</v>
      </c>
      <c r="N471" s="1753"/>
      <c r="O471" s="446">
        <v>2.1575250083768215E-2</v>
      </c>
      <c r="P471" s="441"/>
      <c r="Q471" s="44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752" t="s">
        <v>221</v>
      </c>
      <c r="D472" s="1753"/>
      <c r="E472" s="444">
        <v>0.19344457148212699</v>
      </c>
      <c r="F472" s="441"/>
      <c r="G472" s="441"/>
      <c r="H472" s="1753" t="s">
        <v>221</v>
      </c>
      <c r="I472" s="1753"/>
      <c r="J472" s="445">
        <v>0.1093874524727815</v>
      </c>
      <c r="K472" s="441"/>
      <c r="L472" s="441"/>
      <c r="M472" s="1753" t="s">
        <v>221</v>
      </c>
      <c r="N472" s="1753"/>
      <c r="O472" s="446">
        <v>0.12101206047751994</v>
      </c>
      <c r="P472" s="441"/>
      <c r="Q472" s="44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752" t="s">
        <v>243</v>
      </c>
      <c r="D473" s="1753"/>
      <c r="E473" s="444">
        <v>1.383072910653366E-2</v>
      </c>
      <c r="F473" s="441"/>
      <c r="G473" s="441"/>
      <c r="H473" s="1753" t="s">
        <v>243</v>
      </c>
      <c r="I473" s="1753"/>
      <c r="J473" s="445">
        <v>2.1115389383565683E-3</v>
      </c>
      <c r="K473" s="441"/>
      <c r="L473" s="441"/>
      <c r="M473" s="1753" t="s">
        <v>243</v>
      </c>
      <c r="N473" s="1753"/>
      <c r="O473" s="446">
        <v>3.3012027711444028E-2</v>
      </c>
      <c r="P473" s="441"/>
      <c r="Q473" s="44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752" t="s">
        <v>230</v>
      </c>
      <c r="D474" s="1753"/>
      <c r="E474" s="444">
        <v>2.8368746569077931E-2</v>
      </c>
      <c r="F474" s="441"/>
      <c r="G474" s="441"/>
      <c r="H474" s="1753" t="s">
        <v>230</v>
      </c>
      <c r="I474" s="1753"/>
      <c r="J474" s="445">
        <v>8.1891800169540646E-2</v>
      </c>
      <c r="K474" s="441"/>
      <c r="L474" s="441"/>
      <c r="M474" s="1753" t="s">
        <v>230</v>
      </c>
      <c r="N474" s="1753"/>
      <c r="O474" s="446">
        <v>9.333190245391627E-3</v>
      </c>
      <c r="P474" s="441"/>
      <c r="Q474" s="44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752" t="s">
        <v>218</v>
      </c>
      <c r="D475" s="1753"/>
      <c r="E475" s="444">
        <v>0.2870589977952287</v>
      </c>
      <c r="F475" s="441"/>
      <c r="G475" s="441"/>
      <c r="H475" s="1753" t="s">
        <v>218</v>
      </c>
      <c r="I475" s="1753"/>
      <c r="J475" s="445">
        <v>0.17584060074331007</v>
      </c>
      <c r="K475" s="441"/>
      <c r="L475" s="441"/>
      <c r="M475" s="1753" t="s">
        <v>218</v>
      </c>
      <c r="N475" s="1753"/>
      <c r="O475" s="446">
        <v>0.22053087817789799</v>
      </c>
      <c r="P475" s="441"/>
      <c r="Q475" s="44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752" t="s">
        <v>249</v>
      </c>
      <c r="D476" s="1753"/>
      <c r="E476" s="444">
        <v>3.2512916999761354E-4</v>
      </c>
      <c r="F476" s="441"/>
      <c r="G476" s="441"/>
      <c r="H476" s="1753" t="s">
        <v>249</v>
      </c>
      <c r="I476" s="1753"/>
      <c r="J476" s="445">
        <v>8.2375429637874132E-3</v>
      </c>
      <c r="K476" s="441"/>
      <c r="L476" s="441"/>
      <c r="M476" s="1753" t="s">
        <v>249</v>
      </c>
      <c r="N476" s="1753"/>
      <c r="O476" s="446">
        <v>1.2524499979922679E-3</v>
      </c>
      <c r="P476" s="441"/>
      <c r="Q476" s="44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752" t="s">
        <v>248</v>
      </c>
      <c r="D477" s="1753"/>
      <c r="E477" s="444">
        <v>6.4925641607914168E-3</v>
      </c>
      <c r="F477" s="441"/>
      <c r="G477" s="441"/>
      <c r="H477" s="1753" t="s">
        <v>248</v>
      </c>
      <c r="I477" s="1753"/>
      <c r="J477" s="445">
        <v>1.2376036789312986E-5</v>
      </c>
      <c r="K477" s="441"/>
      <c r="L477" s="441"/>
      <c r="M477" s="1753" t="s">
        <v>248</v>
      </c>
      <c r="N477" s="1753"/>
      <c r="O477" s="446">
        <v>1.5862925975906068E-2</v>
      </c>
      <c r="P477" s="441"/>
      <c r="Q477" s="44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752" t="s">
        <v>229</v>
      </c>
      <c r="D478" s="1753"/>
      <c r="E478" s="444">
        <v>8.6035743548148788E-2</v>
      </c>
      <c r="F478" s="441"/>
      <c r="G478" s="441"/>
      <c r="H478" s="1753" t="s">
        <v>229</v>
      </c>
      <c r="I478" s="1753"/>
      <c r="J478" s="445">
        <v>1.4910601733636836E-2</v>
      </c>
      <c r="K478" s="441"/>
      <c r="L478" s="441"/>
      <c r="M478" s="1753" t="s">
        <v>229</v>
      </c>
      <c r="N478" s="1753"/>
      <c r="O478" s="446">
        <v>7.5779126648271827E-2</v>
      </c>
      <c r="P478" s="441"/>
      <c r="Q478" s="44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752" t="s">
        <v>237</v>
      </c>
      <c r="D479" s="1753"/>
      <c r="E479" s="444">
        <v>1.8299462144480211E-2</v>
      </c>
      <c r="F479" s="441"/>
      <c r="G479" s="441"/>
      <c r="H479" s="1753" t="s">
        <v>237</v>
      </c>
      <c r="I479" s="1753"/>
      <c r="J479" s="445">
        <v>3.5707249114007737E-2</v>
      </c>
      <c r="K479" s="441"/>
      <c r="L479" s="441"/>
      <c r="M479" s="1753" t="s">
        <v>237</v>
      </c>
      <c r="N479" s="1753"/>
      <c r="O479" s="446">
        <v>9.7083950631941581E-3</v>
      </c>
      <c r="P479" s="441"/>
      <c r="Q479" s="44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752" t="s">
        <v>238</v>
      </c>
      <c r="D480" s="1753"/>
      <c r="E480" s="444">
        <v>5.0935606856013019E-2</v>
      </c>
      <c r="F480" s="441"/>
      <c r="G480" s="441"/>
      <c r="H480" s="1753" t="s">
        <v>238</v>
      </c>
      <c r="I480" s="1753"/>
      <c r="J480" s="445">
        <v>1.9999768714331644E-2</v>
      </c>
      <c r="K480" s="441"/>
      <c r="L480" s="441"/>
      <c r="M480" s="1753" t="s">
        <v>238</v>
      </c>
      <c r="N480" s="1753"/>
      <c r="O480" s="446">
        <v>3.6602466082837751E-2</v>
      </c>
      <c r="P480" s="441"/>
      <c r="Q480" s="44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752" t="s">
        <v>242</v>
      </c>
      <c r="D481" s="1753"/>
      <c r="E481" s="444">
        <v>2.2775422762441894E-2</v>
      </c>
      <c r="F481" s="441"/>
      <c r="G481" s="441"/>
      <c r="H481" s="1753" t="s">
        <v>242</v>
      </c>
      <c r="I481" s="1753"/>
      <c r="J481" s="445">
        <v>2.9515110715799729E-2</v>
      </c>
      <c r="K481" s="441"/>
      <c r="L481" s="441"/>
      <c r="M481" s="1753" t="s">
        <v>242</v>
      </c>
      <c r="N481" s="1753"/>
      <c r="O481" s="446">
        <v>2.7963071073851217E-3</v>
      </c>
      <c r="P481" s="441"/>
      <c r="Q481" s="44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752" t="s">
        <v>245</v>
      </c>
      <c r="D482" s="1753"/>
      <c r="E482" s="444">
        <v>2.7006966501249282E-2</v>
      </c>
      <c r="F482" s="441"/>
      <c r="G482" s="441"/>
      <c r="H482" s="1753" t="s">
        <v>245</v>
      </c>
      <c r="I482" s="1753"/>
      <c r="J482" s="445">
        <v>1.5591644931492179E-2</v>
      </c>
      <c r="K482" s="441"/>
      <c r="L482" s="441"/>
      <c r="M482" s="1753" t="s">
        <v>245</v>
      </c>
      <c r="N482" s="1753"/>
      <c r="O482" s="446">
        <v>2.270535503799161E-2</v>
      </c>
      <c r="P482" s="441"/>
      <c r="Q482" s="44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752" t="s">
        <v>252</v>
      </c>
      <c r="D483" s="1753"/>
      <c r="E483" s="444">
        <v>4.3484139926210988E-3</v>
      </c>
      <c r="F483" s="441"/>
      <c r="G483" s="441"/>
      <c r="H483" s="1753" t="s">
        <v>252</v>
      </c>
      <c r="I483" s="1753"/>
      <c r="J483" s="445">
        <v>7.8457015122437163E-4</v>
      </c>
      <c r="K483" s="441"/>
      <c r="L483" s="441"/>
      <c r="M483" s="1753" t="s">
        <v>252</v>
      </c>
      <c r="N483" s="1753"/>
      <c r="O483" s="446">
        <v>6.855194249145307E-3</v>
      </c>
      <c r="P483" s="441"/>
      <c r="Q483" s="44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752" t="s">
        <v>209</v>
      </c>
      <c r="D484" s="1753"/>
      <c r="E484" s="444">
        <v>0.60322218045129949</v>
      </c>
      <c r="F484" s="441"/>
      <c r="G484" s="441"/>
      <c r="H484" s="1753" t="s">
        <v>209</v>
      </c>
      <c r="I484" s="1753"/>
      <c r="J484" s="445">
        <v>0.55373199893381053</v>
      </c>
      <c r="K484" s="441"/>
      <c r="L484" s="441"/>
      <c r="M484" s="1753" t="s">
        <v>209</v>
      </c>
      <c r="N484" s="1753"/>
      <c r="O484" s="446">
        <v>0.40823837530285439</v>
      </c>
      <c r="P484" s="441"/>
      <c r="Q484" s="44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752" t="s">
        <v>255</v>
      </c>
      <c r="D485" s="1753"/>
      <c r="E485" s="444">
        <v>1.8528481499312029E-3</v>
      </c>
      <c r="F485" s="441"/>
      <c r="G485" s="441"/>
      <c r="H485" s="1753" t="s">
        <v>255</v>
      </c>
      <c r="I485" s="1753"/>
      <c r="J485" s="445">
        <v>7.9935343752345788E-5</v>
      </c>
      <c r="K485" s="441"/>
      <c r="L485" s="441"/>
      <c r="M485" s="1753" t="s">
        <v>255</v>
      </c>
      <c r="N485" s="1753"/>
      <c r="O485" s="446">
        <v>5.8448487906501007E-3</v>
      </c>
      <c r="P485" s="441"/>
      <c r="Q485" s="44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752" t="s">
        <v>256</v>
      </c>
      <c r="D486" s="1753"/>
      <c r="E486" s="444">
        <v>4.1977566452357299E-4</v>
      </c>
      <c r="F486" s="441"/>
      <c r="G486" s="441"/>
      <c r="H486" s="1753" t="s">
        <v>256</v>
      </c>
      <c r="I486" s="1753"/>
      <c r="J486" s="445">
        <v>8.8949425832556656E-4</v>
      </c>
      <c r="K486" s="441"/>
      <c r="L486" s="441"/>
      <c r="M486" s="1753" t="s">
        <v>256</v>
      </c>
      <c r="N486" s="1753"/>
      <c r="O486" s="446">
        <v>7.0729100070250324E-5</v>
      </c>
      <c r="P486" s="441"/>
      <c r="Q486" s="44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752" t="s">
        <v>210</v>
      </c>
      <c r="D487" s="1753"/>
      <c r="E487" s="444">
        <v>0.6051194671823702</v>
      </c>
      <c r="F487" s="441"/>
      <c r="G487" s="441"/>
      <c r="H487" s="1753" t="s">
        <v>210</v>
      </c>
      <c r="I487" s="1753"/>
      <c r="J487" s="445">
        <v>0.53194987484707812</v>
      </c>
      <c r="K487" s="441"/>
      <c r="L487" s="441"/>
      <c r="M487" s="1753" t="s">
        <v>210</v>
      </c>
      <c r="N487" s="1753"/>
      <c r="O487" s="446">
        <v>0.39120037430368226</v>
      </c>
      <c r="P487" s="441"/>
      <c r="Q487" s="44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752" t="s">
        <v>250</v>
      </c>
      <c r="D488" s="1753"/>
      <c r="E488" s="444">
        <v>1.687237210579655E-4</v>
      </c>
      <c r="F488" s="441"/>
      <c r="G488" s="441"/>
      <c r="H488" s="1753" t="s">
        <v>250</v>
      </c>
      <c r="I488" s="1753"/>
      <c r="J488" s="445">
        <v>7.1484731752775015E-3</v>
      </c>
      <c r="K488" s="441"/>
      <c r="L488" s="441"/>
      <c r="M488" s="1753" t="s">
        <v>250</v>
      </c>
      <c r="N488" s="1753"/>
      <c r="O488" s="446">
        <v>2.260560644424202E-5</v>
      </c>
      <c r="P488" s="441"/>
      <c r="Q488" s="44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752" t="s">
        <v>208</v>
      </c>
      <c r="D489" s="1753"/>
      <c r="E489" s="444">
        <v>0.627416448240667</v>
      </c>
      <c r="F489" s="441"/>
      <c r="G489" s="441"/>
      <c r="H489" s="1753" t="s">
        <v>208</v>
      </c>
      <c r="I489" s="1753"/>
      <c r="J489" s="445">
        <v>0.39452776950505297</v>
      </c>
      <c r="K489" s="441"/>
      <c r="L489" s="441"/>
      <c r="M489" s="1753" t="s">
        <v>208</v>
      </c>
      <c r="N489" s="1753"/>
      <c r="O489" s="446">
        <v>0.60866168470605808</v>
      </c>
      <c r="P489" s="441"/>
      <c r="Q489" s="44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752" t="s">
        <v>257</v>
      </c>
      <c r="D490" s="1753"/>
      <c r="E490" s="444">
        <v>1.3347205246536035E-3</v>
      </c>
      <c r="F490" s="441"/>
      <c r="G490" s="441"/>
      <c r="H490" s="1753" t="s">
        <v>257</v>
      </c>
      <c r="I490" s="1753"/>
      <c r="J490" s="445">
        <v>3.5500158067290096E-4</v>
      </c>
      <c r="K490" s="441"/>
      <c r="L490" s="441"/>
      <c r="M490" s="1753" t="s">
        <v>257</v>
      </c>
      <c r="N490" s="1753"/>
      <c r="O490" s="446">
        <v>9.4521745026700666E-4</v>
      </c>
      <c r="P490" s="441"/>
      <c r="Q490" s="44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752" t="s">
        <v>211</v>
      </c>
      <c r="D491" s="1753"/>
      <c r="E491" s="444">
        <v>0.62082880434519894</v>
      </c>
      <c r="F491" s="441"/>
      <c r="G491" s="441"/>
      <c r="H491" s="1753" t="s">
        <v>211</v>
      </c>
      <c r="I491" s="1753"/>
      <c r="J491" s="445">
        <v>0.39366722390278419</v>
      </c>
      <c r="K491" s="441"/>
      <c r="L491" s="441"/>
      <c r="M491" s="1753" t="s">
        <v>211</v>
      </c>
      <c r="N491" s="1753"/>
      <c r="O491" s="446">
        <v>0.60688131515762334</v>
      </c>
      <c r="P491" s="441"/>
      <c r="Q491" s="44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752" t="s">
        <v>251</v>
      </c>
      <c r="D492" s="1753"/>
      <c r="E492" s="444">
        <v>1.0766044644659831E-3</v>
      </c>
      <c r="F492" s="441"/>
      <c r="G492" s="441"/>
      <c r="H492" s="1753" t="s">
        <v>251</v>
      </c>
      <c r="I492" s="1753"/>
      <c r="J492" s="445">
        <v>2.344403521167257E-3</v>
      </c>
      <c r="K492" s="441"/>
      <c r="L492" s="441"/>
      <c r="M492" s="1753" t="s">
        <v>251</v>
      </c>
      <c r="N492" s="1753"/>
      <c r="O492" s="446">
        <v>4.295843621355711E-4</v>
      </c>
      <c r="P492" s="441"/>
      <c r="Q492" s="44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752" t="s">
        <v>231</v>
      </c>
      <c r="D493" s="1753"/>
      <c r="E493" s="444">
        <v>7.3686200212879374E-2</v>
      </c>
      <c r="F493" s="441"/>
      <c r="G493" s="441"/>
      <c r="H493" s="1753" t="s">
        <v>231</v>
      </c>
      <c r="I493" s="1753"/>
      <c r="J493" s="445">
        <v>7.1948512803565651E-2</v>
      </c>
      <c r="K493" s="441"/>
      <c r="L493" s="441"/>
      <c r="M493" s="1753" t="s">
        <v>231</v>
      </c>
      <c r="N493" s="1753"/>
      <c r="O493" s="446">
        <v>4.6911751067568529E-2</v>
      </c>
      <c r="P493" s="441"/>
      <c r="Q493" s="44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752" t="s">
        <v>254</v>
      </c>
      <c r="D494" s="1753"/>
      <c r="E494" s="444">
        <v>4.5441324336467535E-5</v>
      </c>
      <c r="F494" s="441"/>
      <c r="G494" s="441"/>
      <c r="H494" s="1753" t="s">
        <v>254</v>
      </c>
      <c r="I494" s="1753"/>
      <c r="J494" s="445">
        <v>6.4787632543700897E-4</v>
      </c>
      <c r="K494" s="441"/>
      <c r="L494" s="441"/>
      <c r="M494" s="1753" t="s">
        <v>254</v>
      </c>
      <c r="N494" s="1753"/>
      <c r="O494" s="446">
        <v>6.5235342161303281E-3</v>
      </c>
      <c r="P494" s="441"/>
      <c r="Q494" s="44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752" t="s">
        <v>253</v>
      </c>
      <c r="D495" s="1753"/>
      <c r="E495" s="444">
        <v>1.2974151873625211E-5</v>
      </c>
      <c r="F495" s="441"/>
      <c r="G495" s="441"/>
      <c r="H495" s="1753" t="s">
        <v>253</v>
      </c>
      <c r="I495" s="1753"/>
      <c r="J495" s="445">
        <v>9.1775414560332389E-4</v>
      </c>
      <c r="K495" s="441"/>
      <c r="L495" s="441"/>
      <c r="M495" s="1753" t="s">
        <v>253</v>
      </c>
      <c r="N495" s="1753"/>
      <c r="O495" s="446">
        <v>3.4930261806125648E-4</v>
      </c>
      <c r="P495" s="441"/>
      <c r="Q495" s="44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752" t="s">
        <v>232</v>
      </c>
      <c r="D496" s="1753"/>
      <c r="E496" s="444">
        <v>7.3736695516552514E-2</v>
      </c>
      <c r="F496" s="441"/>
      <c r="G496" s="441"/>
      <c r="H496" s="1753" t="s">
        <v>232</v>
      </c>
      <c r="I496" s="1753"/>
      <c r="J496" s="445">
        <v>2.930234789704237E-2</v>
      </c>
      <c r="K496" s="441"/>
      <c r="L496" s="441"/>
      <c r="M496" s="1753" t="s">
        <v>232</v>
      </c>
      <c r="N496" s="1753"/>
      <c r="O496" s="446">
        <v>6.1272728064165609E-2</v>
      </c>
      <c r="P496" s="441"/>
      <c r="Q496" s="44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752" t="s">
        <v>233</v>
      </c>
      <c r="D497" s="1753"/>
      <c r="E497" s="444">
        <v>2.0121184321244736E-2</v>
      </c>
      <c r="F497" s="441"/>
      <c r="G497" s="441"/>
      <c r="H497" s="1753" t="s">
        <v>233</v>
      </c>
      <c r="I497" s="1753"/>
      <c r="J497" s="445">
        <v>6.9389404727690729E-2</v>
      </c>
      <c r="K497" s="441"/>
      <c r="L497" s="441"/>
      <c r="M497" s="1753" t="s">
        <v>233</v>
      </c>
      <c r="N497" s="1753"/>
      <c r="O497" s="446">
        <v>6.8035826914574059E-3</v>
      </c>
      <c r="P497" s="441"/>
      <c r="Q497" s="44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752" t="s">
        <v>260</v>
      </c>
      <c r="D498" s="1753"/>
      <c r="E498" s="444">
        <v>8.6359231401037703E-6</v>
      </c>
      <c r="F498" s="441"/>
      <c r="G498" s="441"/>
      <c r="H498" s="1753" t="s">
        <v>260</v>
      </c>
      <c r="I498" s="1753"/>
      <c r="J498" s="445">
        <v>2.578637476994225E-4</v>
      </c>
      <c r="K498" s="441"/>
      <c r="L498" s="441"/>
      <c r="M498" s="1753" t="s">
        <v>260</v>
      </c>
      <c r="N498" s="1753"/>
      <c r="O498" s="446">
        <v>1.5626626066918764E-4</v>
      </c>
      <c r="P498" s="441"/>
      <c r="Q498" s="44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752" t="s">
        <v>259</v>
      </c>
      <c r="D499" s="1753"/>
      <c r="E499" s="444">
        <v>1.5276794014422633E-4</v>
      </c>
      <c r="F499" s="441"/>
      <c r="G499" s="441"/>
      <c r="H499" s="1753" t="s">
        <v>259</v>
      </c>
      <c r="I499" s="1753"/>
      <c r="J499" s="445">
        <v>1.378556871342782E-4</v>
      </c>
      <c r="K499" s="441"/>
      <c r="L499" s="441"/>
      <c r="M499" s="1753" t="s">
        <v>259</v>
      </c>
      <c r="N499" s="1753"/>
      <c r="O499" s="446">
        <v>1.4516531686827841E-3</v>
      </c>
      <c r="P499" s="441"/>
      <c r="Q499" s="44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752" t="s">
        <v>207</v>
      </c>
      <c r="D500" s="1753"/>
      <c r="E500" s="444">
        <v>0.62313437485970347</v>
      </c>
      <c r="F500" s="441"/>
      <c r="G500" s="441"/>
      <c r="H500" s="1753" t="s">
        <v>207</v>
      </c>
      <c r="I500" s="1753"/>
      <c r="J500" s="445">
        <v>0.39667623702930171</v>
      </c>
      <c r="K500" s="441"/>
      <c r="L500" s="441"/>
      <c r="M500" s="1753" t="s">
        <v>207</v>
      </c>
      <c r="N500" s="1753"/>
      <c r="O500" s="446">
        <v>0.61123506534589644</v>
      </c>
      <c r="P500" s="441"/>
      <c r="Q500" s="44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752" t="s">
        <v>225</v>
      </c>
      <c r="D501" s="1753"/>
      <c r="E501" s="444">
        <v>8.6410212108873147E-2</v>
      </c>
      <c r="F501" s="441"/>
      <c r="G501" s="441"/>
      <c r="H501" s="1753" t="s">
        <v>225</v>
      </c>
      <c r="I501" s="1753"/>
      <c r="J501" s="445">
        <v>0.14946876339580162</v>
      </c>
      <c r="K501" s="441"/>
      <c r="L501" s="441"/>
      <c r="M501" s="1753" t="s">
        <v>225</v>
      </c>
      <c r="N501" s="1753"/>
      <c r="O501" s="446">
        <v>3.5527332499250545E-2</v>
      </c>
      <c r="P501" s="441"/>
      <c r="Q501" s="44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752" t="s">
        <v>213</v>
      </c>
      <c r="D502" s="1753"/>
      <c r="E502" s="444">
        <v>0.58391536210262007</v>
      </c>
      <c r="F502" s="441"/>
      <c r="G502" s="441"/>
      <c r="H502" s="1753" t="s">
        <v>213</v>
      </c>
      <c r="I502" s="1753"/>
      <c r="J502" s="445">
        <v>0.39011958527664814</v>
      </c>
      <c r="K502" s="441"/>
      <c r="L502" s="441"/>
      <c r="M502" s="1753" t="s">
        <v>213</v>
      </c>
      <c r="N502" s="1753"/>
      <c r="O502" s="446">
        <v>0.53846850641419908</v>
      </c>
      <c r="P502" s="441"/>
      <c r="Q502" s="44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752" t="s">
        <v>216</v>
      </c>
      <c r="D503" s="1753"/>
      <c r="E503" s="444">
        <v>0.41670678730197885</v>
      </c>
      <c r="F503" s="441"/>
      <c r="G503" s="441"/>
      <c r="H503" s="1753" t="s">
        <v>216</v>
      </c>
      <c r="I503" s="1753"/>
      <c r="J503" s="445">
        <v>0.36682647650912026</v>
      </c>
      <c r="K503" s="441"/>
      <c r="L503" s="441"/>
      <c r="M503" s="1753" t="s">
        <v>216</v>
      </c>
      <c r="N503" s="1753"/>
      <c r="O503" s="446">
        <v>0.37546736168995937</v>
      </c>
      <c r="P503" s="441"/>
      <c r="Q503" s="44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752" t="s">
        <v>220</v>
      </c>
      <c r="D504" s="1753"/>
      <c r="E504" s="444">
        <v>7.1455174333796986E-2</v>
      </c>
      <c r="F504" s="441"/>
      <c r="G504" s="441"/>
      <c r="H504" s="1753" t="s">
        <v>220</v>
      </c>
      <c r="I504" s="1753"/>
      <c r="J504" s="445">
        <v>1.2043007805375934E-2</v>
      </c>
      <c r="K504" s="441"/>
      <c r="L504" s="441"/>
      <c r="M504" s="1753" t="s">
        <v>220</v>
      </c>
      <c r="N504" s="1753"/>
      <c r="O504" s="446">
        <v>0.15944365683661146</v>
      </c>
      <c r="P504" s="441"/>
      <c r="Q504" s="44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752" t="s">
        <v>240</v>
      </c>
      <c r="D505" s="1753"/>
      <c r="E505" s="444">
        <v>2.9177748115964422E-2</v>
      </c>
      <c r="F505" s="441"/>
      <c r="G505" s="441"/>
      <c r="H505" s="1753" t="s">
        <v>240</v>
      </c>
      <c r="I505" s="1753"/>
      <c r="J505" s="445">
        <v>2.2143898676269386E-2</v>
      </c>
      <c r="K505" s="441"/>
      <c r="L505" s="441"/>
      <c r="M505" s="1753" t="s">
        <v>240</v>
      </c>
      <c r="N505" s="1753"/>
      <c r="O505" s="446">
        <v>3.8128605084984758E-2</v>
      </c>
      <c r="P505" s="441"/>
      <c r="Q505" s="44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752" t="s">
        <v>223</v>
      </c>
      <c r="D506" s="1753"/>
      <c r="E506" s="444">
        <v>0.16659936797090144</v>
      </c>
      <c r="F506" s="441"/>
      <c r="G506" s="441"/>
      <c r="H506" s="1753" t="s">
        <v>223</v>
      </c>
      <c r="I506" s="1753"/>
      <c r="J506" s="445">
        <v>0.16049957055330638</v>
      </c>
      <c r="K506" s="441"/>
      <c r="L506" s="441"/>
      <c r="M506" s="1753" t="s">
        <v>223</v>
      </c>
      <c r="N506" s="1753"/>
      <c r="O506" s="446">
        <v>0.15397508277236213</v>
      </c>
      <c r="P506" s="441"/>
      <c r="Q506" s="44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752" t="s">
        <v>219</v>
      </c>
      <c r="D507" s="1753"/>
      <c r="E507" s="444">
        <v>0.25679596810131161</v>
      </c>
      <c r="F507" s="441"/>
      <c r="G507" s="441"/>
      <c r="H507" s="1753" t="s">
        <v>219</v>
      </c>
      <c r="I507" s="1753"/>
      <c r="J507" s="445">
        <v>0.26319220084547734</v>
      </c>
      <c r="K507" s="441"/>
      <c r="L507" s="441"/>
      <c r="M507" s="1753" t="s">
        <v>219</v>
      </c>
      <c r="N507" s="1753"/>
      <c r="O507" s="446">
        <v>7.699693950149121E-2</v>
      </c>
      <c r="P507" s="441"/>
      <c r="Q507" s="44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752" t="s">
        <v>234</v>
      </c>
      <c r="D508" s="1753"/>
      <c r="E508" s="444">
        <v>3.1830031480309079E-2</v>
      </c>
      <c r="F508" s="441"/>
      <c r="G508" s="441"/>
      <c r="H508" s="1753" t="s">
        <v>234</v>
      </c>
      <c r="I508" s="1753"/>
      <c r="J508" s="445">
        <v>3.8089896184035493E-4</v>
      </c>
      <c r="K508" s="441"/>
      <c r="L508" s="441"/>
      <c r="M508" s="1753" t="s">
        <v>234</v>
      </c>
      <c r="N508" s="1753"/>
      <c r="O508" s="446">
        <v>5.3988303999129607E-2</v>
      </c>
      <c r="P508" s="441"/>
      <c r="Q508" s="44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752" t="s">
        <v>212</v>
      </c>
      <c r="D509" s="1753"/>
      <c r="E509" s="444">
        <v>0.55104910504011617</v>
      </c>
      <c r="F509" s="441"/>
      <c r="G509" s="441"/>
      <c r="H509" s="1753" t="s">
        <v>212</v>
      </c>
      <c r="I509" s="1753"/>
      <c r="J509" s="445">
        <v>0.41068235412736487</v>
      </c>
      <c r="K509" s="441"/>
      <c r="L509" s="441"/>
      <c r="M509" s="1753" t="s">
        <v>212</v>
      </c>
      <c r="N509" s="1753"/>
      <c r="O509" s="446">
        <v>0.43143543660283518</v>
      </c>
      <c r="P509" s="441"/>
      <c r="Q509" s="44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752" t="s">
        <v>214</v>
      </c>
      <c r="D510" s="1753"/>
      <c r="E510" s="444">
        <v>0.50197519871183627</v>
      </c>
      <c r="F510" s="441"/>
      <c r="G510" s="441"/>
      <c r="H510" s="1753" t="s">
        <v>214</v>
      </c>
      <c r="I510" s="1753"/>
      <c r="J510" s="445">
        <v>0.37688459267213342</v>
      </c>
      <c r="K510" s="441"/>
      <c r="L510" s="441"/>
      <c r="M510" s="1753" t="s">
        <v>214</v>
      </c>
      <c r="N510" s="1753"/>
      <c r="O510" s="446">
        <v>0.43320265846281319</v>
      </c>
      <c r="P510" s="441"/>
      <c r="Q510" s="44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752" t="s">
        <v>206</v>
      </c>
      <c r="D511" s="1753"/>
      <c r="E511" s="444">
        <v>0.65037443697712938</v>
      </c>
      <c r="F511" s="441"/>
      <c r="G511" s="441"/>
      <c r="H511" s="1753" t="s">
        <v>206</v>
      </c>
      <c r="I511" s="1753"/>
      <c r="J511" s="445">
        <v>0.58071207745892917</v>
      </c>
      <c r="K511" s="441"/>
      <c r="L511" s="441"/>
      <c r="M511" s="1753" t="s">
        <v>206</v>
      </c>
      <c r="N511" s="1753"/>
      <c r="O511" s="446">
        <v>0.47581027748503801</v>
      </c>
      <c r="P511" s="441"/>
      <c r="Q511" s="44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752" t="s">
        <v>235</v>
      </c>
      <c r="D512" s="1753"/>
      <c r="E512" s="444">
        <v>5.475897393827598E-2</v>
      </c>
      <c r="F512" s="441"/>
      <c r="G512" s="441"/>
      <c r="H512" s="1753" t="s">
        <v>235</v>
      </c>
      <c r="I512" s="1753"/>
      <c r="J512" s="445">
        <v>6.1842771609692808E-2</v>
      </c>
      <c r="K512" s="441"/>
      <c r="L512" s="441"/>
      <c r="M512" s="1753" t="s">
        <v>235</v>
      </c>
      <c r="N512" s="1753"/>
      <c r="O512" s="446">
        <v>3.1347493428216432E-2</v>
      </c>
      <c r="P512" s="441"/>
      <c r="Q512" s="44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752" t="s">
        <v>236</v>
      </c>
      <c r="D513" s="1753"/>
      <c r="E513" s="444">
        <v>3.9586356886905781E-2</v>
      </c>
      <c r="F513" s="441"/>
      <c r="G513" s="441"/>
      <c r="H513" s="1753" t="s">
        <v>236</v>
      </c>
      <c r="I513" s="1753"/>
      <c r="J513" s="445">
        <v>4.9227604939600753E-2</v>
      </c>
      <c r="K513" s="441"/>
      <c r="L513" s="441"/>
      <c r="M513" s="1753" t="s">
        <v>236</v>
      </c>
      <c r="N513" s="1753"/>
      <c r="O513" s="446">
        <v>1.441098018360131E-2</v>
      </c>
      <c r="P513" s="441"/>
      <c r="Q513" s="44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752" t="s">
        <v>227</v>
      </c>
      <c r="D514" s="1753"/>
      <c r="E514" s="444">
        <v>8.109127088650861E-2</v>
      </c>
      <c r="F514" s="441"/>
      <c r="G514" s="441"/>
      <c r="H514" s="1753" t="s">
        <v>227</v>
      </c>
      <c r="I514" s="1753"/>
      <c r="J514" s="445">
        <v>9.0521387766740555E-2</v>
      </c>
      <c r="K514" s="441"/>
      <c r="L514" s="441"/>
      <c r="M514" s="1753" t="s">
        <v>227</v>
      </c>
      <c r="N514" s="1753"/>
      <c r="O514" s="446">
        <v>4.6847697809160087E-2</v>
      </c>
      <c r="P514" s="441"/>
      <c r="Q514" s="44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752" t="s">
        <v>224</v>
      </c>
      <c r="D515" s="1753"/>
      <c r="E515" s="444">
        <v>0.13750456378253445</v>
      </c>
      <c r="F515" s="441"/>
      <c r="G515" s="441"/>
      <c r="H515" s="1753" t="s">
        <v>224</v>
      </c>
      <c r="I515" s="1753"/>
      <c r="J515" s="445">
        <v>0.12994617556430454</v>
      </c>
      <c r="K515" s="441"/>
      <c r="L515" s="441"/>
      <c r="M515" s="1753" t="s">
        <v>224</v>
      </c>
      <c r="N515" s="1753"/>
      <c r="O515" s="446">
        <v>0.139279240932207</v>
      </c>
      <c r="P515" s="441"/>
      <c r="Q515" s="44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752" t="s">
        <v>226</v>
      </c>
      <c r="D516" s="1753"/>
      <c r="E516" s="444">
        <v>0.13851940735499188</v>
      </c>
      <c r="F516" s="441"/>
      <c r="G516" s="441"/>
      <c r="H516" s="1753" t="s">
        <v>226</v>
      </c>
      <c r="I516" s="1753"/>
      <c r="J516" s="445">
        <v>1.4230403370863577E-2</v>
      </c>
      <c r="K516" s="441"/>
      <c r="L516" s="441"/>
      <c r="M516" s="1753" t="s">
        <v>226</v>
      </c>
      <c r="N516" s="1753"/>
      <c r="O516" s="446">
        <v>3.9220060962615398E-2</v>
      </c>
      <c r="P516" s="441"/>
      <c r="Q516" s="44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752" t="s">
        <v>258</v>
      </c>
      <c r="D517" s="1753"/>
      <c r="E517" s="447">
        <v>1.2890316452320956E-3</v>
      </c>
      <c r="F517" s="441"/>
      <c r="G517" s="441"/>
      <c r="H517" s="1753" t="s">
        <v>258</v>
      </c>
      <c r="I517" s="1753"/>
      <c r="J517" s="448">
        <v>1.8545060199585699E-5</v>
      </c>
      <c r="K517" s="441"/>
      <c r="L517" s="441"/>
      <c r="M517" s="1753" t="s">
        <v>258</v>
      </c>
      <c r="N517" s="1753"/>
      <c r="O517" s="449">
        <v>1.1188693683824688E-3</v>
      </c>
      <c r="P517" s="441"/>
      <c r="Q517" s="44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752"/>
      <c r="D518" s="1753"/>
      <c r="E518" s="441"/>
      <c r="F518" s="441"/>
      <c r="G518" s="441"/>
      <c r="H518" s="1753"/>
      <c r="I518" s="1753"/>
      <c r="J518" s="441"/>
      <c r="K518" s="441"/>
      <c r="L518" s="441"/>
      <c r="M518" s="1753"/>
      <c r="N518" s="1753"/>
      <c r="O518" s="441"/>
      <c r="P518" s="441"/>
      <c r="Q518" s="44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752"/>
      <c r="D519" s="1753"/>
      <c r="E519" s="441"/>
      <c r="F519" s="441"/>
      <c r="G519" s="441"/>
      <c r="H519" s="1753"/>
      <c r="I519" s="1753"/>
      <c r="J519" s="441"/>
      <c r="K519" s="441"/>
      <c r="L519" s="441"/>
      <c r="M519" s="1753"/>
      <c r="N519" s="1753"/>
      <c r="O519" s="441"/>
      <c r="P519" s="441"/>
      <c r="Q519" s="44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752" t="s">
        <v>263</v>
      </c>
      <c r="D520" s="1753"/>
      <c r="E520" s="1753"/>
      <c r="F520" s="1753"/>
      <c r="G520" s="1753"/>
      <c r="H520" s="1753" t="s">
        <v>263</v>
      </c>
      <c r="I520" s="1753"/>
      <c r="J520" s="1753"/>
      <c r="K520" s="1753"/>
      <c r="L520" s="1753"/>
      <c r="M520" s="1753" t="s">
        <v>263</v>
      </c>
      <c r="N520" s="1753"/>
      <c r="O520" s="1753"/>
      <c r="P520" s="1753"/>
      <c r="Q520" s="1753"/>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752" t="s">
        <v>204</v>
      </c>
      <c r="D521" s="1753"/>
      <c r="E521" s="1754" t="s">
        <v>264</v>
      </c>
      <c r="F521" s="1755"/>
      <c r="G521" s="1756"/>
      <c r="H521" s="1753" t="s">
        <v>204</v>
      </c>
      <c r="I521" s="1753"/>
      <c r="J521" s="1757" t="s">
        <v>264</v>
      </c>
      <c r="K521" s="1758"/>
      <c r="L521" s="1759"/>
      <c r="M521" s="1753" t="s">
        <v>204</v>
      </c>
      <c r="N521" s="1753"/>
      <c r="O521" s="1760" t="s">
        <v>264</v>
      </c>
      <c r="P521" s="1761"/>
      <c r="Q521" s="1762"/>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753"/>
      <c r="D522" s="1753"/>
      <c r="E522" s="426" t="s">
        <v>187</v>
      </c>
      <c r="F522" s="427" t="s">
        <v>265</v>
      </c>
      <c r="G522" s="428" t="s">
        <v>266</v>
      </c>
      <c r="H522" s="1753"/>
      <c r="I522" s="1753"/>
      <c r="J522" s="429" t="s">
        <v>187</v>
      </c>
      <c r="K522" s="430" t="s">
        <v>265</v>
      </c>
      <c r="L522" s="431" t="s">
        <v>266</v>
      </c>
      <c r="M522" s="1753"/>
      <c r="N522" s="1753"/>
      <c r="O522" s="432" t="s">
        <v>187</v>
      </c>
      <c r="P522" s="433" t="s">
        <v>265</v>
      </c>
      <c r="Q522" s="434" t="s">
        <v>266</v>
      </c>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752" t="s">
        <v>205</v>
      </c>
      <c r="D523" s="1753"/>
      <c r="E523" s="450">
        <v>8.9454864446417748</v>
      </c>
      <c r="F523" s="451">
        <v>16.264520808439588</v>
      </c>
      <c r="G523" s="452">
        <v>16.264520808439588</v>
      </c>
      <c r="H523" s="1753" t="s">
        <v>205</v>
      </c>
      <c r="I523" s="1753"/>
      <c r="J523" s="453">
        <v>6.9998118415605894</v>
      </c>
      <c r="K523" s="454">
        <v>12.726930621019253</v>
      </c>
      <c r="L523" s="455">
        <v>12.726930621019253</v>
      </c>
      <c r="M523" s="1753" t="s">
        <v>205</v>
      </c>
      <c r="N523" s="1753"/>
      <c r="O523" s="456">
        <v>7.1022581354927272</v>
      </c>
      <c r="P523" s="457">
        <v>12.913196609986777</v>
      </c>
      <c r="Q523" s="458">
        <v>12.913196609986777</v>
      </c>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752"/>
      <c r="D524" s="1753"/>
      <c r="E524" s="441"/>
      <c r="F524" s="441"/>
      <c r="G524" s="441"/>
      <c r="H524" s="1753"/>
      <c r="I524" s="1753"/>
      <c r="J524" s="441"/>
      <c r="K524" s="441"/>
      <c r="L524" s="441"/>
      <c r="M524" s="1753"/>
      <c r="N524" s="1753"/>
      <c r="O524" s="441"/>
      <c r="P524" s="441"/>
      <c r="Q524" s="44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752"/>
      <c r="D525" s="1753"/>
      <c r="E525" s="441"/>
      <c r="F525" s="441"/>
      <c r="G525" s="441"/>
      <c r="H525" s="1753"/>
      <c r="I525" s="1753"/>
      <c r="J525" s="441"/>
      <c r="K525" s="441"/>
      <c r="L525" s="441"/>
      <c r="M525" s="1753"/>
      <c r="N525" s="1753"/>
      <c r="O525" s="441"/>
      <c r="P525" s="441"/>
      <c r="Q525" s="44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752" t="s">
        <v>267</v>
      </c>
      <c r="D526" s="1753"/>
      <c r="E526" s="1753"/>
      <c r="F526" s="441"/>
      <c r="G526" s="441"/>
      <c r="H526" s="1753" t="s">
        <v>267</v>
      </c>
      <c r="I526" s="1753"/>
      <c r="J526" s="1753"/>
      <c r="K526" s="441"/>
      <c r="L526" s="441"/>
      <c r="M526" s="1753" t="s">
        <v>267</v>
      </c>
      <c r="N526" s="1753"/>
      <c r="O526" s="1753"/>
      <c r="P526" s="441"/>
      <c r="Q526" s="44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752"/>
      <c r="D527" s="1753"/>
      <c r="E527" s="435" t="s">
        <v>204</v>
      </c>
      <c r="F527" s="441"/>
      <c r="G527" s="441"/>
      <c r="H527" s="1753"/>
      <c r="I527" s="1753"/>
      <c r="J527" s="436" t="s">
        <v>204</v>
      </c>
      <c r="K527" s="441"/>
      <c r="L527" s="441"/>
      <c r="M527" s="1753"/>
      <c r="N527" s="1753"/>
      <c r="O527" s="437" t="s">
        <v>204</v>
      </c>
      <c r="P527" s="441"/>
      <c r="Q527" s="44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753"/>
      <c r="D528" s="1753"/>
      <c r="E528" s="459" t="s">
        <v>205</v>
      </c>
      <c r="F528" s="441"/>
      <c r="G528" s="441"/>
      <c r="H528" s="1753"/>
      <c r="I528" s="1753"/>
      <c r="J528" s="460" t="s">
        <v>205</v>
      </c>
      <c r="K528" s="441"/>
      <c r="L528" s="441"/>
      <c r="M528" s="1753"/>
      <c r="N528" s="1753"/>
      <c r="O528" s="461" t="s">
        <v>205</v>
      </c>
      <c r="P528" s="441"/>
      <c r="Q528" s="44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752" t="s">
        <v>222</v>
      </c>
      <c r="D529" s="1753"/>
      <c r="E529" s="440">
        <v>-4.7878833079130781E-2</v>
      </c>
      <c r="F529" s="441"/>
      <c r="G529" s="441"/>
      <c r="H529" s="1753" t="s">
        <v>222</v>
      </c>
      <c r="I529" s="1753"/>
      <c r="J529" s="442">
        <v>-5.9346453996053879E-2</v>
      </c>
      <c r="K529" s="441"/>
      <c r="L529" s="441"/>
      <c r="M529" s="1753" t="s">
        <v>222</v>
      </c>
      <c r="N529" s="1753"/>
      <c r="O529" s="443">
        <v>-4.275433507437347E-2</v>
      </c>
      <c r="P529" s="441"/>
      <c r="Q529" s="44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752" t="s">
        <v>217</v>
      </c>
      <c r="D530" s="1753"/>
      <c r="E530" s="444">
        <v>-7.0456489311210319E-2</v>
      </c>
      <c r="F530" s="441"/>
      <c r="G530" s="441"/>
      <c r="H530" s="1753" t="s">
        <v>217</v>
      </c>
      <c r="I530" s="1753"/>
      <c r="J530" s="445">
        <v>-8.6128265996850945E-2</v>
      </c>
      <c r="K530" s="441"/>
      <c r="L530" s="441"/>
      <c r="M530" s="1753" t="s">
        <v>217</v>
      </c>
      <c r="N530" s="1753"/>
      <c r="O530" s="446">
        <v>-6.3637290248606301E-2</v>
      </c>
      <c r="P530" s="441"/>
      <c r="Q530" s="44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752" t="s">
        <v>247</v>
      </c>
      <c r="D531" s="1753"/>
      <c r="E531" s="444">
        <v>-1.541940040805021E-2</v>
      </c>
      <c r="F531" s="441"/>
      <c r="G531" s="441"/>
      <c r="H531" s="1753" t="s">
        <v>247</v>
      </c>
      <c r="I531" s="1753"/>
      <c r="J531" s="445">
        <v>-1.3862404151780881E-2</v>
      </c>
      <c r="K531" s="441"/>
      <c r="L531" s="441"/>
      <c r="M531" s="1753" t="s">
        <v>247</v>
      </c>
      <c r="N531" s="1753"/>
      <c r="O531" s="446">
        <v>-1.5506445957482467E-2</v>
      </c>
      <c r="P531" s="441"/>
      <c r="Q531" s="44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752" t="s">
        <v>228</v>
      </c>
      <c r="D532" s="1753"/>
      <c r="E532" s="444">
        <v>1.4025303664465026E-2</v>
      </c>
      <c r="F532" s="441"/>
      <c r="G532" s="441"/>
      <c r="H532" s="1753" t="s">
        <v>228</v>
      </c>
      <c r="I532" s="1753"/>
      <c r="J532" s="445">
        <v>-4.8975075738332697E-3</v>
      </c>
      <c r="K532" s="441"/>
      <c r="L532" s="441"/>
      <c r="M532" s="1753" t="s">
        <v>228</v>
      </c>
      <c r="N532" s="1753"/>
      <c r="O532" s="446">
        <v>3.8928368095957393E-2</v>
      </c>
      <c r="P532" s="441"/>
      <c r="Q532" s="44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752" t="s">
        <v>246</v>
      </c>
      <c r="D533" s="1753"/>
      <c r="E533" s="444">
        <v>9.9157104093794014E-3</v>
      </c>
      <c r="F533" s="441"/>
      <c r="G533" s="441"/>
      <c r="H533" s="1753" t="s">
        <v>246</v>
      </c>
      <c r="I533" s="1753"/>
      <c r="J533" s="445">
        <v>8.2176092939964807E-3</v>
      </c>
      <c r="K533" s="441"/>
      <c r="L533" s="441"/>
      <c r="M533" s="1753" t="s">
        <v>246</v>
      </c>
      <c r="N533" s="1753"/>
      <c r="O533" s="446">
        <v>1.7984043705480988E-2</v>
      </c>
      <c r="P533" s="441"/>
      <c r="Q533" s="44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752" t="s">
        <v>215</v>
      </c>
      <c r="D534" s="1753"/>
      <c r="E534" s="444">
        <v>7.3375757920067147E-2</v>
      </c>
      <c r="F534" s="441"/>
      <c r="G534" s="441"/>
      <c r="H534" s="1753" t="s">
        <v>215</v>
      </c>
      <c r="I534" s="1753"/>
      <c r="J534" s="445">
        <v>8.6841913021781875E-2</v>
      </c>
      <c r="K534" s="441"/>
      <c r="L534" s="441"/>
      <c r="M534" s="1753" t="s">
        <v>215</v>
      </c>
      <c r="N534" s="1753"/>
      <c r="O534" s="446">
        <v>7.085605394830255E-2</v>
      </c>
      <c r="P534" s="441"/>
      <c r="Q534" s="44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752" t="s">
        <v>241</v>
      </c>
      <c r="D535" s="1753"/>
      <c r="E535" s="444">
        <v>-2.3998388280736128E-2</v>
      </c>
      <c r="F535" s="441"/>
      <c r="G535" s="441"/>
      <c r="H535" s="1753" t="s">
        <v>241</v>
      </c>
      <c r="I535" s="1753"/>
      <c r="J535" s="445">
        <v>-2.1972487813571039E-2</v>
      </c>
      <c r="K535" s="441"/>
      <c r="L535" s="441"/>
      <c r="M535" s="1753" t="s">
        <v>241</v>
      </c>
      <c r="N535" s="1753"/>
      <c r="O535" s="446">
        <v>-2.6807046384351003E-2</v>
      </c>
      <c r="P535" s="441"/>
      <c r="Q535" s="44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752" t="s">
        <v>244</v>
      </c>
      <c r="D536" s="1753"/>
      <c r="E536" s="444">
        <v>1.1452937068650398E-2</v>
      </c>
      <c r="F536" s="441"/>
      <c r="G536" s="441"/>
      <c r="H536" s="1753" t="s">
        <v>244</v>
      </c>
      <c r="I536" s="1753"/>
      <c r="J536" s="445">
        <v>1.8765715554148693E-3</v>
      </c>
      <c r="K536" s="441"/>
      <c r="L536" s="441"/>
      <c r="M536" s="1753" t="s">
        <v>244</v>
      </c>
      <c r="N536" s="1753"/>
      <c r="O536" s="446">
        <v>2.5462771098626914E-2</v>
      </c>
      <c r="P536" s="441"/>
      <c r="Q536" s="44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752" t="s">
        <v>239</v>
      </c>
      <c r="D537" s="1753"/>
      <c r="E537" s="444">
        <v>-2.3569846672565033E-2</v>
      </c>
      <c r="F537" s="441"/>
      <c r="G537" s="441"/>
      <c r="H537" s="1753" t="s">
        <v>239</v>
      </c>
      <c r="I537" s="1753"/>
      <c r="J537" s="445">
        <v>-2.46748787428458E-2</v>
      </c>
      <c r="K537" s="441"/>
      <c r="L537" s="441"/>
      <c r="M537" s="1753" t="s">
        <v>239</v>
      </c>
      <c r="N537" s="1753"/>
      <c r="O537" s="446">
        <v>-2.0681472949317672E-2</v>
      </c>
      <c r="P537" s="441"/>
      <c r="Q537" s="44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752" t="s">
        <v>221</v>
      </c>
      <c r="D538" s="1753"/>
      <c r="E538" s="444">
        <v>-4.9167068100995047E-2</v>
      </c>
      <c r="F538" s="441"/>
      <c r="G538" s="441"/>
      <c r="H538" s="1753" t="s">
        <v>221</v>
      </c>
      <c r="I538" s="1753"/>
      <c r="J538" s="445">
        <v>-4.7249518587454804E-2</v>
      </c>
      <c r="K538" s="441"/>
      <c r="L538" s="441"/>
      <c r="M538" s="1753" t="s">
        <v>221</v>
      </c>
      <c r="N538" s="1753"/>
      <c r="O538" s="446">
        <v>-4.897989783920919E-2</v>
      </c>
      <c r="P538" s="441"/>
      <c r="Q538" s="44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752" t="s">
        <v>243</v>
      </c>
      <c r="D539" s="1753"/>
      <c r="E539" s="444">
        <v>1.3146755182796333E-2</v>
      </c>
      <c r="F539" s="441"/>
      <c r="G539" s="441"/>
      <c r="H539" s="1753" t="s">
        <v>243</v>
      </c>
      <c r="I539" s="1753"/>
      <c r="J539" s="445">
        <v>6.5646742591762364E-3</v>
      </c>
      <c r="K539" s="441"/>
      <c r="L539" s="441"/>
      <c r="M539" s="1753" t="s">
        <v>243</v>
      </c>
      <c r="N539" s="1753"/>
      <c r="O539" s="446">
        <v>2.5582303536405452E-2</v>
      </c>
      <c r="P539" s="441"/>
      <c r="Q539" s="44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752" t="s">
        <v>230</v>
      </c>
      <c r="D540" s="1753"/>
      <c r="E540" s="444">
        <v>-1.8828516870975566E-2</v>
      </c>
      <c r="F540" s="441"/>
      <c r="G540" s="441"/>
      <c r="H540" s="1753" t="s">
        <v>230</v>
      </c>
      <c r="I540" s="1753"/>
      <c r="J540" s="445">
        <v>-4.0882160875263647E-2</v>
      </c>
      <c r="K540" s="441"/>
      <c r="L540" s="441"/>
      <c r="M540" s="1753" t="s">
        <v>230</v>
      </c>
      <c r="N540" s="1753"/>
      <c r="O540" s="446">
        <v>-1.3602495982488671E-2</v>
      </c>
      <c r="P540" s="441"/>
      <c r="Q540" s="44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752" t="s">
        <v>218</v>
      </c>
      <c r="D541" s="1753"/>
      <c r="E541" s="444">
        <v>5.9893765817568306E-2</v>
      </c>
      <c r="F541" s="441"/>
      <c r="G541" s="441"/>
      <c r="H541" s="1753" t="s">
        <v>218</v>
      </c>
      <c r="I541" s="1753"/>
      <c r="J541" s="445">
        <v>5.9906398799099661E-2</v>
      </c>
      <c r="K541" s="441"/>
      <c r="L541" s="441"/>
      <c r="M541" s="1753" t="s">
        <v>218</v>
      </c>
      <c r="N541" s="1753"/>
      <c r="O541" s="446">
        <v>6.6120822993494102E-2</v>
      </c>
      <c r="P541" s="441"/>
      <c r="Q541" s="44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752" t="s">
        <v>249</v>
      </c>
      <c r="D542" s="1753"/>
      <c r="E542" s="444">
        <v>-2.0156912275437551E-3</v>
      </c>
      <c r="F542" s="441"/>
      <c r="G542" s="441"/>
      <c r="H542" s="1753" t="s">
        <v>249</v>
      </c>
      <c r="I542" s="1753"/>
      <c r="J542" s="445">
        <v>-1.2966192955560283E-2</v>
      </c>
      <c r="K542" s="441"/>
      <c r="L542" s="441"/>
      <c r="M542" s="1753" t="s">
        <v>249</v>
      </c>
      <c r="N542" s="1753"/>
      <c r="O542" s="446">
        <v>4.9829180560709624E-3</v>
      </c>
      <c r="P542" s="441"/>
      <c r="Q542" s="44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752" t="s">
        <v>248</v>
      </c>
      <c r="D543" s="1753"/>
      <c r="E543" s="444">
        <v>9.0074977664214139E-3</v>
      </c>
      <c r="F543" s="441"/>
      <c r="G543" s="441"/>
      <c r="H543" s="1753" t="s">
        <v>248</v>
      </c>
      <c r="I543" s="1753"/>
      <c r="J543" s="445">
        <v>5.0257910629966185E-4</v>
      </c>
      <c r="K543" s="441"/>
      <c r="L543" s="441"/>
      <c r="M543" s="1753" t="s">
        <v>248</v>
      </c>
      <c r="N543" s="1753"/>
      <c r="O543" s="446">
        <v>1.7733530077859751E-2</v>
      </c>
      <c r="P543" s="441"/>
      <c r="Q543" s="44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752" t="s">
        <v>229</v>
      </c>
      <c r="D544" s="1753"/>
      <c r="E544" s="444">
        <v>-3.2789552999752621E-2</v>
      </c>
      <c r="F544" s="441"/>
      <c r="G544" s="441"/>
      <c r="H544" s="1753" t="s">
        <v>229</v>
      </c>
      <c r="I544" s="1753"/>
      <c r="J544" s="445">
        <v>-1.7444608168374936E-2</v>
      </c>
      <c r="K544" s="441"/>
      <c r="L544" s="441"/>
      <c r="M544" s="1753" t="s">
        <v>229</v>
      </c>
      <c r="N544" s="1753"/>
      <c r="O544" s="446">
        <v>-3.8759515971294747E-2</v>
      </c>
      <c r="P544" s="441"/>
      <c r="Q544" s="44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752" t="s">
        <v>237</v>
      </c>
      <c r="D545" s="1753"/>
      <c r="E545" s="444">
        <v>-1.5122207767684123E-2</v>
      </c>
      <c r="F545" s="441"/>
      <c r="G545" s="441"/>
      <c r="H545" s="1753" t="s">
        <v>237</v>
      </c>
      <c r="I545" s="1753"/>
      <c r="J545" s="445">
        <v>-2.6995528275653772E-2</v>
      </c>
      <c r="K545" s="441"/>
      <c r="L545" s="441"/>
      <c r="M545" s="1753" t="s">
        <v>237</v>
      </c>
      <c r="N545" s="1753"/>
      <c r="O545" s="446">
        <v>-1.3873219812185939E-2</v>
      </c>
      <c r="P545" s="441"/>
      <c r="Q545" s="44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752" t="s">
        <v>238</v>
      </c>
      <c r="D546" s="1753"/>
      <c r="E546" s="444">
        <v>2.5229391756570737E-2</v>
      </c>
      <c r="F546" s="441"/>
      <c r="G546" s="441"/>
      <c r="H546" s="1753" t="s">
        <v>238</v>
      </c>
      <c r="I546" s="1753"/>
      <c r="J546" s="445">
        <v>2.0203477138764581E-2</v>
      </c>
      <c r="K546" s="441"/>
      <c r="L546" s="441"/>
      <c r="M546" s="1753" t="s">
        <v>238</v>
      </c>
      <c r="N546" s="1753"/>
      <c r="O546" s="446">
        <v>2.6937588883623038E-2</v>
      </c>
      <c r="P546" s="441"/>
      <c r="Q546" s="44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752" t="s">
        <v>242</v>
      </c>
      <c r="D547" s="1753"/>
      <c r="E547" s="444">
        <v>-1.687055078890878E-2</v>
      </c>
      <c r="F547" s="441"/>
      <c r="G547" s="441"/>
      <c r="H547" s="1753" t="s">
        <v>242</v>
      </c>
      <c r="I547" s="1753"/>
      <c r="J547" s="445">
        <v>-2.4543463113660811E-2</v>
      </c>
      <c r="K547" s="441"/>
      <c r="L547" s="441"/>
      <c r="M547" s="1753" t="s">
        <v>242</v>
      </c>
      <c r="N547" s="1753"/>
      <c r="O547" s="446">
        <v>-7.4455362145508961E-3</v>
      </c>
      <c r="P547" s="441"/>
      <c r="Q547" s="44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752" t="s">
        <v>245</v>
      </c>
      <c r="D548" s="1753"/>
      <c r="E548" s="444">
        <v>1.837104838172288E-2</v>
      </c>
      <c r="F548" s="441"/>
      <c r="G548" s="441"/>
      <c r="H548" s="1753" t="s">
        <v>245</v>
      </c>
      <c r="I548" s="1753"/>
      <c r="J548" s="445">
        <v>1.7838552131445591E-2</v>
      </c>
      <c r="K548" s="441"/>
      <c r="L548" s="441"/>
      <c r="M548" s="1753" t="s">
        <v>245</v>
      </c>
      <c r="N548" s="1753"/>
      <c r="O548" s="446">
        <v>2.1216204639192059E-2</v>
      </c>
      <c r="P548" s="441"/>
      <c r="Q548" s="44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752" t="s">
        <v>252</v>
      </c>
      <c r="D549" s="1753"/>
      <c r="E549" s="444">
        <v>7.3715952298841819E-3</v>
      </c>
      <c r="F549" s="441"/>
      <c r="G549" s="441"/>
      <c r="H549" s="1753" t="s">
        <v>252</v>
      </c>
      <c r="I549" s="1753"/>
      <c r="J549" s="445">
        <v>4.0015617641588966E-3</v>
      </c>
      <c r="K549" s="441"/>
      <c r="L549" s="441"/>
      <c r="M549" s="1753" t="s">
        <v>252</v>
      </c>
      <c r="N549" s="1753"/>
      <c r="O549" s="446">
        <v>1.1657714893904826E-2</v>
      </c>
      <c r="P549" s="441"/>
      <c r="Q549" s="44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752" t="s">
        <v>209</v>
      </c>
      <c r="D550" s="1753"/>
      <c r="E550" s="444">
        <v>8.6822980239812692E-2</v>
      </c>
      <c r="F550" s="441"/>
      <c r="G550" s="441"/>
      <c r="H550" s="1753" t="s">
        <v>209</v>
      </c>
      <c r="I550" s="1753"/>
      <c r="J550" s="445">
        <v>0.10630738724110361</v>
      </c>
      <c r="K550" s="441"/>
      <c r="L550" s="441"/>
      <c r="M550" s="1753" t="s">
        <v>209</v>
      </c>
      <c r="N550" s="1753"/>
      <c r="O550" s="446">
        <v>8.9962281428965882E-2</v>
      </c>
      <c r="P550" s="441"/>
      <c r="Q550" s="44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752" t="s">
        <v>255</v>
      </c>
      <c r="D551" s="1753"/>
      <c r="E551" s="444">
        <v>4.8118928957783594E-3</v>
      </c>
      <c r="F551" s="441"/>
      <c r="G551" s="441"/>
      <c r="H551" s="1753" t="s">
        <v>255</v>
      </c>
      <c r="I551" s="1753"/>
      <c r="J551" s="445">
        <v>-1.27727101637297E-3</v>
      </c>
      <c r="K551" s="441"/>
      <c r="L551" s="441"/>
      <c r="M551" s="1753" t="s">
        <v>255</v>
      </c>
      <c r="N551" s="1753"/>
      <c r="O551" s="446">
        <v>1.0764408913355483E-2</v>
      </c>
      <c r="P551" s="441"/>
      <c r="Q551" s="44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752" t="s">
        <v>256</v>
      </c>
      <c r="D552" s="1753"/>
      <c r="E552" s="444">
        <v>2.2903648339822466E-3</v>
      </c>
      <c r="F552" s="441"/>
      <c r="G552" s="441"/>
      <c r="H552" s="1753" t="s">
        <v>256</v>
      </c>
      <c r="I552" s="1753"/>
      <c r="J552" s="445">
        <v>-4.2607417172351092E-3</v>
      </c>
      <c r="K552" s="441"/>
      <c r="L552" s="441"/>
      <c r="M552" s="1753" t="s">
        <v>256</v>
      </c>
      <c r="N552" s="1753"/>
      <c r="O552" s="446">
        <v>1.184138804385356E-3</v>
      </c>
      <c r="P552" s="441"/>
      <c r="Q552" s="44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752" t="s">
        <v>210</v>
      </c>
      <c r="D553" s="1753"/>
      <c r="E553" s="444">
        <v>-8.6959413190300663E-2</v>
      </c>
      <c r="F553" s="441"/>
      <c r="G553" s="441"/>
      <c r="H553" s="1753" t="s">
        <v>210</v>
      </c>
      <c r="I553" s="1753"/>
      <c r="J553" s="445">
        <v>-0.10419550632601932</v>
      </c>
      <c r="K553" s="441"/>
      <c r="L553" s="441"/>
      <c r="M553" s="1753" t="s">
        <v>210</v>
      </c>
      <c r="N553" s="1753"/>
      <c r="O553" s="446">
        <v>-8.8064967244929751E-2</v>
      </c>
      <c r="P553" s="441"/>
      <c r="Q553" s="44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752" t="s">
        <v>250</v>
      </c>
      <c r="D554" s="1753"/>
      <c r="E554" s="444">
        <v>-1.4520584901467127E-3</v>
      </c>
      <c r="F554" s="441"/>
      <c r="G554" s="441"/>
      <c r="H554" s="1753" t="s">
        <v>250</v>
      </c>
      <c r="I554" s="1753"/>
      <c r="J554" s="445">
        <v>-1.2078702364334976E-2</v>
      </c>
      <c r="K554" s="441"/>
      <c r="L554" s="441"/>
      <c r="M554" s="1753" t="s">
        <v>250</v>
      </c>
      <c r="N554" s="1753"/>
      <c r="O554" s="446">
        <v>6.6943995339754188E-4</v>
      </c>
      <c r="P554" s="441"/>
      <c r="Q554" s="44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752" t="s">
        <v>208</v>
      </c>
      <c r="D555" s="1753"/>
      <c r="E555" s="444">
        <v>8.854702778111323E-2</v>
      </c>
      <c r="F555" s="441"/>
      <c r="G555" s="441"/>
      <c r="H555" s="1753" t="s">
        <v>208</v>
      </c>
      <c r="I555" s="1753"/>
      <c r="J555" s="445">
        <v>8.9733048538113078E-2</v>
      </c>
      <c r="K555" s="441"/>
      <c r="L555" s="441"/>
      <c r="M555" s="1753" t="s">
        <v>208</v>
      </c>
      <c r="N555" s="1753"/>
      <c r="O555" s="446">
        <v>0.10984784186789193</v>
      </c>
      <c r="P555" s="441"/>
      <c r="Q555" s="44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752" t="s">
        <v>257</v>
      </c>
      <c r="D556" s="1753"/>
      <c r="E556" s="444">
        <v>-4.0840514771963553E-3</v>
      </c>
      <c r="F556" s="441"/>
      <c r="G556" s="441"/>
      <c r="H556" s="1753" t="s">
        <v>257</v>
      </c>
      <c r="I556" s="1753"/>
      <c r="J556" s="445">
        <v>-2.6917131566600591E-3</v>
      </c>
      <c r="K556" s="441"/>
      <c r="L556" s="441"/>
      <c r="M556" s="1753" t="s">
        <v>257</v>
      </c>
      <c r="N556" s="1753"/>
      <c r="O556" s="446">
        <v>4.3288188540566257E-3</v>
      </c>
      <c r="P556" s="441"/>
      <c r="Q556" s="44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752" t="s">
        <v>211</v>
      </c>
      <c r="D557" s="1753"/>
      <c r="E557" s="444">
        <v>-8.8080945379109987E-2</v>
      </c>
      <c r="F557" s="441"/>
      <c r="G557" s="441"/>
      <c r="H557" s="1753" t="s">
        <v>211</v>
      </c>
      <c r="I557" s="1753"/>
      <c r="J557" s="445">
        <v>-8.963513206674778E-2</v>
      </c>
      <c r="K557" s="441"/>
      <c r="L557" s="441"/>
      <c r="M557" s="1753" t="s">
        <v>211</v>
      </c>
      <c r="N557" s="1753"/>
      <c r="O557" s="446">
        <v>-0.10968706866645105</v>
      </c>
      <c r="P557" s="441"/>
      <c r="Q557" s="44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752" t="s">
        <v>251</v>
      </c>
      <c r="D558" s="1753"/>
      <c r="E558" s="444">
        <v>-3.6679560754318049E-3</v>
      </c>
      <c r="F558" s="441"/>
      <c r="G558" s="441"/>
      <c r="H558" s="1753" t="s">
        <v>251</v>
      </c>
      <c r="I558" s="1753"/>
      <c r="J558" s="445">
        <v>-6.9171917746795996E-3</v>
      </c>
      <c r="K558" s="441"/>
      <c r="L558" s="441"/>
      <c r="M558" s="1753" t="s">
        <v>251</v>
      </c>
      <c r="N558" s="1753"/>
      <c r="O558" s="446">
        <v>-2.9182855109061161E-3</v>
      </c>
      <c r="P558" s="441"/>
      <c r="Q558" s="44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752" t="s">
        <v>231</v>
      </c>
      <c r="D559" s="1753"/>
      <c r="E559" s="444">
        <v>3.0345138144847471E-2</v>
      </c>
      <c r="F559" s="441"/>
      <c r="G559" s="441"/>
      <c r="H559" s="1753" t="s">
        <v>231</v>
      </c>
      <c r="I559" s="1753"/>
      <c r="J559" s="445">
        <v>3.8319915661652583E-2</v>
      </c>
      <c r="K559" s="441"/>
      <c r="L559" s="441"/>
      <c r="M559" s="1753" t="s">
        <v>231</v>
      </c>
      <c r="N559" s="1753"/>
      <c r="O559" s="446">
        <v>3.0496104638842999E-2</v>
      </c>
      <c r="P559" s="441"/>
      <c r="Q559" s="44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752" t="s">
        <v>254</v>
      </c>
      <c r="D560" s="1753"/>
      <c r="E560" s="444">
        <v>7.5356640364733387E-4</v>
      </c>
      <c r="F560" s="441"/>
      <c r="G560" s="441"/>
      <c r="H560" s="1753" t="s">
        <v>254</v>
      </c>
      <c r="I560" s="1753"/>
      <c r="J560" s="445">
        <v>3.6362998584952982E-3</v>
      </c>
      <c r="K560" s="441"/>
      <c r="L560" s="441"/>
      <c r="M560" s="1753" t="s">
        <v>254</v>
      </c>
      <c r="N560" s="1753"/>
      <c r="O560" s="446">
        <v>1.137221389059479E-2</v>
      </c>
      <c r="P560" s="441"/>
      <c r="Q560" s="44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752" t="s">
        <v>253</v>
      </c>
      <c r="D561" s="1753"/>
      <c r="E561" s="444">
        <v>4.0265725335471726E-4</v>
      </c>
      <c r="F561" s="441"/>
      <c r="G561" s="441"/>
      <c r="H561" s="1753" t="s">
        <v>253</v>
      </c>
      <c r="I561" s="1753"/>
      <c r="J561" s="445">
        <v>-4.3278959530628353E-3</v>
      </c>
      <c r="K561" s="441"/>
      <c r="L561" s="441"/>
      <c r="M561" s="1753" t="s">
        <v>253</v>
      </c>
      <c r="N561" s="1753"/>
      <c r="O561" s="446">
        <v>-2.6315066233092792E-3</v>
      </c>
      <c r="P561" s="441"/>
      <c r="Q561" s="44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752" t="s">
        <v>232</v>
      </c>
      <c r="D562" s="1753"/>
      <c r="E562" s="444">
        <v>-3.0355533744984665E-2</v>
      </c>
      <c r="F562" s="441"/>
      <c r="G562" s="441"/>
      <c r="H562" s="1753" t="s">
        <v>232</v>
      </c>
      <c r="I562" s="1753"/>
      <c r="J562" s="445">
        <v>-2.4454841030580404E-2</v>
      </c>
      <c r="K562" s="441"/>
      <c r="L562" s="441"/>
      <c r="M562" s="1753" t="s">
        <v>232</v>
      </c>
      <c r="N562" s="1753"/>
      <c r="O562" s="446">
        <v>-3.4852758384420507E-2</v>
      </c>
      <c r="P562" s="441"/>
      <c r="Q562" s="44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752" t="s">
        <v>233</v>
      </c>
      <c r="D563" s="1753"/>
      <c r="E563" s="444">
        <v>-1.5857065049609417E-2</v>
      </c>
      <c r="F563" s="441"/>
      <c r="G563" s="441"/>
      <c r="H563" s="1753" t="s">
        <v>233</v>
      </c>
      <c r="I563" s="1753"/>
      <c r="J563" s="445">
        <v>-3.7632252564696156E-2</v>
      </c>
      <c r="K563" s="441"/>
      <c r="L563" s="441"/>
      <c r="M563" s="1753" t="s">
        <v>233</v>
      </c>
      <c r="N563" s="1753"/>
      <c r="O563" s="446">
        <v>-1.1613747534377541E-2</v>
      </c>
      <c r="P563" s="441"/>
      <c r="Q563" s="44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752" t="s">
        <v>260</v>
      </c>
      <c r="D564" s="1753"/>
      <c r="E564" s="444">
        <v>3.285113827792294E-4</v>
      </c>
      <c r="F564" s="441"/>
      <c r="G564" s="441"/>
      <c r="H564" s="1753" t="s">
        <v>260</v>
      </c>
      <c r="I564" s="1753"/>
      <c r="J564" s="445">
        <v>-2.2940811637087387E-3</v>
      </c>
      <c r="K564" s="441"/>
      <c r="L564" s="441"/>
      <c r="M564" s="1753" t="s">
        <v>260</v>
      </c>
      <c r="N564" s="1753"/>
      <c r="O564" s="446">
        <v>1.7600951938617395E-3</v>
      </c>
      <c r="P564" s="441"/>
      <c r="Q564" s="44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752" t="s">
        <v>259</v>
      </c>
      <c r="D565" s="1753"/>
      <c r="E565" s="444">
        <v>1.3816948837871061E-3</v>
      </c>
      <c r="F565" s="441"/>
      <c r="G565" s="441"/>
      <c r="H565" s="1753" t="s">
        <v>259</v>
      </c>
      <c r="I565" s="1753"/>
      <c r="J565" s="445">
        <v>-1.6773588233630094E-3</v>
      </c>
      <c r="K565" s="441"/>
      <c r="L565" s="441"/>
      <c r="M565" s="1753" t="s">
        <v>259</v>
      </c>
      <c r="N565" s="1753"/>
      <c r="O565" s="446">
        <v>5.3645707867940968E-3</v>
      </c>
      <c r="P565" s="441"/>
      <c r="Q565" s="44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752" t="s">
        <v>207</v>
      </c>
      <c r="D566" s="1753"/>
      <c r="E566" s="444">
        <v>8.824434681677501E-2</v>
      </c>
      <c r="F566" s="441"/>
      <c r="G566" s="441"/>
      <c r="H566" s="1753" t="s">
        <v>207</v>
      </c>
      <c r="I566" s="1753"/>
      <c r="J566" s="445">
        <v>8.9977045034829436E-2</v>
      </c>
      <c r="K566" s="441"/>
      <c r="L566" s="441"/>
      <c r="M566" s="1753" t="s">
        <v>207</v>
      </c>
      <c r="N566" s="1753"/>
      <c r="O566" s="446">
        <v>0.1100798115797364</v>
      </c>
      <c r="P566" s="441"/>
      <c r="Q566" s="44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752" t="s">
        <v>225</v>
      </c>
      <c r="D567" s="1753"/>
      <c r="E567" s="444">
        <v>3.2860833403503154E-2</v>
      </c>
      <c r="F567" s="441"/>
      <c r="G567" s="441"/>
      <c r="H567" s="1753" t="s">
        <v>225</v>
      </c>
      <c r="I567" s="1753"/>
      <c r="J567" s="445">
        <v>5.5231756447564569E-2</v>
      </c>
      <c r="K567" s="441"/>
      <c r="L567" s="441"/>
      <c r="M567" s="1753" t="s">
        <v>225</v>
      </c>
      <c r="N567" s="1753"/>
      <c r="O567" s="446">
        <v>2.6539017898851214E-2</v>
      </c>
      <c r="P567" s="441"/>
      <c r="Q567" s="44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752" t="s">
        <v>213</v>
      </c>
      <c r="D568" s="1753"/>
      <c r="E568" s="444">
        <v>8.5422246495891418E-2</v>
      </c>
      <c r="F568" s="441"/>
      <c r="G568" s="441"/>
      <c r="H568" s="1753" t="s">
        <v>213</v>
      </c>
      <c r="I568" s="1753"/>
      <c r="J568" s="445">
        <v>8.9230332398483145E-2</v>
      </c>
      <c r="K568" s="441"/>
      <c r="L568" s="441"/>
      <c r="M568" s="1753" t="s">
        <v>213</v>
      </c>
      <c r="N568" s="1753"/>
      <c r="O568" s="446">
        <v>0.10331983427669385</v>
      </c>
      <c r="P568" s="441"/>
      <c r="Q568" s="44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752" t="s">
        <v>216</v>
      </c>
      <c r="D569" s="1753"/>
      <c r="E569" s="444">
        <v>7.2162459238533358E-2</v>
      </c>
      <c r="F569" s="441"/>
      <c r="G569" s="441"/>
      <c r="H569" s="1753" t="s">
        <v>216</v>
      </c>
      <c r="I569" s="1753"/>
      <c r="J569" s="445">
        <v>8.6525470796599363E-2</v>
      </c>
      <c r="K569" s="441"/>
      <c r="L569" s="441"/>
      <c r="M569" s="1753" t="s">
        <v>216</v>
      </c>
      <c r="N569" s="1753"/>
      <c r="O569" s="446">
        <v>8.6275928642046418E-2</v>
      </c>
      <c r="P569" s="441"/>
      <c r="Q569" s="44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752" t="s">
        <v>220</v>
      </c>
      <c r="D570" s="1753"/>
      <c r="E570" s="444">
        <v>2.9882221432215323E-2</v>
      </c>
      <c r="F570" s="441"/>
      <c r="G570" s="441"/>
      <c r="H570" s="1753" t="s">
        <v>220</v>
      </c>
      <c r="I570" s="1753"/>
      <c r="J570" s="445">
        <v>1.5677655526915607E-2</v>
      </c>
      <c r="K570" s="441"/>
      <c r="L570" s="441"/>
      <c r="M570" s="1753" t="s">
        <v>220</v>
      </c>
      <c r="N570" s="1753"/>
      <c r="O570" s="446">
        <v>5.6222113847171649E-2</v>
      </c>
      <c r="P570" s="441"/>
      <c r="Q570" s="44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752" t="s">
        <v>240</v>
      </c>
      <c r="D571" s="1753"/>
      <c r="E571" s="444">
        <v>1.9095099400530887E-2</v>
      </c>
      <c r="F571" s="441"/>
      <c r="G571" s="441"/>
      <c r="H571" s="1753" t="s">
        <v>240</v>
      </c>
      <c r="I571" s="1753"/>
      <c r="J571" s="445">
        <v>2.1258894498869318E-2</v>
      </c>
      <c r="K571" s="441"/>
      <c r="L571" s="441"/>
      <c r="M571" s="1753" t="s">
        <v>240</v>
      </c>
      <c r="N571" s="1753"/>
      <c r="O571" s="446">
        <v>2.7493435134424447E-2</v>
      </c>
      <c r="P571" s="441"/>
      <c r="Q571" s="44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752" t="s">
        <v>223</v>
      </c>
      <c r="D572" s="1753"/>
      <c r="E572" s="444">
        <v>4.5628134471509284E-2</v>
      </c>
      <c r="F572" s="441"/>
      <c r="G572" s="441"/>
      <c r="H572" s="1753" t="s">
        <v>223</v>
      </c>
      <c r="I572" s="1753"/>
      <c r="J572" s="445">
        <v>5.723353506870283E-2</v>
      </c>
      <c r="K572" s="441"/>
      <c r="L572" s="441"/>
      <c r="M572" s="1753" t="s">
        <v>223</v>
      </c>
      <c r="N572" s="1753"/>
      <c r="O572" s="446">
        <v>5.5249553191260833E-2</v>
      </c>
      <c r="P572" s="441"/>
      <c r="Q572" s="44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752" t="s">
        <v>219</v>
      </c>
      <c r="D573" s="1753"/>
      <c r="E573" s="444">
        <v>5.6648724844025528E-2</v>
      </c>
      <c r="F573" s="441"/>
      <c r="G573" s="441"/>
      <c r="H573" s="1753" t="s">
        <v>219</v>
      </c>
      <c r="I573" s="1753"/>
      <c r="J573" s="445">
        <v>7.3290914673655172E-2</v>
      </c>
      <c r="K573" s="441"/>
      <c r="L573" s="441"/>
      <c r="M573" s="1753" t="s">
        <v>219</v>
      </c>
      <c r="N573" s="1753"/>
      <c r="O573" s="446">
        <v>3.9069718183463491E-2</v>
      </c>
      <c r="P573" s="441"/>
      <c r="Q573" s="44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752" t="s">
        <v>234</v>
      </c>
      <c r="D574" s="1753"/>
      <c r="E574" s="444">
        <v>1.9944105926932562E-2</v>
      </c>
      <c r="F574" s="441"/>
      <c r="G574" s="441"/>
      <c r="H574" s="1753" t="s">
        <v>234</v>
      </c>
      <c r="I574" s="1753"/>
      <c r="J574" s="445">
        <v>-2.7881653671873331E-3</v>
      </c>
      <c r="K574" s="441"/>
      <c r="L574" s="441"/>
      <c r="M574" s="1753" t="s">
        <v>234</v>
      </c>
      <c r="N574" s="1753"/>
      <c r="O574" s="446">
        <v>3.2715486988773509E-2</v>
      </c>
      <c r="P574" s="441"/>
      <c r="Q574" s="44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752" t="s">
        <v>212</v>
      </c>
      <c r="D575" s="1753"/>
      <c r="E575" s="444">
        <v>8.298339311205484E-2</v>
      </c>
      <c r="F575" s="441"/>
      <c r="G575" s="441"/>
      <c r="H575" s="1753" t="s">
        <v>212</v>
      </c>
      <c r="I575" s="1753"/>
      <c r="J575" s="445">
        <v>9.1551751074752635E-2</v>
      </c>
      <c r="K575" s="441"/>
      <c r="L575" s="441"/>
      <c r="M575" s="1753" t="s">
        <v>212</v>
      </c>
      <c r="N575" s="1753"/>
      <c r="O575" s="446">
        <v>9.2482903062570967E-2</v>
      </c>
      <c r="P575" s="441"/>
      <c r="Q575" s="44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752" t="s">
        <v>214</v>
      </c>
      <c r="D576" s="1753"/>
      <c r="E576" s="444">
        <v>7.9202185966682687E-2</v>
      </c>
      <c r="F576" s="441"/>
      <c r="G576" s="441"/>
      <c r="H576" s="1753" t="s">
        <v>214</v>
      </c>
      <c r="I576" s="1753"/>
      <c r="J576" s="445">
        <v>8.7703681843541118E-2</v>
      </c>
      <c r="K576" s="441"/>
      <c r="L576" s="441"/>
      <c r="M576" s="1753" t="s">
        <v>214</v>
      </c>
      <c r="N576" s="1753"/>
      <c r="O576" s="446">
        <v>9.2672121158490994E-2</v>
      </c>
      <c r="P576" s="441"/>
      <c r="Q576" s="44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752" t="s">
        <v>206</v>
      </c>
      <c r="D577" s="1753"/>
      <c r="E577" s="444">
        <v>9.0152498954993582E-2</v>
      </c>
      <c r="F577" s="441"/>
      <c r="G577" s="441"/>
      <c r="H577" s="1753" t="s">
        <v>206</v>
      </c>
      <c r="I577" s="1753"/>
      <c r="J577" s="445">
        <v>0.10886645044011413</v>
      </c>
      <c r="K577" s="441"/>
      <c r="L577" s="441"/>
      <c r="M577" s="1753" t="s">
        <v>206</v>
      </c>
      <c r="N577" s="1753"/>
      <c r="O577" s="446">
        <v>9.7122634947929318E-2</v>
      </c>
      <c r="P577" s="441"/>
      <c r="Q577" s="44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752" t="s">
        <v>235</v>
      </c>
      <c r="D578" s="1753"/>
      <c r="E578" s="444">
        <v>2.6159153661548674E-2</v>
      </c>
      <c r="F578" s="441"/>
      <c r="G578" s="441"/>
      <c r="H578" s="1753" t="s">
        <v>235</v>
      </c>
      <c r="I578" s="1753"/>
      <c r="J578" s="445">
        <v>3.5526964862169386E-2</v>
      </c>
      <c r="K578" s="441"/>
      <c r="L578" s="441"/>
      <c r="M578" s="1753" t="s">
        <v>235</v>
      </c>
      <c r="N578" s="1753"/>
      <c r="O578" s="446">
        <v>2.4929005710260219E-2</v>
      </c>
      <c r="P578" s="441"/>
      <c r="Q578" s="44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752" t="s">
        <v>236</v>
      </c>
      <c r="D579" s="1753"/>
      <c r="E579" s="444">
        <v>2.2241742367852847E-2</v>
      </c>
      <c r="F579" s="441"/>
      <c r="G579" s="441"/>
      <c r="H579" s="1753" t="s">
        <v>236</v>
      </c>
      <c r="I579" s="1753"/>
      <c r="J579" s="445">
        <v>3.1696987399629256E-2</v>
      </c>
      <c r="K579" s="441"/>
      <c r="L579" s="441"/>
      <c r="M579" s="1753" t="s">
        <v>236</v>
      </c>
      <c r="N579" s="1753"/>
      <c r="O579" s="446">
        <v>1.6902475206727368E-2</v>
      </c>
      <c r="P579" s="441"/>
      <c r="Q579" s="44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752" t="s">
        <v>227</v>
      </c>
      <c r="D580" s="1753"/>
      <c r="E580" s="444">
        <v>3.1833404771910552E-2</v>
      </c>
      <c r="F580" s="441"/>
      <c r="G580" s="441"/>
      <c r="H580" s="1753" t="s">
        <v>227</v>
      </c>
      <c r="I580" s="1753"/>
      <c r="J580" s="445">
        <v>4.2982258882246674E-2</v>
      </c>
      <c r="K580" s="441"/>
      <c r="L580" s="441"/>
      <c r="M580" s="1753" t="s">
        <v>227</v>
      </c>
      <c r="N580" s="1753"/>
      <c r="O580" s="446">
        <v>3.0475277851672998E-2</v>
      </c>
      <c r="P580" s="441"/>
      <c r="Q580" s="44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752" t="s">
        <v>224</v>
      </c>
      <c r="D581" s="1753"/>
      <c r="E581" s="444">
        <v>4.1452869042012688E-2</v>
      </c>
      <c r="F581" s="441"/>
      <c r="G581" s="441"/>
      <c r="H581" s="1753" t="s">
        <v>224</v>
      </c>
      <c r="I581" s="1753"/>
      <c r="J581" s="445">
        <v>5.1498595521653236E-2</v>
      </c>
      <c r="K581" s="441"/>
      <c r="L581" s="441"/>
      <c r="M581" s="1753" t="s">
        <v>224</v>
      </c>
      <c r="N581" s="1753"/>
      <c r="O581" s="446">
        <v>5.254685677301682E-2</v>
      </c>
      <c r="P581" s="441"/>
      <c r="Q581" s="44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752" t="s">
        <v>226</v>
      </c>
      <c r="D582" s="1753"/>
      <c r="E582" s="444">
        <v>-4.1605557946675191E-2</v>
      </c>
      <c r="F582" s="441"/>
      <c r="G582" s="441"/>
      <c r="H582" s="1753" t="s">
        <v>226</v>
      </c>
      <c r="I582" s="1753"/>
      <c r="J582" s="445">
        <v>-1.7042065855088901E-2</v>
      </c>
      <c r="K582" s="441"/>
      <c r="L582" s="441"/>
      <c r="M582" s="1753" t="s">
        <v>226</v>
      </c>
      <c r="N582" s="1753"/>
      <c r="O582" s="446">
        <v>-2.7884167268386554E-2</v>
      </c>
      <c r="P582" s="441"/>
      <c r="Q582" s="44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752" t="s">
        <v>258</v>
      </c>
      <c r="D583" s="1753"/>
      <c r="E583" s="447">
        <v>-4.013542144456898E-3</v>
      </c>
      <c r="F583" s="441"/>
      <c r="G583" s="441"/>
      <c r="H583" s="1753" t="s">
        <v>258</v>
      </c>
      <c r="I583" s="1753"/>
      <c r="J583" s="448">
        <v>6.1521619252913448E-4</v>
      </c>
      <c r="K583" s="441"/>
      <c r="L583" s="441"/>
      <c r="M583" s="1753" t="s">
        <v>258</v>
      </c>
      <c r="N583" s="1753"/>
      <c r="O583" s="449">
        <v>-4.7096999457473939E-3</v>
      </c>
      <c r="P583" s="441"/>
      <c r="Q583" s="44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752"/>
      <c r="D584" s="1753"/>
      <c r="E584" s="441"/>
      <c r="F584" s="441"/>
      <c r="G584" s="441"/>
      <c r="H584" s="1753"/>
      <c r="I584" s="1753"/>
      <c r="J584" s="441"/>
      <c r="K584" s="441"/>
      <c r="L584" s="441"/>
      <c r="M584" s="1753"/>
      <c r="N584" s="1753"/>
      <c r="O584" s="441"/>
      <c r="P584" s="441"/>
      <c r="Q584" s="44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752"/>
      <c r="D585" s="1753"/>
      <c r="E585" s="441"/>
      <c r="F585" s="441"/>
      <c r="G585" s="441"/>
      <c r="H585" s="1753"/>
      <c r="I585" s="1753"/>
      <c r="J585" s="441"/>
      <c r="K585" s="441"/>
      <c r="L585" s="441"/>
      <c r="M585" s="1753"/>
      <c r="N585" s="1753"/>
      <c r="O585" s="441"/>
      <c r="P585" s="441"/>
      <c r="Q585" s="44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752" t="s">
        <v>268</v>
      </c>
      <c r="D586" s="1753"/>
      <c r="E586" s="1753"/>
      <c r="F586" s="441"/>
      <c r="G586" s="441"/>
      <c r="H586" s="1753" t="s">
        <v>268</v>
      </c>
      <c r="I586" s="1753"/>
      <c r="J586" s="1753"/>
      <c r="K586" s="441"/>
      <c r="L586" s="441"/>
      <c r="M586" s="1753" t="s">
        <v>268</v>
      </c>
      <c r="N586" s="1753"/>
      <c r="O586" s="1753"/>
      <c r="P586" s="441"/>
      <c r="Q586" s="44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752" t="s">
        <v>204</v>
      </c>
      <c r="D587" s="1753"/>
      <c r="E587" s="462" t="s">
        <v>205</v>
      </c>
      <c r="F587" s="441"/>
      <c r="G587" s="441"/>
      <c r="H587" s="1753" t="s">
        <v>204</v>
      </c>
      <c r="I587" s="1753"/>
      <c r="J587" s="463" t="s">
        <v>205</v>
      </c>
      <c r="K587" s="441"/>
      <c r="L587" s="441"/>
      <c r="M587" s="1753" t="s">
        <v>204</v>
      </c>
      <c r="N587" s="1753"/>
      <c r="O587" s="464" t="s">
        <v>205</v>
      </c>
      <c r="P587" s="441"/>
      <c r="Q587" s="44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752" t="s">
        <v>205</v>
      </c>
      <c r="D588" s="1753"/>
      <c r="E588" s="465">
        <v>1.0000000000000002</v>
      </c>
      <c r="F588" s="441"/>
      <c r="G588" s="441"/>
      <c r="H588" s="1753" t="s">
        <v>205</v>
      </c>
      <c r="I588" s="1753"/>
      <c r="J588" s="466">
        <v>0.99999999999999989</v>
      </c>
      <c r="K588" s="441"/>
      <c r="L588" s="441"/>
      <c r="M588" s="1753" t="s">
        <v>205</v>
      </c>
      <c r="N588" s="1753"/>
      <c r="O588" s="467">
        <v>1</v>
      </c>
      <c r="P588" s="441"/>
      <c r="Q588" s="44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752"/>
      <c r="D589" s="1753"/>
      <c r="E589" s="441"/>
      <c r="F589" s="441"/>
      <c r="G589" s="441"/>
      <c r="H589" s="1753"/>
      <c r="I589" s="1753"/>
      <c r="J589" s="441"/>
      <c r="K589" s="441"/>
      <c r="L589" s="441"/>
      <c r="M589" s="1753"/>
      <c r="N589" s="1753"/>
      <c r="O589" s="441"/>
      <c r="P589" s="441"/>
      <c r="Q589" s="44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752"/>
      <c r="D590" s="1753"/>
      <c r="E590" s="438"/>
      <c r="F590" s="438"/>
      <c r="G590" s="438"/>
      <c r="H590" s="1752"/>
      <c r="I590" s="1753"/>
      <c r="J590" s="438"/>
      <c r="K590" s="438"/>
      <c r="L590" s="438"/>
      <c r="M590" s="1752"/>
      <c r="N590" s="1753"/>
      <c r="O590" s="438"/>
      <c r="P590" s="438"/>
      <c r="Q590" s="438"/>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752"/>
      <c r="D591" s="1753"/>
      <c r="E591" s="438"/>
      <c r="F591" s="438"/>
      <c r="G591" s="438"/>
      <c r="H591" s="1752"/>
      <c r="I591" s="1753"/>
      <c r="J591" s="438"/>
      <c r="K591" s="438"/>
      <c r="L591" s="438"/>
      <c r="M591" s="1752"/>
      <c r="N591" s="1753"/>
      <c r="O591" s="438"/>
      <c r="P591" s="438"/>
      <c r="Q591" s="438"/>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752"/>
      <c r="D592" s="1753"/>
      <c r="E592" s="438"/>
      <c r="F592" s="438"/>
      <c r="G592" s="438"/>
      <c r="H592" s="1752"/>
      <c r="I592" s="1753"/>
      <c r="J592" s="438"/>
      <c r="K592" s="438"/>
      <c r="L592" s="438"/>
      <c r="M592" s="1752"/>
      <c r="N592" s="1753"/>
      <c r="O592" s="438"/>
      <c r="P592" s="438"/>
      <c r="Q592" s="438"/>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752"/>
      <c r="D593" s="1753"/>
      <c r="E593" s="438"/>
      <c r="F593" s="438"/>
      <c r="G593" s="438"/>
      <c r="H593" s="1752"/>
      <c r="I593" s="1753"/>
      <c r="J593" s="438"/>
      <c r="K593" s="438"/>
      <c r="L593" s="438"/>
      <c r="M593" s="1752"/>
      <c r="N593" s="1753"/>
      <c r="O593" s="438"/>
      <c r="P593" s="438"/>
      <c r="Q593" s="438"/>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752"/>
      <c r="D594" s="1753"/>
      <c r="E594" s="438"/>
      <c r="F594" s="438"/>
      <c r="G594" s="438"/>
      <c r="H594" s="1752"/>
      <c r="I594" s="1753"/>
      <c r="J594" s="438"/>
      <c r="K594" s="438"/>
      <c r="L594" s="438"/>
      <c r="M594" s="1752"/>
      <c r="N594" s="1753"/>
      <c r="O594" s="438"/>
      <c r="P594" s="438"/>
      <c r="Q594" s="438"/>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752"/>
      <c r="D595" s="1753"/>
      <c r="E595" s="438"/>
      <c r="F595" s="438"/>
      <c r="G595" s="438"/>
      <c r="H595" s="1752"/>
      <c r="I595" s="1753"/>
      <c r="J595" s="438"/>
      <c r="K595" s="438"/>
      <c r="L595" s="438"/>
      <c r="M595" s="1752"/>
      <c r="N595" s="1753"/>
      <c r="O595" s="438"/>
      <c r="P595" s="438"/>
      <c r="Q595" s="438"/>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752"/>
      <c r="D596" s="1753"/>
      <c r="E596" s="438"/>
      <c r="F596" s="438"/>
      <c r="G596" s="438"/>
      <c r="H596" s="1752"/>
      <c r="I596" s="1753"/>
      <c r="J596" s="438"/>
      <c r="K596" s="438"/>
      <c r="L596" s="438"/>
      <c r="M596" s="1752"/>
      <c r="N596" s="1753"/>
      <c r="O596" s="438"/>
      <c r="P596" s="438"/>
      <c r="Q596" s="438"/>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752"/>
      <c r="D597" s="1753"/>
      <c r="E597" s="438"/>
      <c r="F597" s="438"/>
      <c r="G597" s="438"/>
      <c r="H597" s="1752"/>
      <c r="I597" s="1753"/>
      <c r="J597" s="438"/>
      <c r="K597" s="438"/>
      <c r="L597" s="438"/>
      <c r="M597" s="1752"/>
      <c r="N597" s="1753"/>
      <c r="O597" s="438"/>
      <c r="P597" s="438"/>
      <c r="Q597" s="438"/>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752"/>
      <c r="D598" s="1753"/>
      <c r="E598" s="438"/>
      <c r="F598" s="438"/>
      <c r="G598" s="438"/>
      <c r="H598" s="1752"/>
      <c r="I598" s="1753"/>
      <c r="J598" s="438"/>
      <c r="K598" s="438"/>
      <c r="L598" s="438"/>
      <c r="M598" s="1752"/>
      <c r="N598" s="1753"/>
      <c r="O598" s="438"/>
      <c r="P598" s="438"/>
      <c r="Q598" s="438"/>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752"/>
      <c r="D599" s="1753"/>
      <c r="E599" s="438"/>
      <c r="F599" s="438"/>
      <c r="G599" s="438"/>
      <c r="H599" s="1752"/>
      <c r="I599" s="1753"/>
      <c r="J599" s="438"/>
      <c r="K599" s="438"/>
      <c r="L599" s="438"/>
      <c r="M599" s="1752"/>
      <c r="N599" s="1753"/>
      <c r="O599" s="438"/>
      <c r="P599" s="438"/>
      <c r="Q599" s="438"/>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752"/>
      <c r="D600" s="1753"/>
      <c r="E600" s="438"/>
      <c r="F600" s="438"/>
      <c r="G600" s="438"/>
      <c r="H600" s="1752"/>
      <c r="I600" s="1753"/>
      <c r="J600" s="438"/>
      <c r="K600" s="438"/>
      <c r="L600" s="438"/>
      <c r="M600" s="1752"/>
      <c r="N600" s="1753"/>
      <c r="O600" s="438"/>
      <c r="P600" s="438"/>
      <c r="Q600" s="438"/>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752"/>
      <c r="D601" s="1753"/>
      <c r="E601" s="438"/>
      <c r="F601" s="438"/>
      <c r="G601" s="438"/>
      <c r="H601" s="1752"/>
      <c r="I601" s="1753"/>
      <c r="J601" s="438"/>
      <c r="K601" s="438"/>
      <c r="L601" s="438"/>
      <c r="M601" s="1752"/>
      <c r="N601" s="1753"/>
      <c r="O601" s="438"/>
      <c r="P601" s="438"/>
      <c r="Q601" s="438"/>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752"/>
      <c r="D602" s="1753"/>
      <c r="E602" s="438"/>
      <c r="F602" s="438"/>
      <c r="G602" s="438"/>
      <c r="H602" s="1752"/>
      <c r="I602" s="1753"/>
      <c r="J602" s="438"/>
      <c r="K602" s="438"/>
      <c r="L602" s="438"/>
      <c r="M602" s="1752"/>
      <c r="N602" s="1753"/>
      <c r="O602" s="438"/>
      <c r="P602" s="438"/>
      <c r="Q602" s="438"/>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752"/>
      <c r="D603" s="1753"/>
      <c r="E603" s="438"/>
      <c r="F603" s="438"/>
      <c r="G603" s="438"/>
      <c r="H603" s="1752"/>
      <c r="I603" s="1753"/>
      <c r="J603" s="438"/>
      <c r="K603" s="438"/>
      <c r="L603" s="438"/>
      <c r="M603" s="1752"/>
      <c r="N603" s="1753"/>
      <c r="O603" s="438"/>
      <c r="P603" s="438"/>
      <c r="Q603" s="438"/>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752"/>
      <c r="D604" s="1753"/>
      <c r="E604" s="438"/>
      <c r="F604" s="438"/>
      <c r="G604" s="438"/>
      <c r="H604" s="1752"/>
      <c r="I604" s="1753"/>
      <c r="J604" s="438"/>
      <c r="K604" s="438"/>
      <c r="L604" s="438"/>
      <c r="M604" s="1752"/>
      <c r="N604" s="1753"/>
      <c r="O604" s="438"/>
      <c r="P604" s="438"/>
      <c r="Q604" s="438"/>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752"/>
      <c r="D605" s="1753"/>
      <c r="E605" s="438"/>
      <c r="F605" s="438"/>
      <c r="G605" s="438"/>
      <c r="H605" s="1752"/>
      <c r="I605" s="1753"/>
      <c r="J605" s="438"/>
      <c r="K605" s="438"/>
      <c r="L605" s="438"/>
      <c r="M605" s="1752"/>
      <c r="N605" s="1753"/>
      <c r="O605" s="438"/>
      <c r="P605" s="438"/>
      <c r="Q605" s="438"/>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752"/>
      <c r="D606" s="1753"/>
      <c r="E606" s="438"/>
      <c r="F606" s="438"/>
      <c r="G606" s="438"/>
      <c r="H606" s="1752"/>
      <c r="I606" s="1753"/>
      <c r="J606" s="438"/>
      <c r="K606" s="438"/>
      <c r="L606" s="438"/>
      <c r="M606" s="1752"/>
      <c r="N606" s="1753"/>
      <c r="O606" s="438"/>
      <c r="P606" s="438"/>
      <c r="Q606" s="438"/>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752"/>
      <c r="D607" s="1753"/>
      <c r="E607" s="438"/>
      <c r="F607" s="438"/>
      <c r="G607" s="438"/>
      <c r="H607" s="1752"/>
      <c r="I607" s="1753"/>
      <c r="J607" s="438"/>
      <c r="K607" s="438"/>
      <c r="L607" s="438"/>
      <c r="M607" s="1752"/>
      <c r="N607" s="1753"/>
      <c r="O607" s="438"/>
      <c r="P607" s="438"/>
      <c r="Q607" s="438"/>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752"/>
      <c r="D608" s="1753"/>
      <c r="E608" s="438"/>
      <c r="F608" s="438"/>
      <c r="G608" s="438"/>
      <c r="H608" s="1752"/>
      <c r="I608" s="1753"/>
      <c r="J608" s="438"/>
      <c r="K608" s="438"/>
      <c r="L608" s="438"/>
      <c r="M608" s="1752"/>
      <c r="N608" s="1753"/>
      <c r="O608" s="438"/>
      <c r="P608" s="438"/>
      <c r="Q608" s="438"/>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752"/>
      <c r="D609" s="1753"/>
      <c r="E609" s="438"/>
      <c r="F609" s="438"/>
      <c r="G609" s="438"/>
      <c r="H609" s="1752"/>
      <c r="I609" s="1753"/>
      <c r="J609" s="438"/>
      <c r="K609" s="438"/>
      <c r="L609" s="438"/>
      <c r="M609" s="1752"/>
      <c r="N609" s="1753"/>
      <c r="O609" s="438"/>
      <c r="P609" s="438"/>
      <c r="Q609" s="438"/>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752"/>
      <c r="D610" s="1753"/>
      <c r="E610" s="438"/>
      <c r="F610" s="438"/>
      <c r="G610" s="438"/>
      <c r="H610" s="1752"/>
      <c r="I610" s="1753"/>
      <c r="J610" s="438"/>
      <c r="K610" s="438"/>
      <c r="L610" s="438"/>
      <c r="M610" s="1752"/>
      <c r="N610" s="1753"/>
      <c r="O610" s="438"/>
      <c r="P610" s="438"/>
      <c r="Q610" s="438"/>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752"/>
      <c r="D611" s="1753"/>
      <c r="E611" s="438"/>
      <c r="F611" s="438"/>
      <c r="G611" s="438"/>
      <c r="H611" s="1752"/>
      <c r="I611" s="1753"/>
      <c r="J611" s="438"/>
      <c r="K611" s="438"/>
      <c r="L611" s="438"/>
      <c r="M611" s="1752"/>
      <c r="N611" s="1753"/>
      <c r="O611" s="438"/>
      <c r="P611" s="438"/>
      <c r="Q611" s="438"/>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752"/>
      <c r="D612" s="1753"/>
      <c r="E612" s="438"/>
      <c r="F612" s="438"/>
      <c r="G612" s="438"/>
      <c r="H612" s="1752"/>
      <c r="I612" s="1753"/>
      <c r="J612" s="438"/>
      <c r="K612" s="438"/>
      <c r="L612" s="438"/>
      <c r="M612" s="1752"/>
      <c r="N612" s="1753"/>
      <c r="O612" s="438"/>
      <c r="P612" s="438"/>
      <c r="Q612" s="438"/>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752"/>
      <c r="D613" s="1753"/>
      <c r="E613" s="438"/>
      <c r="F613" s="438"/>
      <c r="G613" s="438"/>
      <c r="H613" s="1752"/>
      <c r="I613" s="1753"/>
      <c r="J613" s="438"/>
      <c r="K613" s="438"/>
      <c r="L613" s="438"/>
      <c r="M613" s="1752"/>
      <c r="N613" s="1753"/>
      <c r="O613" s="438"/>
      <c r="P613" s="438"/>
      <c r="Q613" s="438"/>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752"/>
      <c r="D614" s="1753"/>
      <c r="E614" s="438"/>
      <c r="F614" s="438"/>
      <c r="G614" s="438"/>
      <c r="H614" s="1752"/>
      <c r="I614" s="1753"/>
      <c r="J614" s="438"/>
      <c r="K614" s="438"/>
      <c r="L614" s="438"/>
      <c r="M614" s="1752"/>
      <c r="N614" s="1753"/>
      <c r="O614" s="438"/>
      <c r="P614" s="438"/>
      <c r="Q614" s="438"/>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752"/>
      <c r="D615" s="1753"/>
      <c r="E615" s="438"/>
      <c r="F615" s="438"/>
      <c r="G615" s="438"/>
      <c r="H615" s="1752"/>
      <c r="I615" s="1753"/>
      <c r="J615" s="438"/>
      <c r="K615" s="438"/>
      <c r="L615" s="438"/>
      <c r="M615" s="1752"/>
      <c r="N615" s="1753"/>
      <c r="O615" s="438"/>
      <c r="P615" s="438"/>
      <c r="Q615" s="438"/>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752"/>
      <c r="D616" s="1753"/>
      <c r="E616" s="438"/>
      <c r="F616" s="438"/>
      <c r="G616" s="438"/>
      <c r="H616" s="1752"/>
      <c r="I616" s="1753"/>
      <c r="J616" s="438"/>
      <c r="K616" s="438"/>
      <c r="L616" s="438"/>
      <c r="M616" s="1752"/>
      <c r="N616" s="1753"/>
      <c r="O616" s="438"/>
      <c r="P616" s="438"/>
      <c r="Q616" s="438"/>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752"/>
      <c r="D617" s="1753"/>
      <c r="E617" s="438"/>
      <c r="F617" s="438"/>
      <c r="G617" s="438"/>
      <c r="H617" s="1752"/>
      <c r="I617" s="1753"/>
      <c r="J617" s="438"/>
      <c r="K617" s="438"/>
      <c r="L617" s="438"/>
      <c r="M617" s="1752"/>
      <c r="N617" s="1753"/>
      <c r="O617" s="438"/>
      <c r="P617" s="438"/>
      <c r="Q617" s="438"/>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752"/>
      <c r="D618" s="1753"/>
      <c r="E618" s="438"/>
      <c r="F618" s="438"/>
      <c r="G618" s="438"/>
      <c r="H618" s="1752"/>
      <c r="I618" s="1753"/>
      <c r="J618" s="438"/>
      <c r="K618" s="438"/>
      <c r="L618" s="438"/>
      <c r="M618" s="1752"/>
      <c r="N618" s="1753"/>
      <c r="O618" s="438"/>
      <c r="P618" s="438"/>
      <c r="Q618" s="438"/>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752"/>
      <c r="D619" s="1753"/>
      <c r="E619" s="438"/>
      <c r="F619" s="438"/>
      <c r="G619" s="438"/>
      <c r="H619" s="1752"/>
      <c r="I619" s="1753"/>
      <c r="J619" s="438"/>
      <c r="K619" s="438"/>
      <c r="L619" s="438"/>
      <c r="M619" s="1752"/>
      <c r="N619" s="1753"/>
      <c r="O619" s="438"/>
      <c r="P619" s="438"/>
      <c r="Q619" s="438"/>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752"/>
      <c r="D620" s="1753"/>
      <c r="E620" s="438"/>
      <c r="F620" s="438"/>
      <c r="G620" s="438"/>
      <c r="H620" s="1752"/>
      <c r="I620" s="1753"/>
      <c r="J620" s="438"/>
      <c r="K620" s="438"/>
      <c r="L620" s="438"/>
      <c r="M620" s="1752"/>
      <c r="N620" s="1753"/>
      <c r="O620" s="438"/>
      <c r="P620" s="438"/>
      <c r="Q620" s="438"/>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752"/>
      <c r="D621" s="1753"/>
      <c r="E621" s="438"/>
      <c r="F621" s="438"/>
      <c r="G621" s="438"/>
      <c r="H621" s="1752"/>
      <c r="I621" s="1753"/>
      <c r="J621" s="438"/>
      <c r="K621" s="438"/>
      <c r="L621" s="438"/>
      <c r="M621" s="1752"/>
      <c r="N621" s="1753"/>
      <c r="O621" s="438"/>
      <c r="P621" s="438"/>
      <c r="Q621" s="438"/>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752"/>
      <c r="D622" s="1753"/>
      <c r="E622" s="438"/>
      <c r="F622" s="438"/>
      <c r="G622" s="438"/>
      <c r="H622" s="1752"/>
      <c r="I622" s="1753"/>
      <c r="J622" s="438"/>
      <c r="K622" s="438"/>
      <c r="L622" s="438"/>
      <c r="M622" s="1752"/>
      <c r="N622" s="1753"/>
      <c r="O622" s="438"/>
      <c r="P622" s="438"/>
      <c r="Q622" s="438"/>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752"/>
      <c r="D623" s="1753"/>
      <c r="E623" s="438"/>
      <c r="F623" s="438"/>
      <c r="G623" s="438"/>
      <c r="H623" s="1752"/>
      <c r="I623" s="1753"/>
      <c r="J623" s="438"/>
      <c r="K623" s="438"/>
      <c r="L623" s="438"/>
      <c r="M623" s="1752"/>
      <c r="N623" s="1753"/>
      <c r="O623" s="438"/>
      <c r="P623" s="438"/>
      <c r="Q623" s="438"/>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752"/>
      <c r="D624" s="1753"/>
      <c r="E624" s="438"/>
      <c r="F624" s="438"/>
      <c r="G624" s="438"/>
      <c r="H624" s="1752"/>
      <c r="I624" s="1753"/>
      <c r="J624" s="438"/>
      <c r="K624" s="438"/>
      <c r="L624" s="438"/>
      <c r="M624" s="1752"/>
      <c r="N624" s="1753"/>
      <c r="O624" s="438"/>
      <c r="P624" s="438"/>
      <c r="Q624" s="438"/>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752"/>
      <c r="D625" s="1753"/>
      <c r="E625" s="438"/>
      <c r="F625" s="438"/>
      <c r="G625" s="438"/>
      <c r="H625" s="1752"/>
      <c r="I625" s="1753"/>
      <c r="J625" s="438"/>
      <c r="K625" s="438"/>
      <c r="L625" s="438"/>
      <c r="M625" s="1752"/>
      <c r="N625" s="1753"/>
      <c r="O625" s="438"/>
      <c r="P625" s="438"/>
      <c r="Q625" s="438"/>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752"/>
      <c r="D626" s="1753"/>
      <c r="E626" s="438"/>
      <c r="F626" s="438"/>
      <c r="G626" s="438"/>
      <c r="H626" s="1752"/>
      <c r="I626" s="1753"/>
      <c r="J626" s="438"/>
      <c r="K626" s="438"/>
      <c r="L626" s="438"/>
      <c r="M626" s="1752"/>
      <c r="N626" s="1753"/>
      <c r="O626" s="438"/>
      <c r="P626" s="438"/>
      <c r="Q626" s="438"/>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752"/>
      <c r="D627" s="1753"/>
      <c r="E627" s="438"/>
      <c r="F627" s="438"/>
      <c r="G627" s="438"/>
      <c r="H627" s="1752"/>
      <c r="I627" s="1753"/>
      <c r="J627" s="438"/>
      <c r="K627" s="438"/>
      <c r="L627" s="438"/>
      <c r="M627" s="1752"/>
      <c r="N627" s="1753"/>
      <c r="O627" s="438"/>
      <c r="P627" s="438"/>
      <c r="Q627" s="438"/>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752"/>
      <c r="D628" s="1753"/>
      <c r="E628" s="438"/>
      <c r="F628" s="438"/>
      <c r="G628" s="438"/>
      <c r="H628" s="1752"/>
      <c r="I628" s="1753"/>
      <c r="J628" s="438"/>
      <c r="K628" s="438"/>
      <c r="L628" s="438"/>
      <c r="M628" s="1752"/>
      <c r="N628" s="1753"/>
      <c r="O628" s="438"/>
      <c r="P628" s="438"/>
      <c r="Q628" s="438"/>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752"/>
      <c r="D629" s="1753"/>
      <c r="E629" s="438"/>
      <c r="F629" s="438"/>
      <c r="G629" s="438"/>
      <c r="H629" s="1752"/>
      <c r="I629" s="1753"/>
      <c r="J629" s="438"/>
      <c r="K629" s="438"/>
      <c r="L629" s="438"/>
      <c r="M629" s="1752"/>
      <c r="N629" s="1753"/>
      <c r="O629" s="438"/>
      <c r="P629" s="438"/>
      <c r="Q629" s="438"/>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752"/>
      <c r="D630" s="1753"/>
      <c r="E630" s="438"/>
      <c r="F630" s="438"/>
      <c r="G630" s="438"/>
      <c r="H630" s="1752"/>
      <c r="I630" s="1753"/>
      <c r="J630" s="438"/>
      <c r="K630" s="438"/>
      <c r="L630" s="438"/>
      <c r="M630" s="1752"/>
      <c r="N630" s="1753"/>
      <c r="O630" s="438"/>
      <c r="P630" s="438"/>
      <c r="Q630" s="438"/>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752"/>
      <c r="D631" s="1753"/>
      <c r="E631" s="438"/>
      <c r="F631" s="438"/>
      <c r="G631" s="438"/>
      <c r="H631" s="1752"/>
      <c r="I631" s="1753"/>
      <c r="J631" s="438"/>
      <c r="K631" s="438"/>
      <c r="L631" s="438"/>
      <c r="M631" s="1752"/>
      <c r="N631" s="1753"/>
      <c r="O631" s="438"/>
      <c r="P631" s="438"/>
      <c r="Q631" s="438"/>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752"/>
      <c r="D632" s="1753"/>
      <c r="E632" s="438"/>
      <c r="F632" s="438"/>
      <c r="G632" s="438"/>
      <c r="H632" s="1752"/>
      <c r="I632" s="1753"/>
      <c r="J632" s="438"/>
      <c r="K632" s="438"/>
      <c r="L632" s="438"/>
      <c r="M632" s="1752"/>
      <c r="N632" s="1753"/>
      <c r="O632" s="438"/>
      <c r="P632" s="438"/>
      <c r="Q632" s="438"/>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752"/>
      <c r="D633" s="1753"/>
      <c r="E633" s="438"/>
      <c r="F633" s="438"/>
      <c r="G633" s="438"/>
      <c r="H633" s="1752"/>
      <c r="I633" s="1753"/>
      <c r="J633" s="438"/>
      <c r="K633" s="438"/>
      <c r="L633" s="438"/>
      <c r="M633" s="1752"/>
      <c r="N633" s="1753"/>
      <c r="O633" s="438"/>
      <c r="P633" s="438"/>
      <c r="Q633" s="438"/>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752"/>
      <c r="D634" s="1753"/>
      <c r="E634" s="438"/>
      <c r="F634" s="438"/>
      <c r="G634" s="438"/>
      <c r="H634" s="1752"/>
      <c r="I634" s="1753"/>
      <c r="J634" s="438"/>
      <c r="K634" s="438"/>
      <c r="L634" s="438"/>
      <c r="M634" s="1752"/>
      <c r="N634" s="1753"/>
      <c r="O634" s="438"/>
      <c r="P634" s="438"/>
      <c r="Q634" s="438"/>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752"/>
      <c r="D635" s="1753"/>
      <c r="E635" s="438"/>
      <c r="F635" s="438"/>
      <c r="G635" s="438"/>
      <c r="H635" s="1752"/>
      <c r="I635" s="1753"/>
      <c r="J635" s="438"/>
      <c r="K635" s="438"/>
      <c r="L635" s="438"/>
      <c r="M635" s="1752"/>
      <c r="N635" s="1753"/>
      <c r="O635" s="438"/>
      <c r="P635" s="438"/>
      <c r="Q635" s="438"/>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752"/>
      <c r="D636" s="1753"/>
      <c r="E636" s="438"/>
      <c r="F636" s="438"/>
      <c r="G636" s="438"/>
      <c r="H636" s="1752"/>
      <c r="I636" s="1753"/>
      <c r="J636" s="438"/>
      <c r="K636" s="438"/>
      <c r="L636" s="438"/>
      <c r="M636" s="1752"/>
      <c r="N636" s="1753"/>
      <c r="O636" s="438"/>
      <c r="P636" s="438"/>
      <c r="Q636" s="438"/>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752"/>
      <c r="D637" s="1753"/>
      <c r="E637" s="438"/>
      <c r="F637" s="438"/>
      <c r="G637" s="438"/>
      <c r="H637" s="1752"/>
      <c r="I637" s="1753"/>
      <c r="J637" s="438"/>
      <c r="K637" s="438"/>
      <c r="L637" s="438"/>
      <c r="M637" s="1752"/>
      <c r="N637" s="1753"/>
      <c r="O637" s="438"/>
      <c r="P637" s="438"/>
      <c r="Q637" s="438"/>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752"/>
      <c r="D638" s="1753"/>
      <c r="E638" s="438"/>
      <c r="F638" s="438"/>
      <c r="G638" s="438"/>
      <c r="H638" s="1752"/>
      <c r="I638" s="1753"/>
      <c r="J638" s="438"/>
      <c r="K638" s="438"/>
      <c r="L638" s="438"/>
      <c r="M638" s="1752"/>
      <c r="N638" s="1753"/>
      <c r="O638" s="438"/>
      <c r="P638" s="438"/>
      <c r="Q638" s="438"/>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752"/>
      <c r="D639" s="1753"/>
      <c r="E639" s="438"/>
      <c r="F639" s="438"/>
      <c r="G639" s="438"/>
      <c r="H639" s="1752"/>
      <c r="I639" s="1753"/>
      <c r="J639" s="438"/>
      <c r="K639" s="438"/>
      <c r="L639" s="438"/>
      <c r="M639" s="1752"/>
      <c r="N639" s="1753"/>
      <c r="O639" s="438"/>
      <c r="P639" s="438"/>
      <c r="Q639" s="438"/>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752"/>
      <c r="D640" s="1753"/>
      <c r="E640" s="438"/>
      <c r="F640" s="438"/>
      <c r="G640" s="438"/>
      <c r="H640" s="1752"/>
      <c r="I640" s="1753"/>
      <c r="J640" s="438"/>
      <c r="K640" s="438"/>
      <c r="L640" s="438"/>
      <c r="M640" s="1752"/>
      <c r="N640" s="1753"/>
      <c r="O640" s="438"/>
      <c r="P640" s="438"/>
      <c r="Q640" s="438"/>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752"/>
      <c r="D641" s="1753"/>
      <c r="E641" s="438"/>
      <c r="F641" s="438"/>
      <c r="G641" s="438"/>
      <c r="H641" s="1752"/>
      <c r="I641" s="1753"/>
      <c r="J641" s="438"/>
      <c r="K641" s="438"/>
      <c r="L641" s="438"/>
      <c r="M641" s="1752"/>
      <c r="N641" s="1753"/>
      <c r="O641" s="438"/>
      <c r="P641" s="438"/>
      <c r="Q641" s="438"/>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752"/>
      <c r="D642" s="1753"/>
      <c r="E642" s="438"/>
      <c r="F642" s="438"/>
      <c r="G642" s="438"/>
      <c r="H642" s="1752"/>
      <c r="I642" s="1753"/>
      <c r="J642" s="438"/>
      <c r="K642" s="438"/>
      <c r="L642" s="438"/>
      <c r="M642" s="1752"/>
      <c r="N642" s="1753"/>
      <c r="O642" s="438"/>
      <c r="P642" s="438"/>
      <c r="Q642" s="438"/>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752"/>
      <c r="D643" s="1753"/>
      <c r="E643" s="438"/>
      <c r="F643" s="438"/>
      <c r="G643" s="438"/>
      <c r="H643" s="1752"/>
      <c r="I643" s="1753"/>
      <c r="J643" s="438"/>
      <c r="K643" s="438"/>
      <c r="L643" s="438"/>
      <c r="M643" s="1752"/>
      <c r="N643" s="1753"/>
      <c r="O643" s="438"/>
      <c r="P643" s="438"/>
      <c r="Q643" s="438"/>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752"/>
      <c r="D644" s="1753"/>
      <c r="E644" s="438"/>
      <c r="F644" s="438"/>
      <c r="G644" s="438"/>
      <c r="H644" s="1752"/>
      <c r="I644" s="1753"/>
      <c r="J644" s="438"/>
      <c r="K644" s="438"/>
      <c r="L644" s="438"/>
      <c r="M644" s="1752"/>
      <c r="N644" s="1753"/>
      <c r="O644" s="438"/>
      <c r="P644" s="438"/>
      <c r="Q644" s="438"/>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752"/>
      <c r="D645" s="1753"/>
      <c r="E645" s="438"/>
      <c r="F645" s="438"/>
      <c r="G645" s="438"/>
      <c r="H645" s="1752"/>
      <c r="I645" s="1753"/>
      <c r="J645" s="438"/>
      <c r="K645" s="438"/>
      <c r="L645" s="438"/>
      <c r="M645" s="1752"/>
      <c r="N645" s="1753"/>
      <c r="O645" s="438"/>
      <c r="P645" s="438"/>
      <c r="Q645" s="438"/>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752"/>
      <c r="D646" s="1753"/>
      <c r="E646" s="438"/>
      <c r="F646" s="438"/>
      <c r="G646" s="438"/>
      <c r="H646" s="1752"/>
      <c r="I646" s="1753"/>
      <c r="J646" s="438"/>
      <c r="K646" s="438"/>
      <c r="L646" s="438"/>
      <c r="M646" s="1752"/>
      <c r="N646" s="1753"/>
      <c r="O646" s="438"/>
      <c r="P646" s="438"/>
      <c r="Q646" s="438"/>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752"/>
      <c r="D647" s="1753"/>
      <c r="E647" s="438"/>
      <c r="F647" s="438"/>
      <c r="G647" s="438"/>
      <c r="H647" s="1752"/>
      <c r="I647" s="1753"/>
      <c r="J647" s="438"/>
      <c r="K647" s="438"/>
      <c r="L647" s="438"/>
      <c r="M647" s="1752"/>
      <c r="N647" s="1753"/>
      <c r="O647" s="438"/>
      <c r="P647" s="438"/>
      <c r="Q647" s="438"/>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752"/>
      <c r="D648" s="1753"/>
      <c r="E648" s="438"/>
      <c r="F648" s="438"/>
      <c r="G648" s="438"/>
      <c r="H648" s="1752"/>
      <c r="I648" s="1753"/>
      <c r="J648" s="438"/>
      <c r="K648" s="438"/>
      <c r="L648" s="438"/>
      <c r="M648" s="1752"/>
      <c r="N648" s="1753"/>
      <c r="O648" s="438"/>
      <c r="P648" s="438"/>
      <c r="Q648" s="438"/>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752"/>
      <c r="D649" s="1753"/>
      <c r="E649" s="438"/>
      <c r="F649" s="438"/>
      <c r="G649" s="438"/>
      <c r="H649" s="1752"/>
      <c r="I649" s="1753"/>
      <c r="J649" s="438"/>
      <c r="K649" s="438"/>
      <c r="L649" s="438"/>
      <c r="M649" s="1752"/>
      <c r="N649" s="1753"/>
      <c r="O649" s="438"/>
      <c r="P649" s="438"/>
      <c r="Q649" s="438"/>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752"/>
      <c r="D650" s="1753"/>
      <c r="E650" s="438"/>
      <c r="F650" s="438"/>
      <c r="G650" s="438"/>
      <c r="H650" s="1752"/>
      <c r="I650" s="1753"/>
      <c r="J650" s="438"/>
      <c r="K650" s="438"/>
      <c r="L650" s="438"/>
      <c r="M650" s="1752"/>
      <c r="N650" s="1753"/>
      <c r="O650" s="438"/>
      <c r="P650" s="438"/>
      <c r="Q650" s="438"/>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752"/>
      <c r="D651" s="1753"/>
      <c r="E651" s="438"/>
      <c r="F651" s="438"/>
      <c r="G651" s="438"/>
      <c r="H651" s="1752"/>
      <c r="I651" s="1753"/>
      <c r="J651" s="438"/>
      <c r="K651" s="438"/>
      <c r="L651" s="438"/>
      <c r="M651" s="1752"/>
      <c r="N651" s="1753"/>
      <c r="O651" s="438"/>
      <c r="P651" s="438"/>
      <c r="Q651" s="438"/>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752"/>
      <c r="D652" s="1753"/>
      <c r="E652" s="438"/>
      <c r="F652" s="438"/>
      <c r="G652" s="438"/>
      <c r="H652" s="1752"/>
      <c r="I652" s="1753"/>
      <c r="J652" s="438"/>
      <c r="K652" s="438"/>
      <c r="L652" s="438"/>
      <c r="M652" s="1752"/>
      <c r="N652" s="1753"/>
      <c r="O652" s="438"/>
      <c r="P652" s="438"/>
      <c r="Q652" s="438"/>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752"/>
      <c r="D653" s="1753"/>
      <c r="E653" s="438"/>
      <c r="F653" s="438"/>
      <c r="G653" s="438"/>
      <c r="H653" s="1752"/>
      <c r="I653" s="1753"/>
      <c r="J653" s="438"/>
      <c r="K653" s="438"/>
      <c r="L653" s="438"/>
      <c r="M653" s="1752"/>
      <c r="N653" s="1753"/>
      <c r="O653" s="438"/>
      <c r="P653" s="438"/>
      <c r="Q653" s="438"/>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752"/>
      <c r="D654" s="1753"/>
      <c r="E654" s="438"/>
      <c r="F654" s="438"/>
      <c r="G654" s="438"/>
      <c r="H654" s="1752"/>
      <c r="I654" s="1753"/>
      <c r="J654" s="438"/>
      <c r="K654" s="438"/>
      <c r="L654" s="438"/>
      <c r="M654" s="1752"/>
      <c r="N654" s="1753"/>
      <c r="O654" s="438"/>
      <c r="P654" s="438"/>
      <c r="Q654" s="438"/>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752"/>
      <c r="D655" s="1753"/>
      <c r="E655" s="438"/>
      <c r="F655" s="438"/>
      <c r="G655" s="438"/>
      <c r="H655" s="1752"/>
      <c r="I655" s="1753"/>
      <c r="J655" s="438"/>
      <c r="K655" s="438"/>
      <c r="L655" s="438"/>
      <c r="M655" s="1752"/>
      <c r="N655" s="1753"/>
      <c r="O655" s="438"/>
      <c r="P655" s="438"/>
      <c r="Q655" s="438"/>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752"/>
      <c r="D656" s="1753"/>
      <c r="E656" s="438"/>
      <c r="F656" s="438"/>
      <c r="G656" s="438"/>
      <c r="H656" s="1752"/>
      <c r="I656" s="1753"/>
      <c r="J656" s="438"/>
      <c r="K656" s="438"/>
      <c r="L656" s="438"/>
      <c r="M656" s="1752"/>
      <c r="N656" s="1753"/>
      <c r="O656" s="438"/>
      <c r="P656" s="438"/>
      <c r="Q656" s="438"/>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752"/>
      <c r="D657" s="1753"/>
      <c r="E657" s="438"/>
      <c r="F657" s="438"/>
      <c r="G657" s="438"/>
      <c r="H657" s="1752"/>
      <c r="I657" s="1753"/>
      <c r="J657" s="438"/>
      <c r="K657" s="438"/>
      <c r="L657" s="438"/>
      <c r="M657" s="1752"/>
      <c r="N657" s="1753"/>
      <c r="O657" s="438"/>
      <c r="P657" s="438"/>
      <c r="Q657" s="438"/>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752"/>
      <c r="D658" s="1753"/>
      <c r="E658" s="438"/>
      <c r="F658" s="438"/>
      <c r="G658" s="438"/>
      <c r="H658" s="1752"/>
      <c r="I658" s="1753"/>
      <c r="J658" s="438"/>
      <c r="K658" s="438"/>
      <c r="L658" s="438"/>
      <c r="M658" s="1752"/>
      <c r="N658" s="1753"/>
      <c r="O658" s="438"/>
      <c r="P658" s="438"/>
      <c r="Q658" s="438"/>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752"/>
      <c r="D659" s="1753"/>
      <c r="E659" s="438"/>
      <c r="F659" s="438"/>
      <c r="G659" s="438"/>
      <c r="H659" s="1752"/>
      <c r="I659" s="1753"/>
      <c r="J659" s="438"/>
      <c r="K659" s="438"/>
      <c r="L659" s="438"/>
      <c r="M659" s="1752"/>
      <c r="N659" s="1753"/>
      <c r="O659" s="438"/>
      <c r="P659" s="438"/>
      <c r="Q659" s="438"/>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752"/>
      <c r="D660" s="1753"/>
      <c r="E660" s="438"/>
      <c r="F660" s="438"/>
      <c r="G660" s="438"/>
      <c r="H660" s="1752"/>
      <c r="I660" s="1753"/>
      <c r="J660" s="438"/>
      <c r="K660" s="438"/>
      <c r="L660" s="438"/>
      <c r="M660" s="1752"/>
      <c r="N660" s="1753"/>
      <c r="O660" s="438"/>
      <c r="P660" s="438"/>
      <c r="Q660" s="438"/>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752"/>
      <c r="D661" s="1753"/>
      <c r="E661" s="438"/>
      <c r="F661" s="438"/>
      <c r="G661" s="438"/>
      <c r="H661" s="1752"/>
      <c r="I661" s="1753"/>
      <c r="J661" s="438"/>
      <c r="K661" s="438"/>
      <c r="L661" s="438"/>
      <c r="M661" s="1752"/>
      <c r="N661" s="1753"/>
      <c r="O661" s="438"/>
      <c r="P661" s="438"/>
      <c r="Q661" s="438"/>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752"/>
      <c r="D662" s="1753"/>
      <c r="E662" s="438"/>
      <c r="F662" s="438"/>
      <c r="G662" s="438"/>
      <c r="H662" s="1752"/>
      <c r="I662" s="1753"/>
      <c r="J662" s="438"/>
      <c r="K662" s="438"/>
      <c r="L662" s="438"/>
      <c r="M662" s="1752"/>
      <c r="N662" s="1753"/>
      <c r="O662" s="438"/>
      <c r="P662" s="438"/>
      <c r="Q662" s="438"/>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752"/>
      <c r="D663" s="1753"/>
      <c r="E663" s="438"/>
      <c r="F663" s="438"/>
      <c r="G663" s="438"/>
      <c r="H663" s="1752"/>
      <c r="I663" s="1753"/>
      <c r="J663" s="438"/>
      <c r="K663" s="438"/>
      <c r="L663" s="438"/>
      <c r="M663" s="1752"/>
      <c r="N663" s="1753"/>
      <c r="O663" s="438"/>
      <c r="P663" s="438"/>
      <c r="Q663" s="438"/>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752"/>
      <c r="D664" s="1753"/>
      <c r="E664" s="438"/>
      <c r="F664" s="438"/>
      <c r="G664" s="438"/>
      <c r="H664" s="1752"/>
      <c r="I664" s="1753"/>
      <c r="J664" s="438"/>
      <c r="K664" s="438"/>
      <c r="L664" s="438"/>
      <c r="M664" s="1752"/>
      <c r="N664" s="1753"/>
      <c r="O664" s="438"/>
      <c r="P664" s="438"/>
      <c r="Q664" s="438"/>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752"/>
      <c r="D665" s="1753"/>
      <c r="E665" s="438"/>
      <c r="F665" s="438"/>
      <c r="G665" s="438"/>
      <c r="H665" s="1752"/>
      <c r="I665" s="1753"/>
      <c r="J665" s="438"/>
      <c r="K665" s="438"/>
      <c r="L665" s="438"/>
      <c r="M665" s="1752"/>
      <c r="N665" s="1753"/>
      <c r="O665" s="438"/>
      <c r="P665" s="438"/>
      <c r="Q665" s="438"/>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752"/>
      <c r="D666" s="1753"/>
      <c r="E666" s="438"/>
      <c r="F666" s="438"/>
      <c r="G666" s="438"/>
      <c r="H666" s="1752"/>
      <c r="I666" s="1753"/>
      <c r="J666" s="438"/>
      <c r="K666" s="438"/>
      <c r="L666" s="438"/>
      <c r="M666" s="1752"/>
      <c r="N666" s="1753"/>
      <c r="O666" s="438"/>
      <c r="P666" s="438"/>
      <c r="Q666" s="438"/>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752"/>
      <c r="D667" s="1753"/>
      <c r="E667" s="438"/>
      <c r="F667" s="438"/>
      <c r="G667" s="438"/>
      <c r="H667" s="1752"/>
      <c r="I667" s="1753"/>
      <c r="J667" s="438"/>
      <c r="K667" s="438"/>
      <c r="L667" s="438"/>
      <c r="M667" s="1752"/>
      <c r="N667" s="1753"/>
      <c r="O667" s="438"/>
      <c r="P667" s="438"/>
      <c r="Q667" s="438"/>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752"/>
      <c r="D668" s="1753"/>
      <c r="E668" s="438"/>
      <c r="F668" s="438"/>
      <c r="G668" s="438"/>
      <c r="H668" s="1752"/>
      <c r="I668" s="1753"/>
      <c r="J668" s="438"/>
      <c r="K668" s="438"/>
      <c r="L668" s="438"/>
      <c r="M668" s="1752"/>
      <c r="N668" s="1753"/>
      <c r="O668" s="438"/>
      <c r="P668" s="438"/>
      <c r="Q668" s="438"/>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752"/>
      <c r="D669" s="1753"/>
      <c r="E669" s="438"/>
      <c r="F669" s="438"/>
      <c r="G669" s="438"/>
      <c r="H669" s="1752"/>
      <c r="I669" s="1753"/>
      <c r="J669" s="438"/>
      <c r="K669" s="438"/>
      <c r="L669" s="438"/>
      <c r="M669" s="1752"/>
      <c r="N669" s="1753"/>
      <c r="O669" s="438"/>
      <c r="P669" s="438"/>
      <c r="Q669" s="438"/>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752"/>
      <c r="D670" s="1753"/>
      <c r="E670" s="438"/>
      <c r="F670" s="438"/>
      <c r="G670" s="438"/>
      <c r="H670" s="1752"/>
      <c r="I670" s="1753"/>
      <c r="J670" s="438"/>
      <c r="K670" s="438"/>
      <c r="L670" s="438"/>
      <c r="M670" s="1752"/>
      <c r="N670" s="1753"/>
      <c r="O670" s="438"/>
      <c r="P670" s="438"/>
      <c r="Q670" s="438"/>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752"/>
      <c r="D671" s="1753"/>
      <c r="E671" s="438"/>
      <c r="F671" s="438"/>
      <c r="G671" s="438"/>
      <c r="H671" s="1752"/>
      <c r="I671" s="1753"/>
      <c r="J671" s="438"/>
      <c r="K671" s="438"/>
      <c r="L671" s="438"/>
      <c r="M671" s="1752"/>
      <c r="N671" s="1753"/>
      <c r="O671" s="438"/>
      <c r="P671" s="438"/>
      <c r="Q671" s="438"/>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752"/>
      <c r="D672" s="1753"/>
      <c r="E672" s="438"/>
      <c r="F672" s="438"/>
      <c r="G672" s="438"/>
      <c r="H672" s="1752"/>
      <c r="I672" s="1753"/>
      <c r="J672" s="438"/>
      <c r="K672" s="438"/>
      <c r="L672" s="438"/>
      <c r="M672" s="1752"/>
      <c r="N672" s="1753"/>
      <c r="O672" s="438"/>
      <c r="P672" s="438"/>
      <c r="Q672" s="438"/>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752"/>
      <c r="D673" s="1753"/>
      <c r="E673" s="438"/>
      <c r="F673" s="438"/>
      <c r="G673" s="438"/>
      <c r="H673" s="1752"/>
      <c r="I673" s="1753"/>
      <c r="J673" s="438"/>
      <c r="K673" s="438"/>
      <c r="L673" s="438"/>
      <c r="M673" s="1752"/>
      <c r="N673" s="1753"/>
      <c r="O673" s="438"/>
      <c r="P673" s="438"/>
      <c r="Q673" s="438"/>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752"/>
      <c r="D674" s="1753"/>
      <c r="E674" s="438"/>
      <c r="F674" s="438"/>
      <c r="G674" s="438"/>
      <c r="H674" s="1752"/>
      <c r="I674" s="1753"/>
      <c r="J674" s="438"/>
      <c r="K674" s="438"/>
      <c r="L674" s="438"/>
      <c r="M674" s="1752"/>
      <c r="N674" s="1753"/>
      <c r="O674" s="438"/>
      <c r="P674" s="438"/>
      <c r="Q674" s="438"/>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752"/>
      <c r="D675" s="1753"/>
      <c r="E675" s="438"/>
      <c r="F675" s="438"/>
      <c r="G675" s="438"/>
      <c r="H675" s="1752"/>
      <c r="I675" s="1753"/>
      <c r="J675" s="438"/>
      <c r="K675" s="438"/>
      <c r="L675" s="438"/>
      <c r="M675" s="1752"/>
      <c r="N675" s="1753"/>
      <c r="O675" s="438"/>
      <c r="P675" s="438"/>
      <c r="Q675" s="438"/>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752"/>
      <c r="D676" s="1753"/>
      <c r="E676" s="438"/>
      <c r="F676" s="438"/>
      <c r="G676" s="438"/>
      <c r="H676" s="1752"/>
      <c r="I676" s="1753"/>
      <c r="J676" s="438"/>
      <c r="K676" s="438"/>
      <c r="L676" s="438"/>
      <c r="M676" s="1752"/>
      <c r="N676" s="1753"/>
      <c r="O676" s="438"/>
      <c r="P676" s="438"/>
      <c r="Q676" s="438"/>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752"/>
      <c r="D677" s="1753"/>
      <c r="E677" s="438"/>
      <c r="F677" s="438"/>
      <c r="G677" s="438"/>
      <c r="H677" s="1752"/>
      <c r="I677" s="1753"/>
      <c r="J677" s="438"/>
      <c r="K677" s="438"/>
      <c r="L677" s="438"/>
      <c r="M677" s="1752"/>
      <c r="N677" s="1753"/>
      <c r="O677" s="438"/>
      <c r="P677" s="438"/>
      <c r="Q677" s="438"/>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752"/>
      <c r="D678" s="1753"/>
      <c r="E678" s="438"/>
      <c r="F678" s="438"/>
      <c r="G678" s="438"/>
      <c r="H678" s="1752"/>
      <c r="I678" s="1753"/>
      <c r="J678" s="438"/>
      <c r="K678" s="438"/>
      <c r="L678" s="438"/>
      <c r="M678" s="1752"/>
      <c r="N678" s="1753"/>
      <c r="O678" s="438"/>
      <c r="P678" s="438"/>
      <c r="Q678" s="438"/>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752"/>
      <c r="D679" s="1753"/>
      <c r="E679" s="438"/>
      <c r="F679" s="438"/>
      <c r="G679" s="438"/>
      <c r="H679" s="1752"/>
      <c r="I679" s="1753"/>
      <c r="J679" s="438"/>
      <c r="K679" s="438"/>
      <c r="L679" s="438"/>
      <c r="M679" s="1752"/>
      <c r="N679" s="1753"/>
      <c r="O679" s="438"/>
      <c r="P679" s="438"/>
      <c r="Q679" s="438"/>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752"/>
      <c r="D680" s="1753"/>
      <c r="E680" s="438"/>
      <c r="F680" s="438"/>
      <c r="G680" s="438"/>
      <c r="H680" s="1752"/>
      <c r="I680" s="1753"/>
      <c r="J680" s="438"/>
      <c r="K680" s="438"/>
      <c r="L680" s="438"/>
      <c r="M680" s="1752"/>
      <c r="N680" s="1753"/>
      <c r="O680" s="438"/>
      <c r="P680" s="438"/>
      <c r="Q680" s="438"/>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752"/>
      <c r="D681" s="1753"/>
      <c r="E681" s="438"/>
      <c r="F681" s="438"/>
      <c r="G681" s="438"/>
      <c r="H681" s="1752"/>
      <c r="I681" s="1753"/>
      <c r="J681" s="438"/>
      <c r="K681" s="438"/>
      <c r="L681" s="438"/>
      <c r="M681" s="1752"/>
      <c r="N681" s="1753"/>
      <c r="O681" s="438"/>
      <c r="P681" s="438"/>
      <c r="Q681" s="438"/>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752"/>
      <c r="D682" s="1753"/>
      <c r="E682" s="438"/>
      <c r="F682" s="438"/>
      <c r="G682" s="438"/>
      <c r="H682" s="1752"/>
      <c r="I682" s="1753"/>
      <c r="J682" s="438"/>
      <c r="K682" s="438"/>
      <c r="L682" s="438"/>
      <c r="M682" s="1752"/>
      <c r="N682" s="1753"/>
      <c r="O682" s="438"/>
      <c r="P682" s="438"/>
      <c r="Q682" s="438"/>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752"/>
      <c r="D683" s="1753"/>
      <c r="E683" s="438"/>
      <c r="F683" s="438"/>
      <c r="G683" s="438"/>
      <c r="H683" s="1752"/>
      <c r="I683" s="1753"/>
      <c r="J683" s="438"/>
      <c r="K683" s="438"/>
      <c r="L683" s="438"/>
      <c r="M683" s="1752"/>
      <c r="N683" s="1753"/>
      <c r="O683" s="438"/>
      <c r="P683" s="438"/>
      <c r="Q683" s="438"/>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752"/>
      <c r="D684" s="1753"/>
      <c r="E684" s="438"/>
      <c r="F684" s="438"/>
      <c r="G684" s="438"/>
      <c r="H684" s="1752"/>
      <c r="I684" s="1753"/>
      <c r="J684" s="438"/>
      <c r="K684" s="438"/>
      <c r="L684" s="438"/>
      <c r="M684" s="1752"/>
      <c r="N684" s="1753"/>
      <c r="O684" s="438"/>
      <c r="P684" s="438"/>
      <c r="Q684" s="438"/>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752"/>
      <c r="D685" s="1753"/>
      <c r="E685" s="438"/>
      <c r="F685" s="438"/>
      <c r="G685" s="438"/>
      <c r="H685" s="1752"/>
      <c r="I685" s="1753"/>
      <c r="J685" s="438"/>
      <c r="K685" s="438"/>
      <c r="L685" s="438"/>
      <c r="M685" s="1752"/>
      <c r="N685" s="1753"/>
      <c r="O685" s="438"/>
      <c r="P685" s="438"/>
      <c r="Q685" s="438"/>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752"/>
      <c r="D686" s="1753"/>
      <c r="E686" s="438"/>
      <c r="F686" s="438"/>
      <c r="G686" s="438"/>
      <c r="H686" s="1752"/>
      <c r="I686" s="1753"/>
      <c r="J686" s="438"/>
      <c r="K686" s="438"/>
      <c r="L686" s="438"/>
      <c r="M686" s="1752"/>
      <c r="N686" s="1753"/>
      <c r="O686" s="438"/>
      <c r="P686" s="438"/>
      <c r="Q686" s="438"/>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752"/>
      <c r="D687" s="1753"/>
      <c r="E687" s="438"/>
      <c r="F687" s="438"/>
      <c r="G687" s="438"/>
      <c r="H687" s="1752"/>
      <c r="I687" s="1753"/>
      <c r="J687" s="438"/>
      <c r="K687" s="438"/>
      <c r="L687" s="438"/>
      <c r="M687" s="1752"/>
      <c r="N687" s="1753"/>
      <c r="O687" s="438"/>
      <c r="P687" s="438"/>
      <c r="Q687" s="438"/>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752"/>
      <c r="D688" s="1753"/>
      <c r="E688" s="438"/>
      <c r="F688" s="438"/>
      <c r="G688" s="438"/>
      <c r="H688" s="1752"/>
      <c r="I688" s="1753"/>
      <c r="J688" s="438"/>
      <c r="K688" s="438"/>
      <c r="L688" s="438"/>
      <c r="M688" s="1752"/>
      <c r="N688" s="1753"/>
      <c r="O688" s="438"/>
      <c r="P688" s="438"/>
      <c r="Q688" s="438"/>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752"/>
      <c r="D689" s="1753"/>
      <c r="E689" s="438"/>
      <c r="F689" s="438"/>
      <c r="G689" s="438"/>
      <c r="H689" s="1752"/>
      <c r="I689" s="1753"/>
      <c r="J689" s="438"/>
      <c r="K689" s="438"/>
      <c r="L689" s="438"/>
      <c r="M689" s="1752"/>
      <c r="N689" s="1753"/>
      <c r="O689" s="438"/>
      <c r="P689" s="438"/>
      <c r="Q689" s="438"/>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752"/>
      <c r="D690" s="1753"/>
      <c r="E690" s="438"/>
      <c r="F690" s="438"/>
      <c r="G690" s="438"/>
      <c r="H690" s="1752"/>
      <c r="I690" s="1753"/>
      <c r="J690" s="438"/>
      <c r="K690" s="438"/>
      <c r="L690" s="438"/>
      <c r="M690" s="1752"/>
      <c r="N690" s="1753"/>
      <c r="O690" s="438"/>
      <c r="P690" s="438"/>
      <c r="Q690" s="438"/>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752"/>
      <c r="D691" s="1753"/>
      <c r="E691" s="438"/>
      <c r="F691" s="438"/>
      <c r="G691" s="438"/>
      <c r="H691" s="1752"/>
      <c r="I691" s="1753"/>
      <c r="J691" s="438"/>
      <c r="K691" s="438"/>
      <c r="L691" s="438"/>
      <c r="M691" s="1752"/>
      <c r="N691" s="1753"/>
      <c r="O691" s="438"/>
      <c r="P691" s="438"/>
      <c r="Q691" s="438"/>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752"/>
      <c r="D692" s="1753"/>
      <c r="E692" s="438"/>
      <c r="F692" s="438"/>
      <c r="G692" s="438"/>
      <c r="H692" s="1752"/>
      <c r="I692" s="1753"/>
      <c r="J692" s="438"/>
      <c r="K692" s="438"/>
      <c r="L692" s="438"/>
      <c r="M692" s="1752"/>
      <c r="N692" s="1753"/>
      <c r="O692" s="438"/>
      <c r="P692" s="438"/>
      <c r="Q692" s="438"/>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752"/>
      <c r="D693" s="1753"/>
      <c r="E693" s="438"/>
      <c r="F693" s="438"/>
      <c r="G693" s="438"/>
      <c r="H693" s="1752"/>
      <c r="I693" s="1753"/>
      <c r="J693" s="438"/>
      <c r="K693" s="438"/>
      <c r="L693" s="438"/>
      <c r="M693" s="1752"/>
      <c r="N693" s="1753"/>
      <c r="O693" s="438"/>
      <c r="P693" s="438"/>
      <c r="Q693" s="438"/>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752"/>
      <c r="D694" s="1753"/>
      <c r="E694" s="438"/>
      <c r="F694" s="438"/>
      <c r="G694" s="438"/>
      <c r="H694" s="1752"/>
      <c r="I694" s="1753"/>
      <c r="J694" s="438"/>
      <c r="K694" s="438"/>
      <c r="L694" s="438"/>
      <c r="M694" s="1752"/>
      <c r="N694" s="1753"/>
      <c r="O694" s="438"/>
      <c r="P694" s="438"/>
      <c r="Q694" s="438"/>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752"/>
      <c r="D695" s="1753"/>
      <c r="E695" s="438"/>
      <c r="F695" s="438"/>
      <c r="G695" s="438"/>
      <c r="H695" s="1752"/>
      <c r="I695" s="1753"/>
      <c r="J695" s="438"/>
      <c r="K695" s="438"/>
      <c r="L695" s="438"/>
      <c r="M695" s="1752"/>
      <c r="N695" s="1753"/>
      <c r="O695" s="438"/>
      <c r="P695" s="438"/>
      <c r="Q695" s="438"/>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752"/>
      <c r="D696" s="1753"/>
      <c r="E696" s="438"/>
      <c r="F696" s="438"/>
      <c r="G696" s="438"/>
      <c r="H696" s="1752"/>
      <c r="I696" s="1753"/>
      <c r="J696" s="438"/>
      <c r="K696" s="438"/>
      <c r="L696" s="438"/>
      <c r="M696" s="1752"/>
      <c r="N696" s="1753"/>
      <c r="O696" s="438"/>
      <c r="P696" s="438"/>
      <c r="Q696" s="438"/>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752"/>
      <c r="D697" s="1753"/>
      <c r="E697" s="438"/>
      <c r="F697" s="438"/>
      <c r="G697" s="438"/>
      <c r="H697" s="1752"/>
      <c r="I697" s="1753"/>
      <c r="J697" s="438"/>
      <c r="K697" s="438"/>
      <c r="L697" s="438"/>
      <c r="M697" s="1752"/>
      <c r="N697" s="1753"/>
      <c r="O697" s="438"/>
      <c r="P697" s="438"/>
      <c r="Q697" s="438"/>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752"/>
      <c r="D698" s="1753"/>
      <c r="E698" s="438"/>
      <c r="F698" s="438"/>
      <c r="G698" s="438"/>
      <c r="H698" s="1752"/>
      <c r="I698" s="1753"/>
      <c r="J698" s="438"/>
      <c r="K698" s="438"/>
      <c r="L698" s="438"/>
      <c r="M698" s="1752"/>
      <c r="N698" s="1753"/>
      <c r="O698" s="438"/>
      <c r="P698" s="438"/>
      <c r="Q698" s="438"/>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752"/>
      <c r="D699" s="1753"/>
      <c r="E699" s="438"/>
      <c r="F699" s="438"/>
      <c r="G699" s="438"/>
      <c r="H699" s="1752"/>
      <c r="I699" s="1753"/>
      <c r="J699" s="438"/>
      <c r="K699" s="438"/>
      <c r="L699" s="438"/>
      <c r="M699" s="1752"/>
      <c r="N699" s="1753"/>
      <c r="O699" s="438"/>
      <c r="P699" s="438"/>
      <c r="Q699" s="438"/>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38"/>
      <c r="D700" s="438"/>
      <c r="E700" s="438"/>
      <c r="F700" s="438"/>
      <c r="G700" s="438"/>
      <c r="H700" s="438"/>
      <c r="I700" s="438"/>
      <c r="J700" s="438"/>
      <c r="K700" s="438"/>
      <c r="L700" s="438"/>
      <c r="M700" s="438"/>
      <c r="N700" s="438"/>
      <c r="O700" s="438"/>
      <c r="P700" s="438"/>
      <c r="Q700" s="438"/>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39"/>
      <c r="D701" s="439"/>
      <c r="E701" s="439"/>
      <c r="F701" s="439"/>
      <c r="G701" s="439"/>
      <c r="H701" s="439"/>
      <c r="I701" s="439"/>
      <c r="J701" s="439"/>
      <c r="K701" s="439"/>
      <c r="L701" s="439"/>
      <c r="M701" s="439"/>
      <c r="N701" s="439"/>
      <c r="O701" s="439"/>
      <c r="P701" s="439"/>
      <c r="Q701" s="439"/>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39"/>
      <c r="D702" s="439"/>
      <c r="E702" s="439"/>
      <c r="F702" s="439"/>
      <c r="G702" s="439"/>
      <c r="H702" s="439"/>
      <c r="I702" s="439"/>
      <c r="J702" s="439"/>
      <c r="K702" s="439"/>
      <c r="L702" s="439"/>
      <c r="M702" s="439"/>
      <c r="N702" s="439"/>
      <c r="O702" s="439"/>
      <c r="P702" s="439"/>
      <c r="Q702" s="439"/>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39"/>
      <c r="D703" s="439"/>
      <c r="E703" s="439"/>
      <c r="F703" s="439"/>
      <c r="G703" s="439"/>
      <c r="H703" s="439"/>
      <c r="I703" s="439"/>
      <c r="J703" s="439"/>
      <c r="K703" s="439"/>
      <c r="L703" s="439"/>
      <c r="M703" s="439"/>
      <c r="N703" s="439"/>
      <c r="O703" s="439"/>
      <c r="P703" s="439"/>
      <c r="Q703" s="439"/>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39"/>
      <c r="D704" s="439"/>
      <c r="E704" s="439"/>
      <c r="F704" s="439"/>
      <c r="G704" s="439"/>
      <c r="H704" s="439"/>
      <c r="I704" s="439"/>
      <c r="J704" s="439"/>
      <c r="K704" s="439"/>
      <c r="L704" s="439"/>
      <c r="M704" s="439"/>
      <c r="N704" s="439"/>
      <c r="O704" s="439"/>
      <c r="P704" s="439"/>
      <c r="Q704" s="439"/>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39"/>
      <c r="D705" s="439"/>
      <c r="E705" s="439"/>
      <c r="F705" s="439"/>
      <c r="G705" s="439"/>
      <c r="H705" s="439"/>
      <c r="I705" s="439"/>
      <c r="J705" s="439"/>
      <c r="K705" s="439"/>
      <c r="L705" s="439"/>
      <c r="M705" s="439"/>
      <c r="N705" s="439"/>
      <c r="O705" s="439"/>
      <c r="P705" s="439"/>
      <c r="Q705" s="439"/>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39"/>
      <c r="D706" s="439"/>
      <c r="E706" s="439"/>
      <c r="F706" s="439"/>
      <c r="G706" s="439"/>
      <c r="H706" s="439"/>
      <c r="I706" s="439"/>
      <c r="J706" s="439"/>
      <c r="K706" s="439"/>
      <c r="L706" s="439"/>
      <c r="M706" s="439"/>
      <c r="N706" s="439"/>
      <c r="O706" s="439"/>
      <c r="P706" s="439"/>
      <c r="Q706" s="439"/>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39"/>
      <c r="D707" s="439"/>
      <c r="E707" s="439"/>
      <c r="F707" s="439"/>
      <c r="G707" s="439"/>
      <c r="H707" s="439"/>
      <c r="I707" s="439"/>
      <c r="J707" s="439"/>
      <c r="K707" s="439"/>
      <c r="L707" s="439"/>
      <c r="M707" s="439"/>
      <c r="N707" s="439"/>
      <c r="O707" s="439"/>
      <c r="P707" s="439"/>
      <c r="Q707" s="439"/>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39"/>
      <c r="D708" s="439"/>
      <c r="E708" s="439"/>
      <c r="F708" s="439"/>
      <c r="G708" s="439"/>
      <c r="H708" s="439"/>
      <c r="I708" s="439"/>
      <c r="J708" s="439"/>
      <c r="K708" s="439"/>
      <c r="L708" s="439"/>
      <c r="M708" s="439"/>
      <c r="N708" s="439"/>
      <c r="O708" s="439"/>
      <c r="P708" s="439"/>
      <c r="Q708" s="439"/>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39"/>
      <c r="D709" s="439"/>
      <c r="E709" s="439"/>
      <c r="F709" s="439"/>
      <c r="G709" s="439"/>
      <c r="H709" s="439"/>
      <c r="I709" s="439"/>
      <c r="J709" s="439"/>
      <c r="K709" s="439"/>
      <c r="L709" s="439"/>
      <c r="M709" s="439"/>
      <c r="N709" s="439"/>
      <c r="O709" s="439"/>
      <c r="P709" s="439"/>
      <c r="Q709" s="439"/>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39"/>
      <c r="D710" s="439"/>
      <c r="E710" s="439"/>
      <c r="F710" s="439"/>
      <c r="G710" s="439"/>
      <c r="H710" s="439"/>
      <c r="I710" s="439"/>
      <c r="J710" s="439"/>
      <c r="K710" s="439"/>
      <c r="L710" s="439"/>
      <c r="M710" s="439"/>
      <c r="N710" s="439"/>
      <c r="O710" s="439"/>
      <c r="P710" s="439"/>
      <c r="Q710" s="439"/>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39"/>
      <c r="D711" s="439"/>
      <c r="E711" s="439"/>
      <c r="F711" s="439"/>
      <c r="G711" s="439"/>
      <c r="H711" s="439"/>
      <c r="I711" s="439"/>
      <c r="J711" s="439"/>
      <c r="K711" s="439"/>
      <c r="L711" s="439"/>
      <c r="M711" s="439"/>
      <c r="N711" s="439"/>
      <c r="O711" s="439"/>
      <c r="P711" s="439"/>
      <c r="Q711" s="439"/>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39"/>
      <c r="D712" s="439"/>
      <c r="E712" s="439"/>
      <c r="F712" s="439"/>
      <c r="G712" s="439"/>
      <c r="H712" s="439"/>
      <c r="I712" s="439"/>
      <c r="J712" s="439"/>
      <c r="K712" s="439"/>
      <c r="L712" s="439"/>
      <c r="M712" s="439"/>
      <c r="N712" s="439"/>
      <c r="O712" s="439"/>
      <c r="P712" s="439"/>
      <c r="Q712" s="439"/>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39"/>
      <c r="D713" s="439"/>
      <c r="E713" s="439"/>
      <c r="F713" s="439"/>
      <c r="G713" s="439"/>
      <c r="H713" s="439"/>
      <c r="I713" s="439"/>
      <c r="J713" s="439"/>
      <c r="K713" s="439"/>
      <c r="L713" s="439"/>
      <c r="M713" s="439"/>
      <c r="N713" s="439"/>
      <c r="O713" s="439"/>
      <c r="P713" s="439"/>
      <c r="Q713" s="439"/>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39"/>
      <c r="D714" s="439"/>
      <c r="E714" s="439"/>
      <c r="F714" s="439"/>
      <c r="G714" s="439"/>
      <c r="H714" s="439"/>
      <c r="I714" s="439"/>
      <c r="J714" s="439"/>
      <c r="K714" s="439"/>
      <c r="L714" s="439"/>
      <c r="M714" s="439"/>
      <c r="N714" s="439"/>
      <c r="O714" s="439"/>
      <c r="P714" s="439"/>
      <c r="Q714" s="439"/>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39"/>
      <c r="D715" s="439"/>
      <c r="E715" s="439"/>
      <c r="F715" s="439"/>
      <c r="G715" s="439"/>
      <c r="H715" s="439"/>
      <c r="I715" s="439"/>
      <c r="J715" s="439"/>
      <c r="K715" s="439"/>
      <c r="L715" s="439"/>
      <c r="M715" s="439"/>
      <c r="N715" s="439"/>
      <c r="O715" s="439"/>
      <c r="P715" s="439"/>
      <c r="Q715" s="439"/>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39"/>
      <c r="D716" s="439"/>
      <c r="E716" s="439"/>
      <c r="F716" s="439"/>
      <c r="G716" s="439"/>
      <c r="H716" s="439"/>
      <c r="I716" s="439"/>
      <c r="J716" s="439"/>
      <c r="K716" s="439"/>
      <c r="L716" s="439"/>
      <c r="M716" s="439"/>
      <c r="N716" s="439"/>
      <c r="O716" s="439"/>
      <c r="P716" s="439"/>
      <c r="Q716" s="439"/>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39"/>
      <c r="D717" s="439"/>
      <c r="E717" s="439"/>
      <c r="F717" s="439"/>
      <c r="G717" s="439"/>
      <c r="H717" s="439"/>
      <c r="I717" s="439"/>
      <c r="J717" s="439"/>
      <c r="K717" s="439"/>
      <c r="L717" s="439"/>
      <c r="M717" s="439"/>
      <c r="N717" s="439"/>
      <c r="O717" s="439"/>
      <c r="P717" s="439"/>
      <c r="Q717" s="439"/>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39"/>
      <c r="D718" s="439"/>
      <c r="E718" s="439"/>
      <c r="F718" s="439"/>
      <c r="G718" s="439"/>
      <c r="H718" s="439"/>
      <c r="I718" s="439"/>
      <c r="J718" s="439"/>
      <c r="K718" s="439"/>
      <c r="L718" s="439"/>
      <c r="M718" s="439"/>
      <c r="N718" s="439"/>
      <c r="O718" s="439"/>
      <c r="P718" s="439"/>
      <c r="Q718" s="439"/>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39"/>
      <c r="D719" s="439"/>
      <c r="E719" s="439"/>
      <c r="F719" s="439"/>
      <c r="G719" s="439"/>
      <c r="H719" s="439"/>
      <c r="I719" s="439"/>
      <c r="J719" s="439"/>
      <c r="K719" s="439"/>
      <c r="L719" s="439"/>
      <c r="M719" s="439"/>
      <c r="N719" s="439"/>
      <c r="O719" s="439"/>
      <c r="P719" s="439"/>
      <c r="Q719" s="439"/>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39"/>
      <c r="D720" s="439"/>
      <c r="E720" s="439"/>
      <c r="F720" s="439"/>
      <c r="G720" s="439"/>
      <c r="H720" s="439"/>
      <c r="I720" s="439"/>
      <c r="J720" s="439"/>
      <c r="K720" s="439"/>
      <c r="L720" s="439"/>
      <c r="M720" s="439"/>
      <c r="N720" s="439"/>
      <c r="O720" s="439"/>
      <c r="P720" s="439"/>
      <c r="Q720" s="439"/>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39"/>
      <c r="D721" s="439"/>
      <c r="E721" s="439"/>
      <c r="F721" s="439"/>
      <c r="G721" s="439"/>
      <c r="H721" s="439"/>
      <c r="I721" s="439"/>
      <c r="J721" s="439"/>
      <c r="K721" s="439"/>
      <c r="L721" s="439"/>
      <c r="M721" s="439"/>
      <c r="N721" s="439"/>
      <c r="O721" s="439"/>
      <c r="P721" s="439"/>
      <c r="Q721" s="439"/>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39"/>
      <c r="D722" s="439"/>
      <c r="E722" s="439"/>
      <c r="F722" s="439"/>
      <c r="G722" s="439"/>
      <c r="H722" s="439"/>
      <c r="I722" s="439"/>
      <c r="J722" s="439"/>
      <c r="K722" s="439"/>
      <c r="L722" s="439"/>
      <c r="M722" s="439"/>
      <c r="N722" s="439"/>
      <c r="O722" s="439"/>
      <c r="P722" s="439"/>
      <c r="Q722" s="439"/>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39"/>
      <c r="D723" s="439"/>
      <c r="E723" s="439"/>
      <c r="F723" s="439"/>
      <c r="G723" s="439"/>
      <c r="H723" s="439"/>
      <c r="I723" s="439"/>
      <c r="J723" s="439"/>
      <c r="K723" s="439"/>
      <c r="L723" s="439"/>
      <c r="M723" s="439"/>
      <c r="N723" s="439"/>
      <c r="O723" s="439"/>
      <c r="P723" s="439"/>
      <c r="Q723" s="439"/>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39"/>
      <c r="D724" s="439"/>
      <c r="E724" s="439"/>
      <c r="F724" s="439"/>
      <c r="G724" s="439"/>
      <c r="H724" s="439"/>
      <c r="I724" s="439"/>
      <c r="J724" s="439"/>
      <c r="K724" s="439"/>
      <c r="L724" s="439"/>
      <c r="M724" s="439"/>
      <c r="N724" s="439"/>
      <c r="O724" s="439"/>
      <c r="P724" s="439"/>
      <c r="Q724" s="439"/>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39"/>
      <c r="D725" s="439"/>
      <c r="E725" s="439"/>
      <c r="F725" s="439"/>
      <c r="G725" s="439"/>
      <c r="H725" s="439"/>
      <c r="I725" s="439"/>
      <c r="J725" s="439"/>
      <c r="K725" s="439"/>
      <c r="L725" s="439"/>
      <c r="M725" s="439"/>
      <c r="N725" s="439"/>
      <c r="O725" s="439"/>
      <c r="P725" s="439"/>
      <c r="Q725" s="439"/>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39"/>
      <c r="D726" s="439"/>
      <c r="E726" s="439"/>
      <c r="F726" s="439"/>
      <c r="G726" s="439"/>
      <c r="H726" s="439"/>
      <c r="I726" s="439"/>
      <c r="J726" s="439"/>
      <c r="K726" s="439"/>
      <c r="L726" s="439"/>
      <c r="M726" s="439"/>
      <c r="N726" s="439"/>
      <c r="O726" s="439"/>
      <c r="P726" s="439"/>
      <c r="Q726" s="439"/>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39"/>
      <c r="D727" s="439"/>
      <c r="E727" s="439"/>
      <c r="F727" s="439"/>
      <c r="G727" s="439"/>
      <c r="H727" s="439"/>
      <c r="I727" s="439"/>
      <c r="J727" s="439"/>
      <c r="K727" s="439"/>
      <c r="L727" s="439"/>
      <c r="M727" s="439"/>
      <c r="N727" s="439"/>
      <c r="O727" s="439"/>
      <c r="P727" s="439"/>
      <c r="Q727" s="439"/>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39"/>
      <c r="D728" s="439"/>
      <c r="E728" s="439"/>
      <c r="F728" s="439"/>
      <c r="G728" s="439"/>
      <c r="H728" s="439"/>
      <c r="I728" s="439"/>
      <c r="J728" s="439"/>
      <c r="K728" s="439"/>
      <c r="L728" s="439"/>
      <c r="M728" s="439"/>
      <c r="N728" s="439"/>
      <c r="O728" s="439"/>
      <c r="P728" s="439"/>
      <c r="Q728" s="439"/>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39"/>
      <c r="D729" s="439"/>
      <c r="E729" s="439"/>
      <c r="F729" s="439"/>
      <c r="G729" s="439"/>
      <c r="H729" s="439"/>
      <c r="I729" s="439"/>
      <c r="J729" s="439"/>
      <c r="K729" s="439"/>
      <c r="L729" s="439"/>
      <c r="M729" s="439"/>
      <c r="N729" s="439"/>
      <c r="O729" s="439"/>
      <c r="P729" s="439"/>
      <c r="Q729" s="439"/>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39"/>
      <c r="D730" s="439"/>
      <c r="E730" s="439"/>
      <c r="F730" s="439"/>
      <c r="G730" s="439"/>
      <c r="H730" s="439"/>
      <c r="I730" s="439"/>
      <c r="J730" s="439"/>
      <c r="K730" s="439"/>
      <c r="L730" s="439"/>
      <c r="M730" s="439"/>
      <c r="N730" s="439"/>
      <c r="O730" s="439"/>
      <c r="P730" s="439"/>
      <c r="Q730" s="439"/>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39"/>
      <c r="D731" s="439"/>
      <c r="E731" s="439"/>
      <c r="F731" s="439"/>
      <c r="G731" s="439"/>
      <c r="H731" s="439"/>
      <c r="I731" s="439"/>
      <c r="J731" s="439"/>
      <c r="K731" s="439"/>
      <c r="L731" s="439"/>
      <c r="M731" s="439"/>
      <c r="N731" s="439"/>
      <c r="O731" s="439"/>
      <c r="P731" s="439"/>
      <c r="Q731" s="439"/>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39"/>
      <c r="D732" s="439"/>
      <c r="E732" s="439"/>
      <c r="F732" s="439"/>
      <c r="G732" s="439"/>
      <c r="H732" s="439"/>
      <c r="I732" s="439"/>
      <c r="J732" s="439"/>
      <c r="K732" s="439"/>
      <c r="L732" s="439"/>
      <c r="M732" s="439"/>
      <c r="N732" s="439"/>
      <c r="O732" s="439"/>
      <c r="P732" s="439"/>
      <c r="Q732" s="439"/>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39"/>
      <c r="D733" s="439"/>
      <c r="E733" s="439"/>
      <c r="F733" s="439"/>
      <c r="G733" s="439"/>
      <c r="H733" s="439"/>
      <c r="I733" s="439"/>
      <c r="J733" s="439"/>
      <c r="K733" s="439"/>
      <c r="L733" s="439"/>
      <c r="M733" s="439"/>
      <c r="N733" s="439"/>
      <c r="O733" s="439"/>
      <c r="P733" s="439"/>
      <c r="Q733" s="439"/>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39"/>
      <c r="D734" s="439"/>
      <c r="E734" s="439"/>
      <c r="F734" s="439"/>
      <c r="G734" s="439"/>
      <c r="H734" s="439"/>
      <c r="I734" s="439"/>
      <c r="J734" s="439"/>
      <c r="K734" s="439"/>
      <c r="L734" s="439"/>
      <c r="M734" s="439"/>
      <c r="N734" s="439"/>
      <c r="O734" s="439"/>
      <c r="P734" s="439"/>
      <c r="Q734" s="439"/>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39"/>
      <c r="D735" s="439"/>
      <c r="E735" s="439"/>
      <c r="F735" s="439"/>
      <c r="G735" s="439"/>
      <c r="H735" s="439"/>
      <c r="I735" s="439"/>
      <c r="J735" s="439"/>
      <c r="K735" s="439"/>
      <c r="L735" s="439"/>
      <c r="M735" s="439"/>
      <c r="N735" s="439"/>
      <c r="O735" s="439"/>
      <c r="P735" s="439"/>
      <c r="Q735" s="439"/>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39"/>
      <c r="D736" s="439"/>
      <c r="E736" s="439"/>
      <c r="F736" s="439"/>
      <c r="G736" s="439"/>
      <c r="H736" s="439"/>
      <c r="I736" s="439"/>
      <c r="J736" s="439"/>
      <c r="K736" s="439"/>
      <c r="L736" s="439"/>
      <c r="M736" s="439"/>
      <c r="N736" s="439"/>
      <c r="O736" s="439"/>
      <c r="P736" s="439"/>
      <c r="Q736" s="439"/>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39"/>
      <c r="D737" s="439"/>
      <c r="E737" s="439"/>
      <c r="F737" s="439"/>
      <c r="G737" s="439"/>
      <c r="H737" s="439"/>
      <c r="I737" s="439"/>
      <c r="J737" s="439"/>
      <c r="K737" s="439"/>
      <c r="L737" s="439"/>
      <c r="M737" s="439"/>
      <c r="N737" s="439"/>
      <c r="O737" s="439"/>
      <c r="P737" s="439"/>
      <c r="Q737" s="439"/>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39"/>
      <c r="D738" s="439"/>
      <c r="E738" s="439"/>
      <c r="F738" s="439"/>
      <c r="G738" s="439"/>
      <c r="H738" s="439"/>
      <c r="I738" s="439"/>
      <c r="J738" s="439"/>
      <c r="K738" s="439"/>
      <c r="L738" s="439"/>
      <c r="M738" s="439"/>
      <c r="N738" s="439"/>
      <c r="O738" s="439"/>
      <c r="P738" s="439"/>
      <c r="Q738" s="439"/>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39"/>
      <c r="D739" s="439"/>
      <c r="E739" s="439"/>
      <c r="F739" s="439"/>
      <c r="G739" s="439"/>
      <c r="H739" s="439"/>
      <c r="I739" s="439"/>
      <c r="J739" s="439"/>
      <c r="K739" s="439"/>
      <c r="L739" s="439"/>
      <c r="M739" s="439"/>
      <c r="N739" s="439"/>
      <c r="O739" s="439"/>
      <c r="P739" s="439"/>
      <c r="Q739" s="439"/>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39"/>
      <c r="D740" s="439"/>
      <c r="E740" s="439"/>
      <c r="F740" s="439"/>
      <c r="G740" s="439"/>
      <c r="H740" s="439"/>
      <c r="I740" s="439"/>
      <c r="J740" s="439"/>
      <c r="K740" s="439"/>
      <c r="L740" s="439"/>
      <c r="M740" s="439"/>
      <c r="N740" s="439"/>
      <c r="O740" s="439"/>
      <c r="P740" s="439"/>
      <c r="Q740" s="439"/>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39"/>
      <c r="D741" s="439"/>
      <c r="E741" s="439"/>
      <c r="F741" s="439"/>
      <c r="G741" s="439"/>
      <c r="H741" s="439"/>
      <c r="I741" s="439"/>
      <c r="J741" s="439"/>
      <c r="K741" s="439"/>
      <c r="L741" s="439"/>
      <c r="M741" s="439"/>
      <c r="N741" s="439"/>
      <c r="O741" s="439"/>
      <c r="P741" s="439"/>
      <c r="Q741" s="439"/>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39"/>
      <c r="D742" s="439"/>
      <c r="E742" s="439"/>
      <c r="F742" s="439"/>
      <c r="G742" s="439"/>
      <c r="H742" s="439"/>
      <c r="I742" s="439"/>
      <c r="J742" s="439"/>
      <c r="K742" s="439"/>
      <c r="L742" s="439"/>
      <c r="M742" s="439"/>
      <c r="N742" s="439"/>
      <c r="O742" s="439"/>
      <c r="P742" s="439"/>
      <c r="Q742" s="439"/>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39"/>
      <c r="D743" s="439"/>
      <c r="E743" s="439"/>
      <c r="F743" s="439"/>
      <c r="G743" s="439"/>
      <c r="H743" s="439"/>
      <c r="I743" s="439"/>
      <c r="J743" s="439"/>
      <c r="K743" s="439"/>
      <c r="L743" s="439"/>
      <c r="M743" s="439"/>
      <c r="N743" s="439"/>
      <c r="O743" s="439"/>
      <c r="P743" s="439"/>
      <c r="Q743" s="439"/>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39"/>
      <c r="D744" s="439"/>
      <c r="E744" s="439"/>
      <c r="F744" s="439"/>
      <c r="G744" s="439"/>
      <c r="H744" s="439"/>
      <c r="I744" s="439"/>
      <c r="J744" s="439"/>
      <c r="K744" s="439"/>
      <c r="L744" s="439"/>
      <c r="M744" s="439"/>
      <c r="N744" s="439"/>
      <c r="O744" s="439"/>
      <c r="P744" s="439"/>
      <c r="Q744" s="439"/>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39"/>
      <c r="D745" s="439"/>
      <c r="E745" s="439"/>
      <c r="F745" s="439"/>
      <c r="G745" s="439"/>
      <c r="H745" s="439"/>
      <c r="I745" s="439"/>
      <c r="J745" s="439"/>
      <c r="K745" s="439"/>
      <c r="L745" s="439"/>
      <c r="M745" s="439"/>
      <c r="N745" s="439"/>
      <c r="O745" s="439"/>
      <c r="P745" s="439"/>
      <c r="Q745" s="439"/>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39"/>
      <c r="D746" s="439"/>
      <c r="E746" s="439"/>
      <c r="F746" s="439"/>
      <c r="G746" s="439"/>
      <c r="H746" s="439"/>
      <c r="I746" s="439"/>
      <c r="J746" s="439"/>
      <c r="K746" s="439"/>
      <c r="L746" s="439"/>
      <c r="M746" s="439"/>
      <c r="N746" s="439"/>
      <c r="O746" s="439"/>
      <c r="P746" s="439"/>
      <c r="Q746" s="439"/>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39"/>
      <c r="D747" s="439"/>
      <c r="E747" s="439"/>
      <c r="F747" s="439"/>
      <c r="G747" s="439"/>
      <c r="H747" s="439"/>
      <c r="I747" s="439"/>
      <c r="J747" s="439"/>
      <c r="K747" s="439"/>
      <c r="L747" s="439"/>
      <c r="M747" s="439"/>
      <c r="N747" s="439"/>
      <c r="O747" s="439"/>
      <c r="P747" s="439"/>
      <c r="Q747" s="439"/>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39"/>
      <c r="D748" s="439"/>
      <c r="E748" s="439"/>
      <c r="F748" s="439"/>
      <c r="G748" s="439"/>
      <c r="H748" s="439"/>
      <c r="I748" s="439"/>
      <c r="J748" s="439"/>
      <c r="K748" s="439"/>
      <c r="L748" s="439"/>
      <c r="M748" s="439"/>
      <c r="N748" s="439"/>
      <c r="O748" s="439"/>
      <c r="P748" s="439"/>
      <c r="Q748" s="439"/>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39"/>
      <c r="D749" s="439"/>
      <c r="E749" s="439"/>
      <c r="F749" s="439"/>
      <c r="G749" s="439"/>
      <c r="H749" s="439"/>
      <c r="I749" s="439"/>
      <c r="J749" s="439"/>
      <c r="K749" s="439"/>
      <c r="L749" s="439"/>
      <c r="M749" s="439"/>
      <c r="N749" s="439"/>
      <c r="O749" s="439"/>
      <c r="P749" s="439"/>
      <c r="Q749" s="439"/>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39"/>
      <c r="D750" s="439"/>
      <c r="E750" s="439"/>
      <c r="F750" s="439"/>
      <c r="G750" s="439"/>
      <c r="H750" s="439"/>
      <c r="I750" s="439"/>
      <c r="J750" s="439"/>
      <c r="K750" s="439"/>
      <c r="L750" s="439"/>
      <c r="M750" s="439"/>
      <c r="N750" s="439"/>
      <c r="O750" s="439"/>
      <c r="P750" s="439"/>
      <c r="Q750" s="439"/>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39"/>
      <c r="D751" s="439"/>
      <c r="E751" s="439"/>
      <c r="F751" s="439"/>
      <c r="G751" s="439"/>
      <c r="H751" s="439"/>
      <c r="I751" s="439"/>
      <c r="J751" s="439"/>
      <c r="K751" s="439"/>
      <c r="L751" s="439"/>
      <c r="M751" s="439"/>
      <c r="N751" s="439"/>
      <c r="O751" s="439"/>
      <c r="P751" s="439"/>
      <c r="Q751" s="439"/>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39"/>
      <c r="D752" s="439"/>
      <c r="E752" s="439"/>
      <c r="F752" s="439"/>
      <c r="G752" s="439"/>
      <c r="H752" s="439"/>
      <c r="I752" s="439"/>
      <c r="J752" s="439"/>
      <c r="K752" s="439"/>
      <c r="L752" s="439"/>
      <c r="M752" s="439"/>
      <c r="N752" s="439"/>
      <c r="O752" s="439"/>
      <c r="P752" s="439"/>
      <c r="Q752" s="439"/>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39"/>
      <c r="D753" s="439"/>
      <c r="E753" s="439"/>
      <c r="F753" s="439"/>
      <c r="G753" s="439"/>
      <c r="H753" s="439"/>
      <c r="I753" s="439"/>
      <c r="J753" s="439"/>
      <c r="K753" s="439"/>
      <c r="L753" s="439"/>
      <c r="M753" s="439"/>
      <c r="N753" s="439"/>
      <c r="O753" s="439"/>
      <c r="P753" s="439"/>
      <c r="Q753" s="439"/>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39"/>
      <c r="D754" s="439"/>
      <c r="E754" s="439"/>
      <c r="F754" s="439"/>
      <c r="G754" s="439"/>
      <c r="H754" s="439"/>
      <c r="I754" s="439"/>
      <c r="J754" s="439"/>
      <c r="K754" s="439"/>
      <c r="L754" s="439"/>
      <c r="M754" s="439"/>
      <c r="N754" s="439"/>
      <c r="O754" s="439"/>
      <c r="P754" s="439"/>
      <c r="Q754" s="439"/>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39"/>
      <c r="D755" s="439"/>
      <c r="E755" s="439"/>
      <c r="F755" s="439"/>
      <c r="G755" s="439"/>
      <c r="H755" s="439"/>
      <c r="I755" s="439"/>
      <c r="J755" s="439"/>
      <c r="K755" s="439"/>
      <c r="L755" s="439"/>
      <c r="M755" s="439"/>
      <c r="N755" s="439"/>
      <c r="O755" s="439"/>
      <c r="P755" s="439"/>
      <c r="Q755" s="439"/>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39"/>
      <c r="D756" s="439"/>
      <c r="E756" s="439"/>
      <c r="F756" s="439"/>
      <c r="G756" s="439"/>
      <c r="H756" s="439"/>
      <c r="I756" s="439"/>
      <c r="J756" s="439"/>
      <c r="K756" s="439"/>
      <c r="L756" s="439"/>
      <c r="M756" s="439"/>
      <c r="N756" s="439"/>
      <c r="O756" s="439"/>
      <c r="P756" s="439"/>
      <c r="Q756" s="439"/>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39"/>
      <c r="D757" s="439"/>
      <c r="E757" s="439"/>
      <c r="F757" s="439"/>
      <c r="G757" s="439"/>
      <c r="H757" s="439"/>
      <c r="I757" s="439"/>
      <c r="J757" s="439"/>
      <c r="K757" s="439"/>
      <c r="L757" s="439"/>
      <c r="M757" s="439"/>
      <c r="N757" s="439"/>
      <c r="O757" s="439"/>
      <c r="P757" s="439"/>
      <c r="Q757" s="439"/>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39"/>
      <c r="D758" s="439"/>
      <c r="E758" s="439"/>
      <c r="F758" s="439"/>
      <c r="G758" s="439"/>
      <c r="H758" s="439"/>
      <c r="I758" s="439"/>
      <c r="J758" s="439"/>
      <c r="K758" s="439"/>
      <c r="L758" s="439"/>
      <c r="M758" s="439"/>
      <c r="N758" s="439"/>
      <c r="O758" s="439"/>
      <c r="P758" s="439"/>
      <c r="Q758" s="439"/>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39"/>
      <c r="D759" s="439"/>
      <c r="E759" s="439"/>
      <c r="F759" s="439"/>
      <c r="G759" s="439"/>
      <c r="H759" s="439"/>
      <c r="I759" s="439"/>
      <c r="J759" s="439"/>
      <c r="K759" s="439"/>
      <c r="L759" s="439"/>
      <c r="M759" s="439"/>
      <c r="N759" s="439"/>
      <c r="O759" s="439"/>
      <c r="P759" s="439"/>
      <c r="Q759" s="439"/>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39"/>
      <c r="D760" s="439"/>
      <c r="E760" s="439"/>
      <c r="F760" s="439"/>
      <c r="G760" s="439"/>
      <c r="H760" s="439"/>
      <c r="I760" s="439"/>
      <c r="J760" s="439"/>
      <c r="K760" s="439"/>
      <c r="L760" s="439"/>
      <c r="M760" s="439"/>
      <c r="N760" s="439"/>
      <c r="O760" s="439"/>
      <c r="P760" s="439"/>
      <c r="Q760" s="439"/>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39"/>
      <c r="D761" s="439"/>
      <c r="E761" s="439"/>
      <c r="F761" s="439"/>
      <c r="G761" s="439"/>
      <c r="H761" s="439"/>
      <c r="I761" s="439"/>
      <c r="J761" s="439"/>
      <c r="K761" s="439"/>
      <c r="L761" s="439"/>
      <c r="M761" s="439"/>
      <c r="N761" s="439"/>
      <c r="O761" s="439"/>
      <c r="P761" s="439"/>
      <c r="Q761" s="439"/>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39"/>
      <c r="D762" s="439"/>
      <c r="E762" s="439"/>
      <c r="F762" s="439"/>
      <c r="G762" s="439"/>
      <c r="H762" s="439"/>
      <c r="I762" s="439"/>
      <c r="J762" s="439"/>
      <c r="K762" s="439"/>
      <c r="L762" s="439"/>
      <c r="M762" s="439"/>
      <c r="N762" s="439"/>
      <c r="O762" s="439"/>
      <c r="P762" s="439"/>
      <c r="Q762" s="439"/>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39"/>
      <c r="D763" s="439"/>
      <c r="E763" s="439"/>
      <c r="F763" s="439"/>
      <c r="G763" s="439"/>
      <c r="H763" s="439"/>
      <c r="I763" s="439"/>
      <c r="J763" s="439"/>
      <c r="K763" s="439"/>
      <c r="L763" s="439"/>
      <c r="M763" s="439"/>
      <c r="N763" s="439"/>
      <c r="O763" s="439"/>
      <c r="P763" s="439"/>
      <c r="Q763" s="439"/>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39"/>
      <c r="D764" s="439"/>
      <c r="E764" s="439"/>
      <c r="F764" s="439"/>
      <c r="G764" s="439"/>
      <c r="H764" s="439"/>
      <c r="I764" s="439"/>
      <c r="J764" s="439"/>
      <c r="K764" s="439"/>
      <c r="L764" s="439"/>
      <c r="M764" s="439"/>
      <c r="N764" s="439"/>
      <c r="O764" s="439"/>
      <c r="P764" s="439"/>
      <c r="Q764" s="439"/>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39"/>
      <c r="D765" s="439"/>
      <c r="E765" s="439"/>
      <c r="F765" s="439"/>
      <c r="G765" s="439"/>
      <c r="H765" s="439"/>
      <c r="I765" s="439"/>
      <c r="J765" s="439"/>
      <c r="K765" s="439"/>
      <c r="L765" s="439"/>
      <c r="M765" s="439"/>
      <c r="N765" s="439"/>
      <c r="O765" s="439"/>
      <c r="P765" s="439"/>
      <c r="Q765" s="439"/>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39"/>
      <c r="D766" s="439"/>
      <c r="E766" s="439"/>
      <c r="F766" s="439"/>
      <c r="G766" s="439"/>
      <c r="H766" s="439"/>
      <c r="I766" s="439"/>
      <c r="J766" s="439"/>
      <c r="K766" s="439"/>
      <c r="L766" s="439"/>
      <c r="M766" s="439"/>
      <c r="N766" s="439"/>
      <c r="O766" s="439"/>
      <c r="P766" s="439"/>
      <c r="Q766" s="439"/>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39"/>
      <c r="D767" s="439"/>
      <c r="E767" s="439"/>
      <c r="F767" s="439"/>
      <c r="G767" s="439"/>
      <c r="H767" s="439"/>
      <c r="I767" s="439"/>
      <c r="J767" s="439"/>
      <c r="K767" s="439"/>
      <c r="L767" s="439"/>
      <c r="M767" s="439"/>
      <c r="N767" s="439"/>
      <c r="O767" s="439"/>
      <c r="P767" s="439"/>
      <c r="Q767" s="439"/>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39"/>
      <c r="D768" s="439"/>
      <c r="E768" s="439"/>
      <c r="F768" s="439"/>
      <c r="G768" s="439"/>
      <c r="H768" s="439"/>
      <c r="I768" s="439"/>
      <c r="J768" s="439"/>
      <c r="K768" s="439"/>
      <c r="L768" s="439"/>
      <c r="M768" s="439"/>
      <c r="N768" s="439"/>
      <c r="O768" s="439"/>
      <c r="P768" s="439"/>
      <c r="Q768" s="439"/>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39"/>
      <c r="D769" s="439"/>
      <c r="E769" s="439"/>
      <c r="F769" s="439"/>
      <c r="G769" s="439"/>
      <c r="H769" s="439"/>
      <c r="I769" s="439"/>
      <c r="J769" s="439"/>
      <c r="K769" s="439"/>
      <c r="L769" s="439"/>
      <c r="M769" s="439"/>
      <c r="N769" s="439"/>
      <c r="O769" s="439"/>
      <c r="P769" s="439"/>
      <c r="Q769" s="439"/>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39"/>
      <c r="D770" s="439"/>
      <c r="E770" s="439"/>
      <c r="F770" s="439"/>
      <c r="G770" s="439"/>
      <c r="H770" s="439"/>
      <c r="I770" s="439"/>
      <c r="J770" s="439"/>
      <c r="K770" s="439"/>
      <c r="L770" s="439"/>
      <c r="M770" s="439"/>
      <c r="N770" s="439"/>
      <c r="O770" s="439"/>
      <c r="P770" s="439"/>
      <c r="Q770" s="439"/>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39"/>
      <c r="D771" s="439"/>
      <c r="E771" s="439"/>
      <c r="F771" s="439"/>
      <c r="G771" s="439"/>
      <c r="H771" s="439"/>
      <c r="I771" s="439"/>
      <c r="J771" s="439"/>
      <c r="K771" s="439"/>
      <c r="L771" s="439"/>
      <c r="M771" s="439"/>
      <c r="N771" s="439"/>
      <c r="O771" s="439"/>
      <c r="P771" s="439"/>
      <c r="Q771" s="439"/>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39"/>
      <c r="D772" s="439"/>
      <c r="E772" s="439"/>
      <c r="F772" s="439"/>
      <c r="G772" s="439"/>
      <c r="H772" s="439"/>
      <c r="I772" s="439"/>
      <c r="J772" s="439"/>
      <c r="K772" s="439"/>
      <c r="L772" s="439"/>
      <c r="M772" s="439"/>
      <c r="N772" s="439"/>
      <c r="O772" s="439"/>
      <c r="P772" s="439"/>
      <c r="Q772" s="439"/>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39"/>
      <c r="D773" s="439"/>
      <c r="E773" s="439"/>
      <c r="F773" s="439"/>
      <c r="G773" s="439"/>
      <c r="H773" s="439"/>
      <c r="I773" s="439"/>
      <c r="J773" s="439"/>
      <c r="K773" s="439"/>
      <c r="L773" s="439"/>
      <c r="M773" s="439"/>
      <c r="N773" s="439"/>
      <c r="O773" s="439"/>
      <c r="P773" s="439"/>
      <c r="Q773" s="439"/>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39"/>
      <c r="D774" s="439"/>
      <c r="E774" s="439"/>
      <c r="F774" s="439"/>
      <c r="G774" s="439"/>
      <c r="H774" s="439"/>
      <c r="I774" s="439"/>
      <c r="J774" s="439"/>
      <c r="K774" s="439"/>
      <c r="L774" s="439"/>
      <c r="M774" s="439"/>
      <c r="N774" s="439"/>
      <c r="O774" s="439"/>
      <c r="P774" s="439"/>
      <c r="Q774" s="439"/>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39"/>
      <c r="D775" s="439"/>
      <c r="E775" s="439"/>
      <c r="F775" s="439"/>
      <c r="G775" s="439"/>
      <c r="H775" s="439"/>
      <c r="I775" s="439"/>
      <c r="J775" s="439"/>
      <c r="K775" s="439"/>
      <c r="L775" s="439"/>
      <c r="M775" s="439"/>
      <c r="N775" s="439"/>
      <c r="O775" s="439"/>
      <c r="P775" s="439"/>
      <c r="Q775" s="439"/>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39"/>
      <c r="D776" s="439"/>
      <c r="E776" s="439"/>
      <c r="F776" s="439"/>
      <c r="G776" s="439"/>
      <c r="H776" s="439"/>
      <c r="I776" s="439"/>
      <c r="J776" s="439"/>
      <c r="K776" s="439"/>
      <c r="L776" s="439"/>
      <c r="M776" s="439"/>
      <c r="N776" s="439"/>
      <c r="O776" s="439"/>
      <c r="P776" s="439"/>
      <c r="Q776" s="439"/>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39"/>
      <c r="D777" s="439"/>
      <c r="E777" s="439"/>
      <c r="F777" s="439"/>
      <c r="G777" s="439"/>
      <c r="H777" s="439"/>
      <c r="I777" s="439"/>
      <c r="J777" s="439"/>
      <c r="K777" s="439"/>
      <c r="L777" s="439"/>
      <c r="M777" s="439"/>
      <c r="N777" s="439"/>
      <c r="O777" s="439"/>
      <c r="P777" s="439"/>
      <c r="Q777" s="439"/>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39"/>
      <c r="D778" s="439"/>
      <c r="E778" s="439"/>
      <c r="F778" s="439"/>
      <c r="G778" s="439"/>
      <c r="H778" s="439"/>
      <c r="I778" s="439"/>
      <c r="J778" s="439"/>
      <c r="K778" s="439"/>
      <c r="L778" s="439"/>
      <c r="M778" s="439"/>
      <c r="N778" s="439"/>
      <c r="O778" s="439"/>
      <c r="P778" s="439"/>
      <c r="Q778" s="439"/>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39"/>
      <c r="D779" s="439"/>
      <c r="E779" s="439"/>
      <c r="F779" s="439"/>
      <c r="G779" s="439"/>
      <c r="H779" s="439"/>
      <c r="I779" s="439"/>
      <c r="J779" s="439"/>
      <c r="K779" s="439"/>
      <c r="L779" s="439"/>
      <c r="M779" s="439"/>
      <c r="N779" s="439"/>
      <c r="O779" s="439"/>
      <c r="P779" s="439"/>
      <c r="Q779" s="439"/>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39"/>
      <c r="D780" s="439"/>
      <c r="E780" s="439"/>
      <c r="F780" s="439"/>
      <c r="G780" s="439"/>
      <c r="H780" s="439"/>
      <c r="I780" s="439"/>
      <c r="J780" s="439"/>
      <c r="K780" s="439"/>
      <c r="L780" s="439"/>
      <c r="M780" s="439"/>
      <c r="N780" s="439"/>
      <c r="O780" s="439"/>
      <c r="P780" s="439"/>
      <c r="Q780" s="439"/>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39"/>
      <c r="D781" s="439"/>
      <c r="E781" s="439"/>
      <c r="F781" s="439"/>
      <c r="G781" s="439"/>
      <c r="H781" s="439"/>
      <c r="I781" s="439"/>
      <c r="J781" s="439"/>
      <c r="K781" s="439"/>
      <c r="L781" s="439"/>
      <c r="M781" s="439"/>
      <c r="N781" s="439"/>
      <c r="O781" s="439"/>
      <c r="P781" s="439"/>
      <c r="Q781" s="439"/>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39"/>
      <c r="D782" s="439"/>
      <c r="E782" s="439"/>
      <c r="F782" s="439"/>
      <c r="G782" s="439"/>
      <c r="H782" s="439"/>
      <c r="I782" s="439"/>
      <c r="J782" s="439"/>
      <c r="K782" s="439"/>
      <c r="L782" s="439"/>
      <c r="M782" s="439"/>
      <c r="N782" s="439"/>
      <c r="O782" s="439"/>
      <c r="P782" s="439"/>
      <c r="Q782" s="439"/>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39"/>
      <c r="D783" s="439"/>
      <c r="E783" s="439"/>
      <c r="F783" s="439"/>
      <c r="G783" s="439"/>
      <c r="H783" s="439"/>
      <c r="I783" s="439"/>
      <c r="J783" s="439"/>
      <c r="K783" s="439"/>
      <c r="L783" s="439"/>
      <c r="M783" s="439"/>
      <c r="N783" s="439"/>
      <c r="O783" s="439"/>
      <c r="P783" s="439"/>
      <c r="Q783" s="439"/>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39"/>
      <c r="D784" s="439"/>
      <c r="E784" s="439"/>
      <c r="F784" s="439"/>
      <c r="G784" s="439"/>
      <c r="H784" s="439"/>
      <c r="I784" s="439"/>
      <c r="J784" s="439"/>
      <c r="K784" s="439"/>
      <c r="L784" s="439"/>
      <c r="M784" s="439"/>
      <c r="N784" s="439"/>
      <c r="O784" s="439"/>
      <c r="P784" s="439"/>
      <c r="Q784" s="439"/>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39"/>
      <c r="D785" s="439"/>
      <c r="E785" s="439"/>
      <c r="F785" s="439"/>
      <c r="G785" s="439"/>
      <c r="H785" s="439"/>
      <c r="I785" s="439"/>
      <c r="J785" s="439"/>
      <c r="K785" s="439"/>
      <c r="L785" s="439"/>
      <c r="M785" s="439"/>
      <c r="N785" s="439"/>
      <c r="O785" s="439"/>
      <c r="P785" s="439"/>
      <c r="Q785" s="439"/>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39"/>
      <c r="D786" s="439"/>
      <c r="E786" s="439"/>
      <c r="F786" s="439"/>
      <c r="G786" s="439"/>
      <c r="H786" s="439"/>
      <c r="I786" s="439"/>
      <c r="J786" s="439"/>
      <c r="K786" s="439"/>
      <c r="L786" s="439"/>
      <c r="M786" s="439"/>
      <c r="N786" s="439"/>
      <c r="O786" s="439"/>
      <c r="P786" s="439"/>
      <c r="Q786" s="439"/>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39"/>
      <c r="D787" s="439"/>
      <c r="E787" s="439"/>
      <c r="F787" s="439"/>
      <c r="G787" s="439"/>
      <c r="H787" s="439"/>
      <c r="I787" s="439"/>
      <c r="J787" s="439"/>
      <c r="K787" s="439"/>
      <c r="L787" s="439"/>
      <c r="M787" s="439"/>
      <c r="N787" s="439"/>
      <c r="O787" s="439"/>
      <c r="P787" s="439"/>
      <c r="Q787" s="439"/>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39"/>
      <c r="D788" s="439"/>
      <c r="E788" s="439"/>
      <c r="F788" s="439"/>
      <c r="G788" s="439"/>
      <c r="H788" s="439"/>
      <c r="I788" s="439"/>
      <c r="J788" s="439"/>
      <c r="K788" s="439"/>
      <c r="L788" s="439"/>
      <c r="M788" s="439"/>
      <c r="N788" s="439"/>
      <c r="O788" s="439"/>
      <c r="P788" s="439"/>
      <c r="Q788" s="439"/>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39"/>
      <c r="D789" s="439"/>
      <c r="E789" s="439"/>
      <c r="F789" s="439"/>
      <c r="G789" s="439"/>
      <c r="H789" s="439"/>
      <c r="I789" s="439"/>
      <c r="J789" s="439"/>
      <c r="K789" s="439"/>
      <c r="L789" s="439"/>
      <c r="M789" s="439"/>
      <c r="N789" s="439"/>
      <c r="O789" s="439"/>
      <c r="P789" s="439"/>
      <c r="Q789" s="439"/>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39"/>
      <c r="D790" s="439"/>
      <c r="E790" s="439"/>
      <c r="F790" s="439"/>
      <c r="G790" s="439"/>
      <c r="H790" s="439"/>
      <c r="I790" s="439"/>
      <c r="J790" s="439"/>
      <c r="K790" s="439"/>
      <c r="L790" s="439"/>
      <c r="M790" s="439"/>
      <c r="N790" s="439"/>
      <c r="O790" s="439"/>
      <c r="P790" s="439"/>
      <c r="Q790" s="439"/>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39"/>
      <c r="D791" s="439"/>
      <c r="E791" s="439"/>
      <c r="F791" s="439"/>
      <c r="G791" s="439"/>
      <c r="H791" s="439"/>
      <c r="I791" s="439"/>
      <c r="J791" s="439"/>
      <c r="K791" s="439"/>
      <c r="L791" s="439"/>
      <c r="M791" s="439"/>
      <c r="N791" s="439"/>
      <c r="O791" s="439"/>
      <c r="P791" s="439"/>
      <c r="Q791" s="439"/>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39"/>
      <c r="D792" s="439"/>
      <c r="E792" s="439"/>
      <c r="F792" s="439"/>
      <c r="G792" s="439"/>
      <c r="H792" s="439"/>
      <c r="I792" s="439"/>
      <c r="J792" s="439"/>
      <c r="K792" s="439"/>
      <c r="L792" s="439"/>
      <c r="M792" s="439"/>
      <c r="N792" s="439"/>
      <c r="O792" s="439"/>
      <c r="P792" s="439"/>
      <c r="Q792" s="439"/>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39"/>
      <c r="D793" s="439"/>
      <c r="E793" s="439"/>
      <c r="F793" s="439"/>
      <c r="G793" s="439"/>
      <c r="H793" s="439"/>
      <c r="I793" s="439"/>
      <c r="J793" s="439"/>
      <c r="K793" s="439"/>
      <c r="L793" s="439"/>
      <c r="M793" s="439"/>
      <c r="N793" s="439"/>
      <c r="O793" s="439"/>
      <c r="P793" s="439"/>
      <c r="Q793" s="439"/>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39"/>
      <c r="D794" s="439"/>
      <c r="E794" s="439"/>
      <c r="F794" s="439"/>
      <c r="G794" s="439"/>
      <c r="H794" s="439"/>
      <c r="I794" s="439"/>
      <c r="J794" s="439"/>
      <c r="K794" s="439"/>
      <c r="L794" s="439"/>
      <c r="M794" s="439"/>
      <c r="N794" s="439"/>
      <c r="O794" s="439"/>
      <c r="P794" s="439"/>
      <c r="Q794" s="439"/>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39"/>
      <c r="D795" s="439"/>
      <c r="E795" s="439"/>
      <c r="F795" s="439"/>
      <c r="G795" s="439"/>
      <c r="H795" s="439"/>
      <c r="I795" s="439"/>
      <c r="J795" s="439"/>
      <c r="K795" s="439"/>
      <c r="L795" s="439"/>
      <c r="M795" s="439"/>
      <c r="N795" s="439"/>
      <c r="O795" s="439"/>
      <c r="P795" s="439"/>
      <c r="Q795" s="439"/>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39"/>
      <c r="D796" s="439"/>
      <c r="E796" s="439"/>
      <c r="F796" s="439"/>
      <c r="G796" s="439"/>
      <c r="H796" s="439"/>
      <c r="I796" s="439"/>
      <c r="J796" s="439"/>
      <c r="K796" s="439"/>
      <c r="L796" s="439"/>
      <c r="M796" s="439"/>
      <c r="N796" s="439"/>
      <c r="O796" s="439"/>
      <c r="P796" s="439"/>
      <c r="Q796" s="439"/>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39"/>
      <c r="D797" s="439"/>
      <c r="E797" s="439"/>
      <c r="F797" s="439"/>
      <c r="G797" s="439"/>
      <c r="H797" s="439"/>
      <c r="I797" s="439"/>
      <c r="J797" s="439"/>
      <c r="K797" s="439"/>
      <c r="L797" s="439"/>
      <c r="M797" s="439"/>
      <c r="N797" s="439"/>
      <c r="O797" s="439"/>
      <c r="P797" s="439"/>
      <c r="Q797" s="439"/>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39"/>
      <c r="D798" s="439"/>
      <c r="E798" s="439"/>
      <c r="F798" s="439"/>
      <c r="G798" s="439"/>
      <c r="H798" s="439"/>
      <c r="I798" s="439"/>
      <c r="J798" s="439"/>
      <c r="K798" s="439"/>
      <c r="L798" s="439"/>
      <c r="M798" s="439"/>
      <c r="N798" s="439"/>
      <c r="O798" s="439"/>
      <c r="P798" s="439"/>
      <c r="Q798" s="439"/>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39"/>
      <c r="D799" s="439"/>
      <c r="E799" s="439"/>
      <c r="F799" s="439"/>
      <c r="G799" s="439"/>
      <c r="H799" s="439"/>
      <c r="I799" s="439"/>
      <c r="J799" s="439"/>
      <c r="K799" s="439"/>
      <c r="L799" s="439"/>
      <c r="M799" s="439"/>
      <c r="N799" s="439"/>
      <c r="O799" s="439"/>
      <c r="P799" s="439"/>
      <c r="Q799" s="439"/>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39"/>
      <c r="D800" s="439"/>
      <c r="E800" s="439"/>
      <c r="F800" s="439"/>
      <c r="G800" s="439"/>
      <c r="H800" s="439"/>
      <c r="I800" s="439"/>
      <c r="J800" s="439"/>
      <c r="K800" s="439"/>
      <c r="L800" s="439"/>
      <c r="M800" s="439"/>
      <c r="N800" s="439"/>
      <c r="O800" s="439"/>
      <c r="P800" s="439"/>
      <c r="Q800" s="439"/>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39"/>
      <c r="D801" s="439"/>
      <c r="E801" s="439"/>
      <c r="F801" s="439"/>
      <c r="G801" s="439"/>
      <c r="H801" s="439"/>
      <c r="I801" s="439"/>
      <c r="J801" s="439"/>
      <c r="K801" s="439"/>
      <c r="L801" s="439"/>
      <c r="M801" s="439"/>
      <c r="N801" s="439"/>
      <c r="O801" s="439"/>
      <c r="P801" s="439"/>
      <c r="Q801" s="439"/>
    </row>
    <row r="802" ht="25.15" customHeight="true" x14ac:dyDescent="0.2">
      <c r="C802" s="439"/>
      <c r="D802" s="439"/>
      <c r="E802" s="439"/>
      <c r="F802" s="439"/>
      <c r="G802" s="439"/>
      <c r="H802" s="439"/>
      <c r="I802" s="439"/>
      <c r="J802" s="439"/>
      <c r="K802" s="439"/>
      <c r="L802" s="439"/>
      <c r="M802" s="439"/>
      <c r="N802" s="439"/>
      <c r="O802" s="439"/>
      <c r="P802" s="439"/>
      <c r="Q802" s="439"/>
    </row>
    <row r="803" ht="25.15" customHeight="true" x14ac:dyDescent="0.2">
      <c r="C803" s="439"/>
      <c r="D803" s="439"/>
      <c r="E803" s="439"/>
      <c r="F803" s="439"/>
      <c r="G803" s="439"/>
      <c r="H803" s="439"/>
      <c r="I803" s="439"/>
      <c r="J803" s="439"/>
      <c r="K803" s="439"/>
      <c r="L803" s="439"/>
      <c r="M803" s="439"/>
      <c r="N803" s="439"/>
      <c r="O803" s="439"/>
      <c r="P803" s="439"/>
      <c r="Q803" s="439"/>
    </row>
    <row r="804" ht="25.15" customHeight="true" x14ac:dyDescent="0.2">
      <c r="C804" s="439"/>
      <c r="D804" s="439"/>
      <c r="E804" s="439"/>
      <c r="F804" s="439"/>
      <c r="G804" s="439"/>
      <c r="H804" s="439"/>
      <c r="I804" s="439"/>
      <c r="J804" s="439"/>
      <c r="K804" s="439"/>
      <c r="L804" s="439"/>
      <c r="M804" s="439"/>
      <c r="N804" s="439"/>
      <c r="O804" s="439"/>
      <c r="P804" s="439"/>
      <c r="Q804" s="439"/>
    </row>
    <row r="805" ht="25.15" customHeight="true" x14ac:dyDescent="0.2">
      <c r="C805" s="439"/>
      <c r="D805" s="439"/>
      <c r="E805" s="439"/>
      <c r="F805" s="439"/>
      <c r="G805" s="439"/>
      <c r="H805" s="439"/>
      <c r="I805" s="439"/>
      <c r="J805" s="439"/>
      <c r="K805" s="439"/>
      <c r="L805" s="439"/>
      <c r="M805" s="439"/>
      <c r="N805" s="439"/>
      <c r="O805" s="439"/>
      <c r="P805" s="439"/>
      <c r="Q805" s="439"/>
    </row>
    <row r="806" ht="25.15" customHeight="true" x14ac:dyDescent="0.2">
      <c r="C806" s="439"/>
      <c r="D806" s="439"/>
      <c r="E806" s="439"/>
      <c r="F806" s="439"/>
      <c r="G806" s="439"/>
      <c r="H806" s="439"/>
      <c r="I806" s="439"/>
      <c r="J806" s="439"/>
      <c r="K806" s="439"/>
      <c r="L806" s="439"/>
      <c r="M806" s="439"/>
      <c r="N806" s="439"/>
      <c r="O806" s="439"/>
      <c r="P806" s="439"/>
      <c r="Q806" s="439"/>
    </row>
    <row r="807" ht="25.15" customHeight="true" x14ac:dyDescent="0.2">
      <c r="C807" s="439"/>
      <c r="D807" s="439"/>
      <c r="E807" s="439"/>
      <c r="F807" s="439"/>
      <c r="G807" s="439"/>
      <c r="H807" s="439"/>
      <c r="I807" s="439"/>
      <c r="J807" s="439"/>
      <c r="K807" s="439"/>
      <c r="L807" s="439"/>
      <c r="M807" s="439"/>
      <c r="N807" s="439"/>
      <c r="O807" s="439"/>
      <c r="P807" s="439"/>
      <c r="Q807" s="439"/>
    </row>
    <row r="808" ht="25.15" customHeight="true" x14ac:dyDescent="0.2">
      <c r="C808" s="439"/>
      <c r="D808" s="439"/>
      <c r="E808" s="439"/>
      <c r="F808" s="439"/>
      <c r="G808" s="439"/>
      <c r="H808" s="439"/>
      <c r="I808" s="439"/>
      <c r="J808" s="439"/>
      <c r="K808" s="439"/>
      <c r="L808" s="439"/>
      <c r="M808" s="439"/>
      <c r="N808" s="439"/>
      <c r="O808" s="439"/>
      <c r="P808" s="439"/>
      <c r="Q808" s="439"/>
    </row>
    <row r="809" ht="25.15" customHeight="true" x14ac:dyDescent="0.2">
      <c r="C809" s="439"/>
      <c r="D809" s="439"/>
      <c r="E809" s="439"/>
      <c r="F809" s="439"/>
      <c r="G809" s="439"/>
      <c r="H809" s="439"/>
      <c r="I809" s="439"/>
      <c r="J809" s="439"/>
      <c r="K809" s="439"/>
      <c r="L809" s="439"/>
      <c r="M809" s="439"/>
      <c r="N809" s="439"/>
      <c r="O809" s="439"/>
      <c r="P809" s="439"/>
      <c r="Q809" s="439"/>
    </row>
    <row r="810" ht="25.15" customHeight="true" x14ac:dyDescent="0.2">
      <c r="C810" s="439"/>
      <c r="D810" s="439"/>
      <c r="E810" s="439"/>
      <c r="F810" s="439"/>
      <c r="G810" s="439"/>
      <c r="H810" s="439"/>
      <c r="I810" s="439"/>
      <c r="J810" s="439"/>
      <c r="K810" s="439"/>
      <c r="L810" s="439"/>
      <c r="M810" s="439"/>
      <c r="N810" s="439"/>
      <c r="O810" s="439"/>
      <c r="P810" s="439"/>
      <c r="Q810" s="439"/>
    </row>
    <row r="811" ht="25.15" customHeight="true" x14ac:dyDescent="0.2">
      <c r="C811" s="439"/>
      <c r="D811" s="439"/>
      <c r="E811" s="439"/>
      <c r="F811" s="439"/>
      <c r="G811" s="439"/>
      <c r="H811" s="439"/>
      <c r="I811" s="439"/>
      <c r="J811" s="439"/>
      <c r="K811" s="439"/>
      <c r="L811" s="439"/>
      <c r="M811" s="439"/>
      <c r="N811" s="439"/>
      <c r="O811" s="439"/>
      <c r="P811" s="439"/>
      <c r="Q811" s="439"/>
    </row>
    <row r="812" ht="25.15" customHeight="true" x14ac:dyDescent="0.2">
      <c r="C812" s="439"/>
      <c r="D812" s="439"/>
      <c r="E812" s="439"/>
      <c r="F812" s="439"/>
      <c r="G812" s="439"/>
      <c r="H812" s="439"/>
      <c r="I812" s="439"/>
      <c r="J812" s="439"/>
      <c r="K812" s="439"/>
      <c r="L812" s="439"/>
      <c r="M812" s="439"/>
      <c r="N812" s="439"/>
      <c r="O812" s="439"/>
      <c r="P812" s="439"/>
      <c r="Q812" s="439"/>
    </row>
    <row r="813" ht="25.15" customHeight="true" x14ac:dyDescent="0.2">
      <c r="C813" s="439"/>
      <c r="D813" s="439"/>
      <c r="E813" s="439"/>
      <c r="F813" s="439"/>
      <c r="G813" s="439"/>
      <c r="H813" s="439"/>
      <c r="I813" s="439"/>
      <c r="J813" s="439"/>
      <c r="K813" s="439"/>
      <c r="L813" s="439"/>
      <c r="M813" s="439"/>
      <c r="N813" s="439"/>
      <c r="O813" s="439"/>
      <c r="P813" s="439"/>
      <c r="Q813" s="439"/>
    </row>
    <row r="814" ht="25.15" customHeight="true" x14ac:dyDescent="0.2">
      <c r="C814" s="439"/>
      <c r="D814" s="439"/>
      <c r="E814" s="439"/>
      <c r="F814" s="439"/>
      <c r="G814" s="439"/>
      <c r="H814" s="439"/>
      <c r="I814" s="439"/>
      <c r="J814" s="439"/>
      <c r="K814" s="439"/>
      <c r="L814" s="439"/>
      <c r="M814" s="439"/>
      <c r="N814" s="439"/>
      <c r="O814" s="439"/>
      <c r="P814" s="439"/>
      <c r="Q814" s="439"/>
    </row>
    <row r="815" ht="25.15" customHeight="true" x14ac:dyDescent="0.2">
      <c r="C815" s="439"/>
      <c r="D815" s="439"/>
      <c r="E815" s="439"/>
      <c r="F815" s="439"/>
      <c r="G815" s="439"/>
      <c r="H815" s="439"/>
      <c r="I815" s="439"/>
      <c r="J815" s="439"/>
      <c r="K815" s="439"/>
      <c r="L815" s="439"/>
      <c r="M815" s="439"/>
      <c r="N815" s="439"/>
      <c r="O815" s="439"/>
      <c r="P815" s="439"/>
      <c r="Q815" s="439"/>
    </row>
    <row r="816" ht="25.15" customHeight="true" x14ac:dyDescent="0.2">
      <c r="C816" s="439"/>
      <c r="D816" s="439"/>
      <c r="E816" s="439"/>
      <c r="F816" s="439"/>
      <c r="G816" s="439"/>
      <c r="H816" s="439"/>
      <c r="I816" s="439"/>
      <c r="J816" s="439"/>
      <c r="K816" s="439"/>
      <c r="L816" s="439"/>
      <c r="M816" s="439"/>
      <c r="N816" s="439"/>
      <c r="O816" s="439"/>
      <c r="P816" s="439"/>
      <c r="Q816" s="439"/>
    </row>
    <row r="817" ht="25.15" customHeight="true" x14ac:dyDescent="0.2">
      <c r="C817" s="439"/>
      <c r="D817" s="439"/>
      <c r="E817" s="439"/>
      <c r="F817" s="439"/>
      <c r="G817" s="439"/>
      <c r="H817" s="439"/>
      <c r="I817" s="439"/>
      <c r="J817" s="439"/>
      <c r="K817" s="439"/>
      <c r="L817" s="439"/>
      <c r="M817" s="439"/>
      <c r="N817" s="439"/>
      <c r="O817" s="439"/>
      <c r="P817" s="439"/>
      <c r="Q817" s="439"/>
    </row>
    <row r="818" ht="25.15" customHeight="true" x14ac:dyDescent="0.2">
      <c r="C818" s="439"/>
      <c r="D818" s="439"/>
      <c r="E818" s="439"/>
      <c r="F818" s="439"/>
      <c r="G818" s="439"/>
      <c r="H818" s="439"/>
      <c r="I818" s="439"/>
      <c r="J818" s="439"/>
      <c r="K818" s="439"/>
      <c r="L818" s="439"/>
      <c r="M818" s="439"/>
      <c r="N818" s="439"/>
      <c r="O818" s="439"/>
      <c r="P818" s="439"/>
      <c r="Q818" s="439"/>
    </row>
    <row r="819" ht="25.15" customHeight="true" x14ac:dyDescent="0.2">
      <c r="C819" s="439"/>
      <c r="D819" s="439"/>
      <c r="E819" s="439"/>
      <c r="F819" s="439"/>
      <c r="G819" s="439"/>
      <c r="H819" s="439"/>
      <c r="I819" s="439"/>
      <c r="J819" s="439"/>
      <c r="K819" s="439"/>
      <c r="L819" s="439"/>
      <c r="M819" s="439"/>
      <c r="N819" s="439"/>
      <c r="O819" s="439"/>
      <c r="P819" s="439"/>
      <c r="Q819" s="439"/>
    </row>
    <row r="820" ht="25.15" customHeight="true" x14ac:dyDescent="0.2">
      <c r="C820" s="439"/>
      <c r="D820" s="439"/>
      <c r="E820" s="439"/>
      <c r="F820" s="439"/>
      <c r="G820" s="439"/>
      <c r="H820" s="439"/>
      <c r="I820" s="439"/>
      <c r="J820" s="439"/>
      <c r="K820" s="439"/>
      <c r="L820" s="439"/>
      <c r="M820" s="439"/>
      <c r="N820" s="439"/>
      <c r="O820" s="439"/>
      <c r="P820" s="439"/>
      <c r="Q820" s="439"/>
    </row>
    <row r="821" ht="25.15" customHeight="true" x14ac:dyDescent="0.2">
      <c r="C821" s="439"/>
      <c r="D821" s="439"/>
      <c r="E821" s="439"/>
      <c r="F821" s="439"/>
      <c r="G821" s="439"/>
      <c r="H821" s="439"/>
      <c r="I821" s="439"/>
      <c r="J821" s="439"/>
      <c r="K821" s="439"/>
      <c r="L821" s="439"/>
      <c r="M821" s="439"/>
      <c r="N821" s="439"/>
      <c r="O821" s="439"/>
      <c r="P821" s="439"/>
      <c r="Q821" s="439"/>
    </row>
    <row r="822" ht="25.15" customHeight="true" x14ac:dyDescent="0.2">
      <c r="C822" s="439"/>
      <c r="D822" s="439"/>
      <c r="E822" s="439"/>
      <c r="F822" s="439"/>
      <c r="G822" s="439"/>
      <c r="H822" s="439"/>
      <c r="I822" s="439"/>
      <c r="J822" s="439"/>
      <c r="K822" s="439"/>
      <c r="L822" s="439"/>
      <c r="M822" s="439"/>
      <c r="N822" s="439"/>
      <c r="O822" s="439"/>
      <c r="P822" s="439"/>
      <c r="Q822" s="439"/>
    </row>
    <row r="823" ht="25.15" customHeight="true" x14ac:dyDescent="0.2">
      <c r="C823" s="439"/>
      <c r="D823" s="439"/>
      <c r="E823" s="439"/>
      <c r="F823" s="439"/>
      <c r="G823" s="439"/>
      <c r="H823" s="439"/>
      <c r="I823" s="439"/>
      <c r="J823" s="439"/>
      <c r="K823" s="439"/>
      <c r="L823" s="439"/>
      <c r="M823" s="439"/>
      <c r="N823" s="439"/>
      <c r="O823" s="439"/>
      <c r="P823" s="439"/>
      <c r="Q823" s="439"/>
    </row>
    <row r="824" ht="25.15" customHeight="true" x14ac:dyDescent="0.2">
      <c r="C824" s="439"/>
      <c r="D824" s="439"/>
      <c r="E824" s="439"/>
      <c r="F824" s="439"/>
      <c r="G824" s="439"/>
      <c r="H824" s="439"/>
      <c r="I824" s="439"/>
      <c r="J824" s="439"/>
      <c r="K824" s="439"/>
      <c r="L824" s="439"/>
      <c r="M824" s="439"/>
      <c r="N824" s="439"/>
      <c r="O824" s="439"/>
      <c r="P824" s="439"/>
      <c r="Q824" s="439"/>
    </row>
    <row r="825" ht="25.15" customHeight="true" x14ac:dyDescent="0.2">
      <c r="C825" s="439"/>
      <c r="D825" s="439"/>
      <c r="E825" s="439"/>
      <c r="F825" s="439"/>
      <c r="G825" s="439"/>
      <c r="H825" s="439"/>
      <c r="I825" s="439"/>
      <c r="J825" s="439"/>
      <c r="K825" s="439"/>
      <c r="L825" s="439"/>
      <c r="M825" s="439"/>
      <c r="N825" s="439"/>
      <c r="O825" s="439"/>
      <c r="P825" s="439"/>
      <c r="Q825" s="439"/>
    </row>
    <row r="826" ht="25.15" customHeight="true" x14ac:dyDescent="0.2">
      <c r="C826" s="439"/>
      <c r="D826" s="439"/>
      <c r="E826" s="439"/>
      <c r="F826" s="439"/>
      <c r="G826" s="439"/>
      <c r="H826" s="439"/>
      <c r="I826" s="439"/>
      <c r="J826" s="439"/>
      <c r="K826" s="439"/>
      <c r="L826" s="439"/>
      <c r="M826" s="439"/>
      <c r="N826" s="439"/>
      <c r="O826" s="439"/>
      <c r="P826" s="439"/>
      <c r="Q826" s="439"/>
    </row>
    <row r="827" ht="25.15" customHeight="true" x14ac:dyDescent="0.2">
      <c r="C827" s="439"/>
      <c r="D827" s="439"/>
      <c r="E827" s="439"/>
      <c r="F827" s="439"/>
      <c r="G827" s="439"/>
      <c r="H827" s="439"/>
      <c r="I827" s="439"/>
      <c r="J827" s="439"/>
      <c r="K827" s="439"/>
      <c r="L827" s="439"/>
      <c r="M827" s="439"/>
      <c r="N827" s="439"/>
      <c r="O827" s="439"/>
      <c r="P827" s="439"/>
      <c r="Q827" s="439"/>
    </row>
    <row r="828" ht="25.15" customHeight="true" x14ac:dyDescent="0.2">
      <c r="C828" s="439"/>
      <c r="D828" s="439"/>
      <c r="E828" s="439"/>
      <c r="F828" s="439"/>
      <c r="G828" s="439"/>
      <c r="H828" s="439"/>
      <c r="I828" s="439"/>
      <c r="J828" s="439"/>
      <c r="K828" s="439"/>
      <c r="L828" s="439"/>
      <c r="M828" s="439"/>
      <c r="N828" s="439"/>
      <c r="O828" s="439"/>
      <c r="P828" s="439"/>
      <c r="Q828" s="439"/>
    </row>
    <row r="829" ht="25.15" customHeight="true" x14ac:dyDescent="0.2">
      <c r="C829" s="439"/>
      <c r="D829" s="439"/>
      <c r="E829" s="439"/>
      <c r="F829" s="439"/>
      <c r="G829" s="439"/>
      <c r="H829" s="439"/>
      <c r="I829" s="439"/>
      <c r="J829" s="439"/>
      <c r="K829" s="439"/>
      <c r="L829" s="439"/>
      <c r="M829" s="439"/>
      <c r="N829" s="439"/>
      <c r="O829" s="439"/>
      <c r="P829" s="439"/>
      <c r="Q829" s="439"/>
    </row>
    <row r="830" ht="25.15" customHeight="true" x14ac:dyDescent="0.2">
      <c r="C830" s="439"/>
      <c r="D830" s="439"/>
      <c r="E830" s="439"/>
      <c r="F830" s="439"/>
      <c r="G830" s="439"/>
      <c r="H830" s="439"/>
      <c r="I830" s="439"/>
      <c r="J830" s="439"/>
      <c r="K830" s="439"/>
      <c r="L830" s="439"/>
      <c r="M830" s="439"/>
      <c r="N830" s="439"/>
      <c r="O830" s="439"/>
      <c r="P830" s="439"/>
      <c r="Q830" s="439"/>
    </row>
    <row r="831" ht="25.15" customHeight="true" x14ac:dyDescent="0.2">
      <c r="C831" s="439"/>
      <c r="D831" s="439"/>
      <c r="E831" s="439"/>
      <c r="F831" s="439"/>
      <c r="G831" s="439"/>
      <c r="H831" s="439"/>
      <c r="I831" s="439"/>
      <c r="J831" s="439"/>
      <c r="K831" s="439"/>
      <c r="L831" s="439"/>
      <c r="M831" s="439"/>
      <c r="N831" s="439"/>
      <c r="O831" s="439"/>
      <c r="P831" s="439"/>
      <c r="Q831" s="439"/>
    </row>
    <row r="832" ht="25.15" customHeight="true" x14ac:dyDescent="0.2">
      <c r="C832" s="439"/>
      <c r="D832" s="439"/>
      <c r="E832" s="439"/>
      <c r="F832" s="439"/>
      <c r="G832" s="439"/>
      <c r="H832" s="439"/>
      <c r="I832" s="439"/>
      <c r="J832" s="439"/>
      <c r="K832" s="439"/>
      <c r="L832" s="439"/>
      <c r="M832" s="439"/>
      <c r="N832" s="439"/>
      <c r="O832" s="439"/>
      <c r="P832" s="439"/>
      <c r="Q832" s="439"/>
    </row>
    <row r="833" ht="25.15" customHeight="true" x14ac:dyDescent="0.2">
      <c r="C833" s="439"/>
      <c r="D833" s="439"/>
      <c r="E833" s="439"/>
      <c r="F833" s="439"/>
      <c r="G833" s="439"/>
      <c r="H833" s="439"/>
      <c r="I833" s="439"/>
      <c r="J833" s="439"/>
      <c r="K833" s="439"/>
      <c r="L833" s="439"/>
      <c r="M833" s="439"/>
      <c r="N833" s="439"/>
      <c r="O833" s="439"/>
      <c r="P833" s="439"/>
      <c r="Q833" s="439"/>
    </row>
    <row r="834" ht="25.15" customHeight="true" x14ac:dyDescent="0.2">
      <c r="C834" s="439"/>
      <c r="D834" s="439"/>
      <c r="E834" s="439"/>
      <c r="F834" s="439"/>
      <c r="G834" s="439"/>
      <c r="H834" s="439"/>
      <c r="I834" s="439"/>
      <c r="J834" s="439"/>
      <c r="K834" s="439"/>
      <c r="L834" s="439"/>
      <c r="M834" s="439"/>
      <c r="N834" s="439"/>
      <c r="O834" s="439"/>
      <c r="P834" s="439"/>
      <c r="Q834" s="439"/>
    </row>
    <row r="835" ht="25.15" customHeight="true" x14ac:dyDescent="0.2">
      <c r="C835" s="439"/>
      <c r="D835" s="439"/>
      <c r="E835" s="439"/>
      <c r="F835" s="439"/>
      <c r="G835" s="439"/>
      <c r="H835" s="439"/>
      <c r="I835" s="439"/>
      <c r="J835" s="439"/>
      <c r="K835" s="439"/>
      <c r="L835" s="439"/>
      <c r="M835" s="439"/>
      <c r="N835" s="439"/>
      <c r="O835" s="439"/>
      <c r="P835" s="439"/>
      <c r="Q835" s="439"/>
    </row>
    <row r="836" ht="25.15" customHeight="true" x14ac:dyDescent="0.2">
      <c r="C836" s="439"/>
      <c r="D836" s="439"/>
      <c r="E836" s="439"/>
      <c r="F836" s="439"/>
      <c r="G836" s="439"/>
      <c r="H836" s="439"/>
      <c r="I836" s="439"/>
      <c r="J836" s="439"/>
      <c r="K836" s="439"/>
      <c r="L836" s="439"/>
      <c r="M836" s="439"/>
      <c r="N836" s="439"/>
      <c r="O836" s="439"/>
      <c r="P836" s="439"/>
      <c r="Q836" s="439"/>
    </row>
    <row r="837" ht="25.15" customHeight="true" x14ac:dyDescent="0.2">
      <c r="C837" s="439"/>
      <c r="D837" s="439"/>
      <c r="E837" s="439"/>
      <c r="F837" s="439"/>
      <c r="G837" s="439"/>
      <c r="H837" s="439"/>
      <c r="I837" s="439"/>
      <c r="J837" s="439"/>
      <c r="K837" s="439"/>
      <c r="L837" s="439"/>
      <c r="M837" s="439"/>
      <c r="N837" s="439"/>
      <c r="O837" s="439"/>
      <c r="P837" s="439"/>
      <c r="Q837" s="439"/>
    </row>
    <row r="838" ht="25.15" customHeight="true" x14ac:dyDescent="0.2">
      <c r="C838" s="439"/>
      <c r="D838" s="439"/>
      <c r="E838" s="439"/>
      <c r="F838" s="439"/>
      <c r="G838" s="439"/>
      <c r="H838" s="439"/>
      <c r="I838" s="439"/>
      <c r="J838" s="439"/>
      <c r="K838" s="439"/>
      <c r="L838" s="439"/>
      <c r="M838" s="439"/>
      <c r="N838" s="439"/>
      <c r="O838" s="439"/>
      <c r="P838" s="439"/>
      <c r="Q838" s="439"/>
    </row>
    <row r="839" ht="25.15" customHeight="true" x14ac:dyDescent="0.2">
      <c r="C839" s="439"/>
      <c r="D839" s="439"/>
      <c r="E839" s="439"/>
      <c r="F839" s="439"/>
      <c r="G839" s="439"/>
      <c r="H839" s="439"/>
      <c r="I839" s="439"/>
      <c r="J839" s="439"/>
      <c r="K839" s="439"/>
      <c r="L839" s="439"/>
      <c r="M839" s="439"/>
      <c r="N839" s="439"/>
      <c r="O839" s="439"/>
      <c r="P839" s="439"/>
      <c r="Q839" s="439"/>
    </row>
    <row r="840" ht="25.15" customHeight="true" x14ac:dyDescent="0.2">
      <c r="C840" s="439"/>
      <c r="D840" s="439"/>
      <c r="E840" s="439"/>
      <c r="F840" s="439"/>
      <c r="G840" s="439"/>
      <c r="H840" s="439"/>
      <c r="I840" s="439"/>
      <c r="J840" s="439"/>
      <c r="K840" s="439"/>
      <c r="L840" s="439"/>
      <c r="M840" s="439"/>
      <c r="N840" s="439"/>
      <c r="O840" s="439"/>
      <c r="P840" s="439"/>
      <c r="Q840" s="439"/>
    </row>
    <row r="841" ht="25.15" customHeight="true" x14ac:dyDescent="0.2">
      <c r="C841" s="439"/>
      <c r="D841" s="439"/>
      <c r="E841" s="439"/>
      <c r="F841" s="439"/>
      <c r="G841" s="439"/>
      <c r="H841" s="439"/>
      <c r="I841" s="439"/>
      <c r="J841" s="439"/>
      <c r="K841" s="439"/>
      <c r="L841" s="439"/>
      <c r="M841" s="439"/>
      <c r="N841" s="439"/>
      <c r="O841" s="439"/>
      <c r="P841" s="439"/>
      <c r="Q841" s="439"/>
    </row>
    <row r="842" ht="25.15" customHeight="true" x14ac:dyDescent="0.2">
      <c r="C842" s="439"/>
      <c r="D842" s="439"/>
      <c r="E842" s="439"/>
      <c r="F842" s="439"/>
      <c r="G842" s="439"/>
      <c r="H842" s="439"/>
      <c r="I842" s="439"/>
      <c r="J842" s="439"/>
      <c r="K842" s="439"/>
      <c r="L842" s="439"/>
      <c r="M842" s="439"/>
      <c r="N842" s="439"/>
      <c r="O842" s="439"/>
      <c r="P842" s="439"/>
      <c r="Q842" s="439"/>
    </row>
    <row r="843" ht="25.15" customHeight="true" x14ac:dyDescent="0.2">
      <c r="C843" s="439"/>
      <c r="D843" s="439"/>
      <c r="E843" s="439"/>
      <c r="F843" s="439"/>
      <c r="G843" s="439"/>
      <c r="H843" s="439"/>
      <c r="I843" s="439"/>
      <c r="J843" s="439"/>
      <c r="K843" s="439"/>
      <c r="L843" s="439"/>
      <c r="M843" s="439"/>
      <c r="N843" s="439"/>
      <c r="O843" s="439"/>
      <c r="P843" s="439"/>
      <c r="Q843" s="439"/>
    </row>
    <row r="844" ht="25.15" customHeight="true" x14ac:dyDescent="0.2">
      <c r="C844" s="439"/>
      <c r="D844" s="439"/>
      <c r="E844" s="439"/>
      <c r="F844" s="439"/>
      <c r="G844" s="439"/>
      <c r="H844" s="439"/>
      <c r="I844" s="439"/>
      <c r="J844" s="439"/>
      <c r="K844" s="439"/>
      <c r="L844" s="439"/>
      <c r="M844" s="439"/>
      <c r="N844" s="439"/>
      <c r="O844" s="439"/>
      <c r="P844" s="439"/>
      <c r="Q844" s="439"/>
    </row>
    <row r="845" ht="25.15" customHeight="true" x14ac:dyDescent="0.2">
      <c r="C845" s="439"/>
      <c r="D845" s="439"/>
      <c r="E845" s="439"/>
      <c r="F845" s="439"/>
      <c r="G845" s="439"/>
      <c r="H845" s="439"/>
      <c r="I845" s="439"/>
      <c r="J845" s="439"/>
      <c r="K845" s="439"/>
      <c r="L845" s="439"/>
      <c r="M845" s="439"/>
      <c r="N845" s="439"/>
      <c r="O845" s="439"/>
      <c r="P845" s="439"/>
      <c r="Q845" s="439"/>
    </row>
    <row r="846" ht="25.15" customHeight="true" x14ac:dyDescent="0.2">
      <c r="C846" s="439"/>
      <c r="D846" s="439"/>
      <c r="E846" s="439"/>
      <c r="F846" s="439"/>
      <c r="G846" s="439"/>
      <c r="H846" s="439"/>
      <c r="I846" s="439"/>
      <c r="J846" s="439"/>
      <c r="K846" s="439"/>
      <c r="L846" s="439"/>
      <c r="M846" s="439"/>
      <c r="N846" s="439"/>
      <c r="O846" s="439"/>
      <c r="P846" s="439"/>
      <c r="Q846" s="439"/>
    </row>
    <row r="847" ht="25.15" customHeight="true" x14ac:dyDescent="0.2">
      <c r="C847" s="439"/>
      <c r="D847" s="439"/>
      <c r="E847" s="439"/>
      <c r="F847" s="439"/>
      <c r="G847" s="439"/>
      <c r="H847" s="439"/>
      <c r="I847" s="439"/>
      <c r="J847" s="439"/>
      <c r="K847" s="439"/>
      <c r="L847" s="439"/>
      <c r="M847" s="439"/>
      <c r="N847" s="439"/>
      <c r="O847" s="439"/>
      <c r="P847" s="439"/>
      <c r="Q847" s="439"/>
    </row>
    <row r="848" ht="25.15" customHeight="true" x14ac:dyDescent="0.2">
      <c r="C848" s="439"/>
      <c r="D848" s="439"/>
      <c r="E848" s="439"/>
      <c r="F848" s="439"/>
      <c r="G848" s="439"/>
      <c r="H848" s="439"/>
      <c r="I848" s="439"/>
      <c r="J848" s="439"/>
      <c r="K848" s="439"/>
      <c r="L848" s="439"/>
      <c r="M848" s="439"/>
      <c r="N848" s="439"/>
      <c r="O848" s="439"/>
      <c r="P848" s="439"/>
      <c r="Q848" s="439"/>
    </row>
    <row r="849" ht="25.15" customHeight="true" x14ac:dyDescent="0.2">
      <c r="C849" s="439"/>
      <c r="D849" s="439"/>
      <c r="E849" s="439"/>
      <c r="F849" s="439"/>
      <c r="G849" s="439"/>
      <c r="H849" s="439"/>
      <c r="I849" s="439"/>
      <c r="J849" s="439"/>
      <c r="K849" s="439"/>
      <c r="L849" s="439"/>
      <c r="M849" s="439"/>
      <c r="N849" s="439"/>
      <c r="O849" s="439"/>
      <c r="P849" s="439"/>
      <c r="Q849" s="439"/>
    </row>
    <row r="850" ht="25.15" customHeight="true" x14ac:dyDescent="0.2">
      <c r="C850" s="439"/>
      <c r="D850" s="439"/>
      <c r="E850" s="439"/>
      <c r="F850" s="439"/>
      <c r="G850" s="439"/>
      <c r="H850" s="439"/>
      <c r="I850" s="439"/>
      <c r="J850" s="439"/>
      <c r="K850" s="439"/>
      <c r="L850" s="439"/>
      <c r="M850" s="439"/>
      <c r="N850" s="439"/>
      <c r="O850" s="439"/>
      <c r="P850" s="439"/>
      <c r="Q850" s="439"/>
    </row>
    <row r="851" ht="25.15" customHeight="true" x14ac:dyDescent="0.2">
      <c r="C851" s="439"/>
      <c r="D851" s="439"/>
      <c r="E851" s="439"/>
      <c r="F851" s="439"/>
      <c r="G851" s="439"/>
      <c r="H851" s="439"/>
      <c r="I851" s="439"/>
      <c r="J851" s="439"/>
      <c r="K851" s="439"/>
      <c r="L851" s="439"/>
      <c r="M851" s="439"/>
      <c r="N851" s="439"/>
      <c r="O851" s="439"/>
      <c r="P851" s="439"/>
      <c r="Q851" s="439"/>
    </row>
    <row r="852" ht="25.15" customHeight="true" x14ac:dyDescent="0.2">
      <c r="C852" s="439"/>
      <c r="D852" s="439"/>
      <c r="E852" s="439"/>
      <c r="F852" s="439"/>
      <c r="G852" s="439"/>
      <c r="H852" s="439"/>
      <c r="I852" s="439"/>
      <c r="J852" s="439"/>
      <c r="K852" s="439"/>
      <c r="L852" s="439"/>
      <c r="M852" s="439"/>
      <c r="N852" s="439"/>
      <c r="O852" s="439"/>
      <c r="P852" s="439"/>
      <c r="Q852" s="439"/>
    </row>
    <row r="853" ht="25.15" customHeight="true" x14ac:dyDescent="0.2">
      <c r="C853" s="439"/>
      <c r="D853" s="439"/>
      <c r="E853" s="439"/>
      <c r="F853" s="439"/>
      <c r="G853" s="439"/>
      <c r="H853" s="439"/>
      <c r="I853" s="439"/>
      <c r="J853" s="439"/>
      <c r="K853" s="439"/>
      <c r="L853" s="439"/>
      <c r="M853" s="439"/>
      <c r="N853" s="439"/>
      <c r="O853" s="439"/>
      <c r="P853" s="439"/>
      <c r="Q853" s="439"/>
    </row>
    <row r="854" ht="25.15" customHeight="true" x14ac:dyDescent="0.2">
      <c r="C854" s="439"/>
      <c r="D854" s="439"/>
      <c r="E854" s="439"/>
      <c r="F854" s="439"/>
      <c r="G854" s="439"/>
      <c r="H854" s="439"/>
      <c r="I854" s="439"/>
      <c r="J854" s="439"/>
      <c r="K854" s="439"/>
      <c r="L854" s="439"/>
      <c r="M854" s="439"/>
      <c r="N854" s="439"/>
      <c r="O854" s="439"/>
      <c r="P854" s="439"/>
      <c r="Q854" s="439"/>
    </row>
    <row r="855" ht="25.15" customHeight="true" x14ac:dyDescent="0.2">
      <c r="C855" s="439"/>
      <c r="D855" s="439"/>
      <c r="E855" s="439"/>
      <c r="F855" s="439"/>
      <c r="G855" s="439"/>
      <c r="H855" s="439"/>
      <c r="I855" s="439"/>
      <c r="J855" s="439"/>
      <c r="K855" s="439"/>
      <c r="L855" s="439"/>
      <c r="M855" s="439"/>
      <c r="N855" s="439"/>
      <c r="O855" s="439"/>
      <c r="P855" s="439"/>
      <c r="Q855" s="439"/>
    </row>
    <row r="856" ht="25.15" customHeight="true" x14ac:dyDescent="0.2">
      <c r="C856" s="439"/>
      <c r="D856" s="439"/>
      <c r="E856" s="439"/>
      <c r="F856" s="439"/>
      <c r="G856" s="439"/>
      <c r="H856" s="439"/>
      <c r="I856" s="439"/>
      <c r="J856" s="439"/>
      <c r="K856" s="439"/>
      <c r="L856" s="439"/>
      <c r="M856" s="439"/>
      <c r="N856" s="439"/>
      <c r="O856" s="439"/>
      <c r="P856" s="439"/>
      <c r="Q856" s="439"/>
    </row>
    <row r="857" ht="25.15" customHeight="true" x14ac:dyDescent="0.2">
      <c r="C857" s="439"/>
      <c r="D857" s="439"/>
      <c r="E857" s="439"/>
      <c r="F857" s="439"/>
      <c r="G857" s="439"/>
      <c r="H857" s="439"/>
      <c r="I857" s="439"/>
      <c r="J857" s="439"/>
      <c r="K857" s="439"/>
      <c r="L857" s="439"/>
      <c r="M857" s="439"/>
      <c r="N857" s="439"/>
      <c r="O857" s="439"/>
      <c r="P857" s="439"/>
      <c r="Q857" s="439"/>
    </row>
    <row r="858" ht="25.15" customHeight="true" x14ac:dyDescent="0.2">
      <c r="C858" s="439"/>
      <c r="D858" s="439"/>
      <c r="E858" s="439"/>
      <c r="F858" s="439"/>
      <c r="G858" s="439"/>
      <c r="H858" s="439"/>
      <c r="I858" s="439"/>
      <c r="J858" s="439"/>
      <c r="K858" s="439"/>
      <c r="L858" s="439"/>
      <c r="M858" s="439"/>
      <c r="N858" s="439"/>
      <c r="O858" s="439"/>
      <c r="P858" s="439"/>
      <c r="Q858" s="439"/>
    </row>
    <row r="859" ht="25.15" customHeight="true" x14ac:dyDescent="0.2">
      <c r="C859" s="439"/>
      <c r="D859" s="439"/>
      <c r="E859" s="439"/>
      <c r="F859" s="439"/>
      <c r="G859" s="439"/>
      <c r="H859" s="439"/>
      <c r="I859" s="439"/>
      <c r="J859" s="439"/>
      <c r="K859" s="439"/>
      <c r="L859" s="439"/>
      <c r="M859" s="439"/>
      <c r="N859" s="439"/>
      <c r="O859" s="439"/>
      <c r="P859" s="439"/>
      <c r="Q859" s="439"/>
    </row>
    <row r="860" ht="25.15" customHeight="true" x14ac:dyDescent="0.2">
      <c r="C860" s="439"/>
      <c r="D860" s="439"/>
      <c r="E860" s="439"/>
      <c r="F860" s="439"/>
      <c r="G860" s="439"/>
      <c r="H860" s="439"/>
      <c r="I860" s="439"/>
      <c r="J860" s="439"/>
      <c r="K860" s="439"/>
      <c r="L860" s="439"/>
      <c r="M860" s="439"/>
      <c r="N860" s="439"/>
      <c r="O860" s="439"/>
      <c r="P860" s="439"/>
      <c r="Q860" s="439"/>
    </row>
    <row r="861" ht="25.15" customHeight="true" x14ac:dyDescent="0.2">
      <c r="C861" s="439"/>
      <c r="D861" s="439"/>
      <c r="E861" s="439"/>
      <c r="F861" s="439"/>
      <c r="G861" s="439"/>
      <c r="H861" s="439"/>
      <c r="I861" s="439"/>
      <c r="J861" s="439"/>
      <c r="K861" s="439"/>
      <c r="L861" s="439"/>
      <c r="M861" s="439"/>
      <c r="N861" s="439"/>
      <c r="O861" s="439"/>
      <c r="P861" s="439"/>
      <c r="Q861" s="439"/>
    </row>
    <row r="862" ht="25.15" customHeight="true" x14ac:dyDescent="0.2">
      <c r="C862" s="439"/>
      <c r="D862" s="439"/>
      <c r="E862" s="439"/>
      <c r="F862" s="439"/>
      <c r="G862" s="439"/>
      <c r="H862" s="439"/>
      <c r="I862" s="439"/>
      <c r="J862" s="439"/>
      <c r="K862" s="439"/>
      <c r="L862" s="439"/>
      <c r="M862" s="439"/>
      <c r="N862" s="439"/>
      <c r="O862" s="439"/>
      <c r="P862" s="439"/>
      <c r="Q862" s="439"/>
    </row>
    <row r="863" ht="25.15" customHeight="true" x14ac:dyDescent="0.2">
      <c r="C863" s="439"/>
      <c r="D863" s="439"/>
      <c r="E863" s="439"/>
      <c r="F863" s="439"/>
      <c r="G863" s="439"/>
      <c r="H863" s="439"/>
      <c r="I863" s="439"/>
      <c r="J863" s="439"/>
      <c r="K863" s="439"/>
      <c r="L863" s="439"/>
      <c r="M863" s="439"/>
      <c r="N863" s="439"/>
      <c r="O863" s="439"/>
      <c r="P863" s="439"/>
      <c r="Q863" s="439"/>
    </row>
    <row r="864" ht="25.15" customHeight="true" x14ac:dyDescent="0.2">
      <c r="C864" s="439"/>
      <c r="D864" s="439"/>
      <c r="E864" s="439"/>
      <c r="F864" s="439"/>
      <c r="G864" s="439"/>
      <c r="H864" s="439"/>
      <c r="I864" s="439"/>
      <c r="J864" s="439"/>
      <c r="K864" s="439"/>
      <c r="L864" s="439"/>
      <c r="M864" s="439"/>
      <c r="N864" s="439"/>
      <c r="O864" s="439"/>
      <c r="P864" s="439"/>
      <c r="Q864" s="439"/>
    </row>
    <row r="865" ht="25.15" customHeight="true" x14ac:dyDescent="0.2">
      <c r="C865" s="439"/>
      <c r="D865" s="439"/>
      <c r="E865" s="439"/>
      <c r="F865" s="439"/>
      <c r="G865" s="439"/>
      <c r="H865" s="439"/>
      <c r="I865" s="439"/>
      <c r="J865" s="439"/>
      <c r="K865" s="439"/>
      <c r="L865" s="439"/>
      <c r="M865" s="439"/>
      <c r="N865" s="439"/>
      <c r="O865" s="439"/>
      <c r="P865" s="439"/>
      <c r="Q865" s="439"/>
    </row>
    <row r="866" ht="25.15" customHeight="true" x14ac:dyDescent="0.2">
      <c r="C866" s="439"/>
      <c r="D866" s="439"/>
      <c r="E866" s="439"/>
      <c r="F866" s="439"/>
      <c r="G866" s="439"/>
      <c r="H866" s="439"/>
      <c r="I866" s="439"/>
      <c r="J866" s="439"/>
      <c r="K866" s="439"/>
      <c r="L866" s="439"/>
      <c r="M866" s="439"/>
      <c r="N866" s="439"/>
      <c r="O866" s="439"/>
      <c r="P866" s="439"/>
      <c r="Q866" s="439"/>
    </row>
    <row r="867" ht="25.15" customHeight="true" x14ac:dyDescent="0.2">
      <c r="C867" s="439"/>
      <c r="D867" s="439"/>
      <c r="E867" s="439"/>
      <c r="F867" s="439"/>
      <c r="G867" s="439"/>
      <c r="H867" s="439"/>
      <c r="I867" s="439"/>
      <c r="J867" s="439"/>
      <c r="K867" s="439"/>
      <c r="L867" s="439"/>
      <c r="M867" s="439"/>
      <c r="N867" s="439"/>
      <c r="O867" s="439"/>
      <c r="P867" s="439"/>
      <c r="Q867" s="439"/>
    </row>
    <row r="868" ht="25.15" customHeight="true" x14ac:dyDescent="0.2">
      <c r="C868" s="439"/>
      <c r="D868" s="439"/>
      <c r="E868" s="439"/>
      <c r="F868" s="439"/>
      <c r="G868" s="439"/>
      <c r="H868" s="439"/>
      <c r="I868" s="439"/>
      <c r="J868" s="439"/>
      <c r="K868" s="439"/>
      <c r="L868" s="439"/>
      <c r="M868" s="439"/>
      <c r="N868" s="439"/>
      <c r="O868" s="439"/>
      <c r="P868" s="439"/>
      <c r="Q868" s="439"/>
    </row>
    <row r="869" ht="25.15" customHeight="true" x14ac:dyDescent="0.2">
      <c r="C869" s="439"/>
      <c r="D869" s="439"/>
      <c r="E869" s="439"/>
      <c r="F869" s="439"/>
      <c r="G869" s="439"/>
      <c r="H869" s="439"/>
      <c r="I869" s="439"/>
      <c r="J869" s="439"/>
      <c r="K869" s="439"/>
      <c r="L869" s="439"/>
      <c r="M869" s="439"/>
      <c r="N869" s="439"/>
      <c r="O869" s="439"/>
      <c r="P869" s="439"/>
      <c r="Q869" s="439"/>
    </row>
    <row r="870" ht="25.15" customHeight="true" x14ac:dyDescent="0.2">
      <c r="C870" s="439"/>
      <c r="D870" s="439"/>
      <c r="E870" s="439"/>
      <c r="F870" s="439"/>
      <c r="G870" s="439"/>
      <c r="H870" s="439"/>
      <c r="I870" s="439"/>
      <c r="J870" s="439"/>
      <c r="K870" s="439"/>
      <c r="L870" s="439"/>
      <c r="M870" s="439"/>
      <c r="N870" s="439"/>
      <c r="O870" s="439"/>
      <c r="P870" s="439"/>
      <c r="Q870" s="439"/>
    </row>
    <row r="871" ht="25.15" customHeight="true" x14ac:dyDescent="0.2">
      <c r="C871" s="439"/>
      <c r="D871" s="439"/>
      <c r="E871" s="439"/>
      <c r="F871" s="439"/>
      <c r="G871" s="439"/>
      <c r="H871" s="439"/>
      <c r="I871" s="439"/>
      <c r="J871" s="439"/>
      <c r="K871" s="439"/>
      <c r="L871" s="439"/>
      <c r="M871" s="439"/>
      <c r="N871" s="439"/>
      <c r="O871" s="439"/>
      <c r="P871" s="439"/>
      <c r="Q871" s="439"/>
    </row>
    <row r="872" ht="25.15" customHeight="true" x14ac:dyDescent="0.2">
      <c r="C872" s="439"/>
      <c r="D872" s="439"/>
      <c r="E872" s="439"/>
      <c r="F872" s="439"/>
      <c r="G872" s="439"/>
      <c r="H872" s="439"/>
      <c r="I872" s="439"/>
      <c r="J872" s="439"/>
      <c r="K872" s="439"/>
      <c r="L872" s="439"/>
      <c r="M872" s="439"/>
      <c r="N872" s="439"/>
      <c r="O872" s="439"/>
      <c r="P872" s="439"/>
      <c r="Q872" s="439"/>
    </row>
    <row r="873" ht="25.15" customHeight="true" x14ac:dyDescent="0.2">
      <c r="C873" s="439"/>
      <c r="D873" s="439"/>
      <c r="E873" s="439"/>
      <c r="F873" s="439"/>
      <c r="G873" s="439"/>
      <c r="H873" s="439"/>
      <c r="I873" s="439"/>
      <c r="J873" s="439"/>
      <c r="K873" s="439"/>
      <c r="L873" s="439"/>
      <c r="M873" s="439"/>
      <c r="N873" s="439"/>
      <c r="O873" s="439"/>
      <c r="P873" s="439"/>
      <c r="Q873" s="439"/>
    </row>
    <row r="874" ht="25.15" customHeight="true" x14ac:dyDescent="0.2">
      <c r="C874" s="439"/>
      <c r="D874" s="439"/>
      <c r="E874" s="439"/>
      <c r="F874" s="439"/>
      <c r="G874" s="439"/>
      <c r="H874" s="439"/>
      <c r="I874" s="439"/>
      <c r="J874" s="439"/>
      <c r="K874" s="439"/>
      <c r="L874" s="439"/>
      <c r="M874" s="439"/>
      <c r="N874" s="439"/>
      <c r="O874" s="439"/>
      <c r="P874" s="439"/>
      <c r="Q874" s="439"/>
    </row>
    <row r="875" ht="25.15" customHeight="true" x14ac:dyDescent="0.2">
      <c r="C875" s="439"/>
      <c r="D875" s="439"/>
      <c r="E875" s="439"/>
      <c r="F875" s="439"/>
      <c r="G875" s="439"/>
      <c r="H875" s="439"/>
      <c r="I875" s="439"/>
      <c r="J875" s="439"/>
      <c r="K875" s="439"/>
      <c r="L875" s="439"/>
      <c r="M875" s="439"/>
      <c r="N875" s="439"/>
      <c r="O875" s="439"/>
      <c r="P875" s="439"/>
      <c r="Q875" s="439"/>
    </row>
    <row r="876" ht="25.15" customHeight="true" x14ac:dyDescent="0.2">
      <c r="C876" s="439"/>
      <c r="D876" s="439"/>
      <c r="E876" s="439"/>
      <c r="F876" s="439"/>
      <c r="G876" s="439"/>
      <c r="H876" s="439"/>
      <c r="I876" s="439"/>
      <c r="J876" s="439"/>
      <c r="K876" s="439"/>
      <c r="L876" s="439"/>
      <c r="M876" s="439"/>
      <c r="N876" s="439"/>
      <c r="O876" s="439"/>
      <c r="P876" s="439"/>
      <c r="Q876" s="439"/>
    </row>
    <row r="877" ht="25.15" customHeight="true" x14ac:dyDescent="0.2">
      <c r="C877" s="439"/>
      <c r="D877" s="439"/>
      <c r="E877" s="439"/>
      <c r="F877" s="439"/>
      <c r="G877" s="439"/>
      <c r="H877" s="439"/>
      <c r="I877" s="439"/>
      <c r="J877" s="439"/>
      <c r="K877" s="439"/>
      <c r="L877" s="439"/>
      <c r="M877" s="439"/>
      <c r="N877" s="439"/>
      <c r="O877" s="439"/>
      <c r="P877" s="439"/>
      <c r="Q877" s="439"/>
    </row>
    <row r="878" ht="25.15" customHeight="true" x14ac:dyDescent="0.2">
      <c r="C878" s="439"/>
      <c r="D878" s="439"/>
      <c r="E878" s="439"/>
      <c r="F878" s="439"/>
      <c r="G878" s="439"/>
      <c r="H878" s="439"/>
      <c r="I878" s="439"/>
      <c r="J878" s="439"/>
      <c r="K878" s="439"/>
      <c r="L878" s="439"/>
      <c r="M878" s="439"/>
      <c r="N878" s="439"/>
      <c r="O878" s="439"/>
      <c r="P878" s="439"/>
      <c r="Q878" s="439"/>
    </row>
    <row r="879" ht="25.15" customHeight="true" x14ac:dyDescent="0.2">
      <c r="C879" s="439"/>
      <c r="D879" s="439"/>
      <c r="E879" s="439"/>
      <c r="F879" s="439"/>
      <c r="G879" s="439"/>
      <c r="H879" s="439"/>
      <c r="I879" s="439"/>
      <c r="J879" s="439"/>
      <c r="K879" s="439"/>
      <c r="L879" s="439"/>
      <c r="M879" s="439"/>
      <c r="N879" s="439"/>
      <c r="O879" s="439"/>
      <c r="P879" s="439"/>
      <c r="Q879" s="439"/>
    </row>
    <row r="880" ht="25.15" customHeight="true" x14ac:dyDescent="0.2">
      <c r="C880" s="439"/>
      <c r="D880" s="439"/>
      <c r="E880" s="439"/>
      <c r="F880" s="439"/>
      <c r="G880" s="439"/>
      <c r="H880" s="439"/>
      <c r="I880" s="439"/>
      <c r="J880" s="439"/>
      <c r="K880" s="439"/>
      <c r="L880" s="439"/>
      <c r="M880" s="439"/>
      <c r="N880" s="439"/>
      <c r="O880" s="439"/>
      <c r="P880" s="439"/>
      <c r="Q880" s="439"/>
    </row>
    <row r="881" ht="25.15" customHeight="true" x14ac:dyDescent="0.2">
      <c r="C881" s="439"/>
      <c r="D881" s="439"/>
      <c r="E881" s="439"/>
      <c r="F881" s="439"/>
      <c r="G881" s="439"/>
      <c r="H881" s="439"/>
      <c r="I881" s="439"/>
      <c r="J881" s="439"/>
      <c r="K881" s="439"/>
      <c r="L881" s="439"/>
      <c r="M881" s="439"/>
      <c r="N881" s="439"/>
      <c r="O881" s="439"/>
      <c r="P881" s="439"/>
      <c r="Q881" s="439"/>
    </row>
    <row r="882" ht="25.15" customHeight="true" x14ac:dyDescent="0.2">
      <c r="C882" s="439"/>
      <c r="D882" s="439"/>
      <c r="E882" s="439"/>
      <c r="F882" s="439"/>
      <c r="G882" s="439"/>
      <c r="H882" s="439"/>
      <c r="I882" s="439"/>
      <c r="J882" s="439"/>
      <c r="K882" s="439"/>
      <c r="L882" s="439"/>
      <c r="M882" s="439"/>
      <c r="N882" s="439"/>
      <c r="O882" s="439"/>
      <c r="P882" s="439"/>
      <c r="Q882" s="439"/>
    </row>
    <row r="883" ht="25.15" customHeight="true" x14ac:dyDescent="0.2">
      <c r="C883" s="439"/>
      <c r="D883" s="439"/>
      <c r="E883" s="439"/>
      <c r="F883" s="439"/>
      <c r="G883" s="439"/>
      <c r="H883" s="439"/>
      <c r="I883" s="439"/>
      <c r="J883" s="439"/>
      <c r="K883" s="439"/>
      <c r="L883" s="439"/>
      <c r="M883" s="439"/>
      <c r="N883" s="439"/>
      <c r="O883" s="439"/>
      <c r="P883" s="439"/>
      <c r="Q883" s="439"/>
    </row>
    <row r="884" ht="25.15" customHeight="true" x14ac:dyDescent="0.2">
      <c r="C884" s="439"/>
      <c r="D884" s="439"/>
      <c r="E884" s="439"/>
      <c r="F884" s="439"/>
      <c r="G884" s="439"/>
      <c r="H884" s="439"/>
      <c r="I884" s="439"/>
      <c r="J884" s="439"/>
      <c r="K884" s="439"/>
      <c r="L884" s="439"/>
      <c r="M884" s="439"/>
      <c r="N884" s="439"/>
      <c r="O884" s="439"/>
      <c r="P884" s="439"/>
      <c r="Q884" s="439"/>
    </row>
    <row r="885" ht="25.15" customHeight="true" x14ac:dyDescent="0.2">
      <c r="C885" s="439"/>
      <c r="D885" s="439"/>
      <c r="E885" s="439"/>
      <c r="F885" s="439"/>
      <c r="G885" s="439"/>
      <c r="H885" s="439"/>
      <c r="I885" s="439"/>
      <c r="J885" s="439"/>
      <c r="K885" s="439"/>
      <c r="L885" s="439"/>
      <c r="M885" s="439"/>
      <c r="N885" s="439"/>
      <c r="O885" s="439"/>
      <c r="P885" s="439"/>
      <c r="Q885" s="439"/>
    </row>
    <row r="886" ht="25.15" customHeight="true" x14ac:dyDescent="0.2">
      <c r="C886" s="439"/>
      <c r="D886" s="439"/>
      <c r="E886" s="439"/>
      <c r="F886" s="439"/>
      <c r="G886" s="439"/>
      <c r="H886" s="439"/>
      <c r="I886" s="439"/>
      <c r="J886" s="439"/>
      <c r="K886" s="439"/>
      <c r="L886" s="439"/>
      <c r="M886" s="439"/>
      <c r="N886" s="439"/>
      <c r="O886" s="439"/>
      <c r="P886" s="439"/>
      <c r="Q886" s="439"/>
    </row>
    <row r="887" ht="25.15" customHeight="true" x14ac:dyDescent="0.2">
      <c r="C887" s="439"/>
      <c r="D887" s="439"/>
      <c r="E887" s="439"/>
      <c r="F887" s="439"/>
      <c r="G887" s="439"/>
      <c r="H887" s="439"/>
      <c r="I887" s="439"/>
      <c r="J887" s="439"/>
      <c r="K887" s="439"/>
      <c r="L887" s="439"/>
      <c r="M887" s="439"/>
      <c r="N887" s="439"/>
      <c r="O887" s="439"/>
      <c r="P887" s="439"/>
      <c r="Q887" s="439"/>
    </row>
    <row r="888" ht="25.15" customHeight="true" x14ac:dyDescent="0.2">
      <c r="C888" s="439"/>
      <c r="D888" s="439"/>
      <c r="E888" s="439"/>
      <c r="F888" s="439"/>
      <c r="G888" s="439"/>
      <c r="H888" s="439"/>
      <c r="I888" s="439"/>
      <c r="J888" s="439"/>
      <c r="K888" s="439"/>
      <c r="L888" s="439"/>
      <c r="M888" s="439"/>
      <c r="N888" s="439"/>
      <c r="O888" s="439"/>
      <c r="P888" s="439"/>
      <c r="Q888" s="439"/>
    </row>
    <row r="889" ht="25.15" customHeight="true" x14ac:dyDescent="0.2">
      <c r="C889" s="439"/>
      <c r="D889" s="439"/>
      <c r="E889" s="439"/>
      <c r="F889" s="439"/>
      <c r="G889" s="439"/>
      <c r="H889" s="439"/>
      <c r="I889" s="439"/>
      <c r="J889" s="439"/>
      <c r="K889" s="439"/>
      <c r="L889" s="439"/>
      <c r="M889" s="439"/>
      <c r="N889" s="439"/>
      <c r="O889" s="439"/>
      <c r="P889" s="439"/>
      <c r="Q889" s="439"/>
    </row>
    <row r="890" ht="25.15" customHeight="true" x14ac:dyDescent="0.2">
      <c r="C890" s="439"/>
      <c r="D890" s="439"/>
      <c r="E890" s="439"/>
      <c r="F890" s="439"/>
      <c r="G890" s="439"/>
      <c r="H890" s="439"/>
      <c r="I890" s="439"/>
      <c r="J890" s="439"/>
      <c r="K890" s="439"/>
      <c r="L890" s="439"/>
      <c r="M890" s="439"/>
      <c r="N890" s="439"/>
      <c r="O890" s="439"/>
      <c r="P890" s="439"/>
      <c r="Q890" s="439"/>
    </row>
    <row r="891" ht="25.15" customHeight="true" x14ac:dyDescent="0.2">
      <c r="C891" s="439"/>
      <c r="D891" s="439"/>
      <c r="E891" s="439"/>
      <c r="F891" s="439"/>
      <c r="G891" s="439"/>
      <c r="H891" s="439"/>
      <c r="I891" s="439"/>
      <c r="J891" s="439"/>
      <c r="K891" s="439"/>
      <c r="L891" s="439"/>
      <c r="M891" s="439"/>
      <c r="N891" s="439"/>
      <c r="O891" s="439"/>
      <c r="P891" s="439"/>
      <c r="Q891" s="439"/>
    </row>
    <row r="892" ht="25.15" customHeight="true" x14ac:dyDescent="0.2">
      <c r="C892" s="439"/>
      <c r="D892" s="439"/>
      <c r="E892" s="439"/>
      <c r="F892" s="439"/>
      <c r="G892" s="439"/>
      <c r="H892" s="439"/>
      <c r="I892" s="439"/>
      <c r="J892" s="439"/>
      <c r="K892" s="439"/>
      <c r="L892" s="439"/>
      <c r="M892" s="439"/>
      <c r="N892" s="439"/>
      <c r="O892" s="439"/>
      <c r="P892" s="439"/>
      <c r="Q892" s="439"/>
    </row>
    <row r="893" ht="25.15" customHeight="true" x14ac:dyDescent="0.2">
      <c r="C893" s="439"/>
      <c r="D893" s="439"/>
      <c r="E893" s="439"/>
      <c r="F893" s="439"/>
      <c r="G893" s="439"/>
      <c r="H893" s="439"/>
      <c r="I893" s="439"/>
      <c r="J893" s="439"/>
      <c r="K893" s="439"/>
      <c r="L893" s="439"/>
      <c r="M893" s="439"/>
      <c r="N893" s="439"/>
      <c r="O893" s="439"/>
      <c r="P893" s="439"/>
      <c r="Q893" s="439"/>
    </row>
    <row r="894" ht="25.15" customHeight="true" x14ac:dyDescent="0.2">
      <c r="C894" s="439"/>
      <c r="D894" s="439"/>
      <c r="E894" s="439"/>
      <c r="F894" s="439"/>
      <c r="G894" s="439"/>
      <c r="H894" s="439"/>
      <c r="I894" s="439"/>
      <c r="J894" s="439"/>
      <c r="K894" s="439"/>
      <c r="L894" s="439"/>
      <c r="M894" s="439"/>
      <c r="N894" s="439"/>
      <c r="O894" s="439"/>
      <c r="P894" s="439"/>
      <c r="Q894" s="439"/>
    </row>
    <row r="895" ht="25.15" customHeight="true" x14ac:dyDescent="0.2">
      <c r="C895" s="439"/>
      <c r="D895" s="439"/>
      <c r="E895" s="439"/>
      <c r="F895" s="439"/>
      <c r="G895" s="439"/>
      <c r="H895" s="439"/>
      <c r="I895" s="439"/>
      <c r="J895" s="439"/>
      <c r="K895" s="439"/>
      <c r="L895" s="439"/>
      <c r="M895" s="439"/>
      <c r="N895" s="439"/>
      <c r="O895" s="439"/>
      <c r="P895" s="439"/>
      <c r="Q895" s="439"/>
    </row>
    <row r="896" ht="25.15" customHeight="true" x14ac:dyDescent="0.2">
      <c r="C896" s="439"/>
      <c r="D896" s="439"/>
      <c r="E896" s="439"/>
      <c r="F896" s="439"/>
      <c r="G896" s="439"/>
      <c r="H896" s="439"/>
      <c r="I896" s="439"/>
      <c r="J896" s="439"/>
      <c r="K896" s="439"/>
      <c r="L896" s="439"/>
      <c r="M896" s="439"/>
      <c r="N896" s="439"/>
      <c r="O896" s="439"/>
      <c r="P896" s="439"/>
      <c r="Q896" s="439"/>
    </row>
    <row r="897" ht="25.15" customHeight="true" x14ac:dyDescent="0.2">
      <c r="C897" s="439"/>
      <c r="D897" s="439"/>
      <c r="E897" s="439"/>
      <c r="F897" s="439"/>
      <c r="G897" s="439"/>
      <c r="H897" s="439"/>
      <c r="I897" s="439"/>
      <c r="J897" s="439"/>
      <c r="K897" s="439"/>
      <c r="L897" s="439"/>
      <c r="M897" s="439"/>
      <c r="N897" s="439"/>
      <c r="O897" s="439"/>
      <c r="P897" s="439"/>
      <c r="Q897" s="439"/>
    </row>
    <row r="898" ht="25.15" customHeight="true" x14ac:dyDescent="0.2">
      <c r="C898" s="439"/>
      <c r="D898" s="439"/>
      <c r="E898" s="439"/>
      <c r="F898" s="439"/>
      <c r="G898" s="439"/>
      <c r="H898" s="439"/>
      <c r="I898" s="439"/>
      <c r="J898" s="439"/>
      <c r="K898" s="439"/>
      <c r="L898" s="439"/>
      <c r="M898" s="439"/>
      <c r="N898" s="439"/>
      <c r="O898" s="439"/>
      <c r="P898" s="439"/>
      <c r="Q898" s="439"/>
    </row>
    <row r="899" ht="25.15" customHeight="true" x14ac:dyDescent="0.2">
      <c r="C899" s="439"/>
      <c r="D899" s="439"/>
      <c r="E899" s="439"/>
      <c r="F899" s="439"/>
      <c r="G899" s="439"/>
      <c r="H899" s="439"/>
      <c r="I899" s="439"/>
      <c r="J899" s="439"/>
      <c r="K899" s="439"/>
      <c r="L899" s="439"/>
      <c r="M899" s="439"/>
      <c r="N899" s="439"/>
      <c r="O899" s="439"/>
      <c r="P899" s="439"/>
      <c r="Q899" s="439"/>
    </row>
    <row r="900" ht="25.15" customHeight="true" x14ac:dyDescent="0.2">
      <c r="C900" s="439"/>
      <c r="D900" s="439"/>
      <c r="E900" s="439"/>
      <c r="F900" s="439"/>
      <c r="G900" s="439"/>
      <c r="H900" s="439"/>
      <c r="I900" s="439"/>
      <c r="J900" s="439"/>
      <c r="K900" s="439"/>
      <c r="L900" s="439"/>
      <c r="M900" s="439"/>
      <c r="N900" s="439"/>
      <c r="O900" s="439"/>
      <c r="P900" s="439"/>
      <c r="Q900" s="439"/>
    </row>
    <row r="901" ht="25.15" customHeight="true" x14ac:dyDescent="0.2">
      <c r="C901" s="439"/>
      <c r="D901" s="439"/>
      <c r="E901" s="439"/>
      <c r="F901" s="439"/>
      <c r="G901" s="439"/>
      <c r="H901" s="439"/>
      <c r="I901" s="439"/>
      <c r="J901" s="439"/>
      <c r="K901" s="439"/>
      <c r="L901" s="439"/>
      <c r="M901" s="439"/>
      <c r="N901" s="439"/>
      <c r="O901" s="439"/>
      <c r="P901" s="439"/>
      <c r="Q901" s="439"/>
    </row>
    <row r="902" ht="25.15" customHeight="true" x14ac:dyDescent="0.2">
      <c r="C902" s="439"/>
      <c r="D902" s="439"/>
      <c r="E902" s="439"/>
      <c r="F902" s="439"/>
      <c r="G902" s="439"/>
      <c r="H902" s="439"/>
      <c r="I902" s="439"/>
      <c r="J902" s="439"/>
      <c r="K902" s="439"/>
      <c r="L902" s="439"/>
      <c r="M902" s="439"/>
      <c r="N902" s="439"/>
      <c r="O902" s="439"/>
      <c r="P902" s="439"/>
      <c r="Q902" s="439"/>
    </row>
    <row r="903" ht="25.15" customHeight="true" x14ac:dyDescent="0.2">
      <c r="C903" s="439"/>
      <c r="D903" s="439"/>
      <c r="E903" s="439"/>
      <c r="F903" s="439"/>
      <c r="G903" s="439"/>
      <c r="H903" s="439"/>
      <c r="I903" s="439"/>
      <c r="J903" s="439"/>
      <c r="K903" s="439"/>
      <c r="L903" s="439"/>
      <c r="M903" s="439"/>
      <c r="N903" s="439"/>
      <c r="O903" s="439"/>
      <c r="P903" s="439"/>
      <c r="Q903" s="439"/>
    </row>
    <row r="904" ht="25.15" customHeight="true" x14ac:dyDescent="0.2">
      <c r="C904" s="439"/>
      <c r="D904" s="439"/>
      <c r="E904" s="439"/>
      <c r="F904" s="439"/>
      <c r="G904" s="439"/>
      <c r="H904" s="439"/>
      <c r="I904" s="439"/>
      <c r="J904" s="439"/>
      <c r="K904" s="439"/>
      <c r="L904" s="439"/>
      <c r="M904" s="439"/>
      <c r="N904" s="439"/>
      <c r="O904" s="439"/>
      <c r="P904" s="439"/>
      <c r="Q904" s="439"/>
    </row>
    <row r="905" ht="25.15" customHeight="true" x14ac:dyDescent="0.2">
      <c r="C905" s="439"/>
      <c r="D905" s="439"/>
      <c r="E905" s="439"/>
      <c r="F905" s="439"/>
      <c r="G905" s="439"/>
      <c r="H905" s="439"/>
      <c r="I905" s="439"/>
      <c r="J905" s="439"/>
      <c r="K905" s="439"/>
      <c r="L905" s="439"/>
      <c r="M905" s="439"/>
      <c r="N905" s="439"/>
      <c r="O905" s="439"/>
      <c r="P905" s="439"/>
      <c r="Q905" s="439"/>
    </row>
    <row r="906" ht="25.15" customHeight="true" x14ac:dyDescent="0.2">
      <c r="C906" s="439"/>
      <c r="D906" s="439"/>
      <c r="E906" s="439"/>
      <c r="F906" s="439"/>
      <c r="G906" s="439"/>
      <c r="H906" s="439"/>
      <c r="I906" s="439"/>
      <c r="J906" s="439"/>
      <c r="K906" s="439"/>
      <c r="L906" s="439"/>
      <c r="M906" s="439"/>
      <c r="N906" s="439"/>
      <c r="O906" s="439"/>
      <c r="P906" s="439"/>
      <c r="Q906" s="439"/>
    </row>
    <row r="907" ht="25.15" customHeight="true" x14ac:dyDescent="0.2">
      <c r="C907" s="439"/>
      <c r="D907" s="439"/>
      <c r="E907" s="439"/>
      <c r="F907" s="439"/>
      <c r="G907" s="439"/>
      <c r="H907" s="439"/>
      <c r="I907" s="439"/>
      <c r="J907" s="439"/>
      <c r="K907" s="439"/>
      <c r="L907" s="439"/>
      <c r="M907" s="439"/>
      <c r="N907" s="439"/>
      <c r="O907" s="439"/>
      <c r="P907" s="439"/>
      <c r="Q907" s="439"/>
    </row>
    <row r="908" ht="25.15" customHeight="true" x14ac:dyDescent="0.2">
      <c r="C908" s="439"/>
      <c r="D908" s="439"/>
      <c r="E908" s="439"/>
      <c r="F908" s="439"/>
      <c r="G908" s="439"/>
      <c r="H908" s="439"/>
      <c r="I908" s="439"/>
      <c r="J908" s="439"/>
      <c r="K908" s="439"/>
      <c r="L908" s="439"/>
      <c r="M908" s="439"/>
      <c r="N908" s="439"/>
      <c r="O908" s="439"/>
      <c r="P908" s="439"/>
      <c r="Q908" s="439"/>
    </row>
    <row r="909" ht="25.15" customHeight="true" x14ac:dyDescent="0.2">
      <c r="C909" s="439"/>
      <c r="D909" s="439"/>
      <c r="E909" s="439"/>
      <c r="F909" s="439"/>
      <c r="G909" s="439"/>
      <c r="H909" s="439"/>
      <c r="I909" s="439"/>
      <c r="J909" s="439"/>
      <c r="K909" s="439"/>
      <c r="L909" s="439"/>
      <c r="M909" s="439"/>
      <c r="N909" s="439"/>
      <c r="O909" s="439"/>
      <c r="P909" s="439"/>
      <c r="Q909" s="439"/>
    </row>
    <row r="910" ht="25.15" customHeight="true" x14ac:dyDescent="0.2">
      <c r="C910" s="439"/>
      <c r="D910" s="439"/>
      <c r="E910" s="439"/>
      <c r="F910" s="439"/>
      <c r="G910" s="439"/>
      <c r="H910" s="439"/>
      <c r="I910" s="439"/>
      <c r="J910" s="439"/>
      <c r="K910" s="439"/>
      <c r="L910" s="439"/>
      <c r="M910" s="439"/>
      <c r="N910" s="439"/>
      <c r="O910" s="439"/>
      <c r="P910" s="439"/>
      <c r="Q910" s="439"/>
    </row>
    <row r="911" ht="25.15" customHeight="true" x14ac:dyDescent="0.2">
      <c r="C911" s="439"/>
      <c r="D911" s="439"/>
      <c r="E911" s="439"/>
      <c r="F911" s="439"/>
      <c r="G911" s="439"/>
      <c r="H911" s="439"/>
      <c r="I911" s="439"/>
      <c r="J911" s="439"/>
      <c r="K911" s="439"/>
      <c r="L911" s="439"/>
      <c r="M911" s="439"/>
      <c r="N911" s="439"/>
      <c r="O911" s="439"/>
      <c r="P911" s="439"/>
      <c r="Q911" s="439"/>
    </row>
    <row r="912" ht="25.15" customHeight="true" x14ac:dyDescent="0.2">
      <c r="C912" s="439"/>
      <c r="D912" s="439"/>
      <c r="E912" s="439"/>
      <c r="F912" s="439"/>
      <c r="G912" s="439"/>
      <c r="H912" s="439"/>
      <c r="I912" s="439"/>
      <c r="J912" s="439"/>
      <c r="K912" s="439"/>
      <c r="L912" s="439"/>
      <c r="M912" s="439"/>
      <c r="N912" s="439"/>
      <c r="O912" s="439"/>
      <c r="P912" s="439"/>
      <c r="Q912" s="439"/>
    </row>
    <row r="913" ht="25.15" customHeight="true" x14ac:dyDescent="0.2">
      <c r="C913" s="439"/>
      <c r="D913" s="439"/>
      <c r="E913" s="439"/>
      <c r="F913" s="439"/>
      <c r="G913" s="439"/>
      <c r="H913" s="439"/>
      <c r="I913" s="439"/>
      <c r="J913" s="439"/>
      <c r="K913" s="439"/>
      <c r="L913" s="439"/>
      <c r="M913" s="439"/>
      <c r="N913" s="439"/>
      <c r="O913" s="439"/>
      <c r="P913" s="439"/>
      <c r="Q913" s="439"/>
    </row>
    <row r="914" ht="25.15" customHeight="true" x14ac:dyDescent="0.2">
      <c r="C914" s="439"/>
      <c r="D914" s="439"/>
      <c r="E914" s="439"/>
      <c r="F914" s="439"/>
      <c r="G914" s="439"/>
      <c r="H914" s="439"/>
      <c r="I914" s="439"/>
      <c r="J914" s="439"/>
      <c r="K914" s="439"/>
      <c r="L914" s="439"/>
      <c r="M914" s="439"/>
      <c r="N914" s="439"/>
      <c r="O914" s="439"/>
      <c r="P914" s="439"/>
      <c r="Q914" s="439"/>
    </row>
    <row r="915" ht="25.15" customHeight="true" x14ac:dyDescent="0.2">
      <c r="C915" s="439"/>
      <c r="D915" s="439"/>
      <c r="E915" s="439"/>
      <c r="F915" s="439"/>
      <c r="G915" s="439"/>
      <c r="H915" s="439"/>
      <c r="I915" s="439"/>
      <c r="J915" s="439"/>
      <c r="K915" s="439"/>
      <c r="L915" s="439"/>
      <c r="M915" s="439"/>
      <c r="N915" s="439"/>
      <c r="O915" s="439"/>
      <c r="P915" s="439"/>
      <c r="Q915" s="439"/>
    </row>
    <row r="916" ht="25.15" customHeight="true" x14ac:dyDescent="0.2">
      <c r="C916" s="439"/>
      <c r="D916" s="439"/>
      <c r="E916" s="439"/>
      <c r="F916" s="439"/>
      <c r="G916" s="439"/>
      <c r="H916" s="439"/>
      <c r="I916" s="439"/>
      <c r="J916" s="439"/>
      <c r="K916" s="439"/>
      <c r="L916" s="439"/>
      <c r="M916" s="439"/>
      <c r="N916" s="439"/>
      <c r="O916" s="439"/>
      <c r="P916" s="439"/>
      <c r="Q916" s="439"/>
    </row>
    <row r="917" ht="25.15" customHeight="true" x14ac:dyDescent="0.2">
      <c r="C917" s="439"/>
      <c r="D917" s="439"/>
      <c r="E917" s="439"/>
      <c r="F917" s="439"/>
      <c r="G917" s="439"/>
      <c r="H917" s="439"/>
      <c r="I917" s="439"/>
      <c r="J917" s="439"/>
      <c r="K917" s="439"/>
      <c r="L917" s="439"/>
      <c r="M917" s="439"/>
      <c r="N917" s="439"/>
      <c r="O917" s="439"/>
      <c r="P917" s="439"/>
      <c r="Q917" s="439"/>
    </row>
    <row r="918" ht="25.15" customHeight="true" x14ac:dyDescent="0.2">
      <c r="C918" s="439"/>
      <c r="D918" s="439"/>
      <c r="E918" s="439"/>
      <c r="F918" s="439"/>
      <c r="G918" s="439"/>
      <c r="H918" s="439"/>
      <c r="I918" s="439"/>
      <c r="J918" s="439"/>
      <c r="K918" s="439"/>
      <c r="L918" s="439"/>
      <c r="M918" s="439"/>
      <c r="N918" s="439"/>
      <c r="O918" s="439"/>
      <c r="P918" s="439"/>
      <c r="Q918" s="439"/>
    </row>
    <row r="919" ht="25.15" customHeight="true" x14ac:dyDescent="0.2">
      <c r="C919" s="439"/>
      <c r="D919" s="439"/>
      <c r="E919" s="439"/>
      <c r="F919" s="439"/>
      <c r="G919" s="439"/>
      <c r="H919" s="439"/>
      <c r="I919" s="439"/>
      <c r="J919" s="439"/>
      <c r="K919" s="439"/>
      <c r="L919" s="439"/>
      <c r="M919" s="439"/>
      <c r="N919" s="439"/>
      <c r="O919" s="439"/>
      <c r="P919" s="439"/>
      <c r="Q919" s="439"/>
    </row>
    <row r="920" ht="25.15" customHeight="true" x14ac:dyDescent="0.2">
      <c r="C920" s="439"/>
      <c r="D920" s="439"/>
      <c r="E920" s="439"/>
      <c r="F920" s="439"/>
      <c r="G920" s="439"/>
      <c r="H920" s="439"/>
      <c r="I920" s="439"/>
      <c r="J920" s="439"/>
      <c r="K920" s="439"/>
      <c r="L920" s="439"/>
      <c r="M920" s="439"/>
      <c r="N920" s="439"/>
      <c r="O920" s="439"/>
      <c r="P920" s="439"/>
      <c r="Q920" s="439"/>
    </row>
    <row r="921" ht="25.15" customHeight="true" x14ac:dyDescent="0.2">
      <c r="C921" s="439"/>
      <c r="D921" s="439"/>
      <c r="E921" s="439"/>
      <c r="F921" s="439"/>
      <c r="G921" s="439"/>
      <c r="H921" s="439"/>
      <c r="I921" s="439"/>
      <c r="J921" s="439"/>
      <c r="K921" s="439"/>
      <c r="L921" s="439"/>
      <c r="M921" s="439"/>
      <c r="N921" s="439"/>
      <c r="O921" s="439"/>
      <c r="P921" s="439"/>
      <c r="Q921" s="439"/>
    </row>
    <row r="922" ht="25.15" customHeight="true" x14ac:dyDescent="0.2">
      <c r="C922" s="439"/>
      <c r="D922" s="439"/>
      <c r="E922" s="439"/>
      <c r="F922" s="439"/>
      <c r="G922" s="439"/>
      <c r="H922" s="439"/>
      <c r="I922" s="439"/>
      <c r="J922" s="439"/>
      <c r="K922" s="439"/>
      <c r="L922" s="439"/>
      <c r="M922" s="439"/>
      <c r="N922" s="439"/>
      <c r="O922" s="439"/>
      <c r="P922" s="439"/>
      <c r="Q922" s="439"/>
    </row>
    <row r="923" ht="25.15" customHeight="true" x14ac:dyDescent="0.2">
      <c r="C923" s="439"/>
      <c r="D923" s="439"/>
      <c r="E923" s="439"/>
      <c r="F923" s="439"/>
      <c r="G923" s="439"/>
      <c r="H923" s="439"/>
      <c r="I923" s="439"/>
      <c r="J923" s="439"/>
      <c r="K923" s="439"/>
      <c r="L923" s="439"/>
      <c r="M923" s="439"/>
      <c r="N923" s="439"/>
      <c r="O923" s="439"/>
      <c r="P923" s="439"/>
      <c r="Q923" s="439"/>
    </row>
    <row r="924" ht="25.15" customHeight="true" x14ac:dyDescent="0.2">
      <c r="C924" s="439"/>
      <c r="D924" s="439"/>
      <c r="E924" s="439"/>
      <c r="F924" s="439"/>
      <c r="G924" s="439"/>
      <c r="H924" s="439"/>
      <c r="I924" s="439"/>
      <c r="J924" s="439"/>
      <c r="K924" s="439"/>
      <c r="L924" s="439"/>
      <c r="M924" s="439"/>
      <c r="N924" s="439"/>
      <c r="O924" s="439"/>
      <c r="P924" s="439"/>
      <c r="Q924" s="439"/>
    </row>
    <row r="925" ht="25.15" customHeight="true" x14ac:dyDescent="0.2">
      <c r="C925" s="439"/>
      <c r="D925" s="439"/>
      <c r="E925" s="439"/>
      <c r="F925" s="439"/>
      <c r="G925" s="439"/>
      <c r="H925" s="439"/>
      <c r="I925" s="439"/>
      <c r="J925" s="439"/>
      <c r="K925" s="439"/>
      <c r="L925" s="439"/>
      <c r="M925" s="439"/>
      <c r="N925" s="439"/>
      <c r="O925" s="439"/>
      <c r="P925" s="439"/>
      <c r="Q925" s="439"/>
    </row>
    <row r="926" ht="25.15" customHeight="true" x14ac:dyDescent="0.2">
      <c r="C926" s="439"/>
      <c r="D926" s="439"/>
      <c r="E926" s="439"/>
      <c r="F926" s="439"/>
      <c r="G926" s="439"/>
      <c r="H926" s="439"/>
      <c r="I926" s="439"/>
      <c r="J926" s="439"/>
      <c r="K926" s="439"/>
      <c r="L926" s="439"/>
      <c r="M926" s="439"/>
      <c r="N926" s="439"/>
      <c r="O926" s="439"/>
      <c r="P926" s="439"/>
      <c r="Q926" s="439"/>
    </row>
    <row r="927" ht="25.15" customHeight="true" x14ac:dyDescent="0.2">
      <c r="C927" s="439"/>
      <c r="D927" s="439"/>
      <c r="E927" s="439"/>
      <c r="F927" s="439"/>
      <c r="G927" s="439"/>
      <c r="H927" s="439"/>
      <c r="I927" s="439"/>
      <c r="J927" s="439"/>
      <c r="K927" s="439"/>
      <c r="L927" s="439"/>
      <c r="M927" s="439"/>
      <c r="N927" s="439"/>
      <c r="O927" s="439"/>
      <c r="P927" s="439"/>
      <c r="Q927" s="439"/>
    </row>
    <row r="928" ht="25.15" customHeight="true" x14ac:dyDescent="0.2">
      <c r="C928" s="439"/>
      <c r="D928" s="439"/>
      <c r="E928" s="439"/>
      <c r="F928" s="439"/>
      <c r="G928" s="439"/>
      <c r="H928" s="439"/>
      <c r="I928" s="439"/>
      <c r="J928" s="439"/>
      <c r="K928" s="439"/>
      <c r="L928" s="439"/>
      <c r="M928" s="439"/>
      <c r="N928" s="439"/>
      <c r="O928" s="439"/>
      <c r="P928" s="439"/>
      <c r="Q928" s="439"/>
    </row>
    <row r="929" ht="25.15" customHeight="true" x14ac:dyDescent="0.2">
      <c r="C929" s="439"/>
      <c r="D929" s="439"/>
      <c r="E929" s="439"/>
      <c r="F929" s="439"/>
      <c r="G929" s="439"/>
      <c r="H929" s="439"/>
      <c r="I929" s="439"/>
      <c r="J929" s="439"/>
      <c r="K929" s="439"/>
      <c r="L929" s="439"/>
      <c r="M929" s="439"/>
      <c r="N929" s="439"/>
      <c r="O929" s="439"/>
      <c r="P929" s="439"/>
      <c r="Q929" s="439"/>
    </row>
    <row r="930" ht="25.15" customHeight="true" x14ac:dyDescent="0.2">
      <c r="C930" s="439"/>
      <c r="D930" s="439"/>
      <c r="E930" s="439"/>
      <c r="F930" s="439"/>
      <c r="G930" s="439"/>
      <c r="H930" s="439"/>
      <c r="I930" s="439"/>
      <c r="J930" s="439"/>
      <c r="K930" s="439"/>
      <c r="L930" s="439"/>
      <c r="M930" s="439"/>
      <c r="N930" s="439"/>
      <c r="O930" s="439"/>
      <c r="P930" s="439"/>
      <c r="Q930" s="439"/>
    </row>
    <row r="931" ht="25.15" customHeight="true" x14ac:dyDescent="0.2">
      <c r="C931" s="439"/>
      <c r="D931" s="439"/>
      <c r="E931" s="439"/>
      <c r="F931" s="439"/>
      <c r="G931" s="439"/>
      <c r="H931" s="439"/>
      <c r="I931" s="439"/>
      <c r="J931" s="439"/>
      <c r="K931" s="439"/>
      <c r="L931" s="439"/>
      <c r="M931" s="439"/>
      <c r="N931" s="439"/>
      <c r="O931" s="439"/>
      <c r="P931" s="439"/>
      <c r="Q931" s="439"/>
    </row>
    <row r="932" ht="25.15" customHeight="true" x14ac:dyDescent="0.2">
      <c r="C932" s="439"/>
      <c r="D932" s="439"/>
      <c r="E932" s="439"/>
      <c r="F932" s="439"/>
      <c r="G932" s="439"/>
      <c r="H932" s="439"/>
      <c r="I932" s="439"/>
      <c r="J932" s="439"/>
      <c r="K932" s="439"/>
      <c r="L932" s="439"/>
      <c r="M932" s="439"/>
      <c r="N932" s="439"/>
      <c r="O932" s="439"/>
      <c r="P932" s="439"/>
      <c r="Q932" s="439"/>
    </row>
    <row r="933" ht="25.15" customHeight="true" x14ac:dyDescent="0.2">
      <c r="C933" s="439"/>
      <c r="D933" s="439"/>
      <c r="E933" s="439"/>
      <c r="F933" s="439"/>
      <c r="G933" s="439"/>
      <c r="H933" s="439"/>
      <c r="I933" s="439"/>
      <c r="J933" s="439"/>
      <c r="K933" s="439"/>
      <c r="L933" s="439"/>
      <c r="M933" s="439"/>
      <c r="N933" s="439"/>
      <c r="O933" s="439"/>
      <c r="P933" s="439"/>
      <c r="Q933" s="439"/>
    </row>
    <row r="934" ht="25.15" customHeight="true" x14ac:dyDescent="0.2">
      <c r="C934" s="439"/>
      <c r="D934" s="439"/>
      <c r="E934" s="439"/>
      <c r="F934" s="439"/>
      <c r="G934" s="439"/>
      <c r="H934" s="439"/>
      <c r="I934" s="439"/>
      <c r="J934" s="439"/>
      <c r="K934" s="439"/>
      <c r="L934" s="439"/>
      <c r="M934" s="439"/>
      <c r="N934" s="439"/>
      <c r="O934" s="439"/>
      <c r="P934" s="439"/>
      <c r="Q934" s="439"/>
    </row>
    <row r="935" ht="25.15" customHeight="true" x14ac:dyDescent="0.2">
      <c r="C935" s="439"/>
      <c r="D935" s="439"/>
      <c r="E935" s="439"/>
      <c r="F935" s="439"/>
      <c r="G935" s="439"/>
      <c r="H935" s="439"/>
      <c r="I935" s="439"/>
      <c r="J935" s="439"/>
      <c r="K935" s="439"/>
      <c r="L935" s="439"/>
      <c r="M935" s="439"/>
      <c r="N935" s="439"/>
      <c r="O935" s="439"/>
      <c r="P935" s="439"/>
      <c r="Q935" s="439"/>
    </row>
    <row r="936" ht="25.15" customHeight="true" x14ac:dyDescent="0.2">
      <c r="C936" s="439"/>
      <c r="D936" s="439"/>
      <c r="E936" s="439"/>
      <c r="F936" s="439"/>
      <c r="G936" s="439"/>
      <c r="H936" s="439"/>
      <c r="I936" s="439"/>
      <c r="J936" s="439"/>
      <c r="K936" s="439"/>
      <c r="L936" s="439"/>
      <c r="M936" s="439"/>
      <c r="N936" s="439"/>
      <c r="O936" s="439"/>
      <c r="P936" s="439"/>
      <c r="Q936" s="439"/>
    </row>
    <row r="937" ht="25.15" customHeight="true" x14ac:dyDescent="0.2">
      <c r="C937" s="439"/>
      <c r="D937" s="439"/>
      <c r="E937" s="439"/>
      <c r="F937" s="439"/>
      <c r="G937" s="439"/>
      <c r="H937" s="439"/>
      <c r="I937" s="439"/>
      <c r="J937" s="439"/>
      <c r="K937" s="439"/>
      <c r="L937" s="439"/>
      <c r="M937" s="439"/>
      <c r="N937" s="439"/>
      <c r="O937" s="439"/>
      <c r="P937" s="439"/>
      <c r="Q937" s="439"/>
    </row>
    <row r="938" ht="25.15" customHeight="true" x14ac:dyDescent="0.2">
      <c r="C938" s="439"/>
      <c r="D938" s="439"/>
      <c r="E938" s="439"/>
      <c r="F938" s="439"/>
      <c r="G938" s="439"/>
      <c r="H938" s="439"/>
      <c r="I938" s="439"/>
      <c r="J938" s="439"/>
      <c r="K938" s="439"/>
      <c r="L938" s="439"/>
      <c r="M938" s="439"/>
      <c r="N938" s="439"/>
      <c r="O938" s="439"/>
      <c r="P938" s="439"/>
      <c r="Q938" s="439"/>
    </row>
    <row r="939" ht="25.15" customHeight="true" x14ac:dyDescent="0.2">
      <c r="C939" s="439"/>
      <c r="D939" s="439"/>
      <c r="E939" s="439"/>
      <c r="F939" s="439"/>
      <c r="G939" s="439"/>
      <c r="H939" s="439"/>
      <c r="I939" s="439"/>
      <c r="J939" s="439"/>
      <c r="K939" s="439"/>
      <c r="L939" s="439"/>
      <c r="M939" s="439"/>
      <c r="N939" s="439"/>
      <c r="O939" s="439"/>
      <c r="P939" s="439"/>
      <c r="Q939" s="439"/>
    </row>
    <row r="940" ht="25.15" customHeight="true" x14ac:dyDescent="0.2">
      <c r="C940" s="439"/>
      <c r="D940" s="439"/>
      <c r="E940" s="439"/>
      <c r="F940" s="439"/>
      <c r="G940" s="439"/>
      <c r="H940" s="439"/>
      <c r="I940" s="439"/>
      <c r="J940" s="439"/>
      <c r="K940" s="439"/>
      <c r="L940" s="439"/>
      <c r="M940" s="439"/>
      <c r="N940" s="439"/>
      <c r="O940" s="439"/>
      <c r="P940" s="439"/>
      <c r="Q940" s="439"/>
    </row>
    <row r="941" ht="25.15" customHeight="true" x14ac:dyDescent="0.2">
      <c r="C941" s="439"/>
      <c r="D941" s="439"/>
      <c r="E941" s="439"/>
      <c r="F941" s="439"/>
      <c r="G941" s="439"/>
      <c r="H941" s="439"/>
      <c r="I941" s="439"/>
      <c r="J941" s="439"/>
      <c r="K941" s="439"/>
      <c r="L941" s="439"/>
      <c r="M941" s="439"/>
      <c r="N941" s="439"/>
      <c r="O941" s="439"/>
      <c r="P941" s="439"/>
      <c r="Q941" s="439"/>
    </row>
    <row r="942" ht="25.15" customHeight="true" x14ac:dyDescent="0.2">
      <c r="C942" s="439"/>
      <c r="D942" s="439"/>
      <c r="E942" s="439"/>
      <c r="F942" s="439"/>
      <c r="G942" s="439"/>
      <c r="H942" s="439"/>
      <c r="I942" s="439"/>
      <c r="J942" s="439"/>
      <c r="K942" s="439"/>
      <c r="L942" s="439"/>
      <c r="M942" s="439"/>
      <c r="N942" s="439"/>
      <c r="O942" s="439"/>
      <c r="P942" s="439"/>
      <c r="Q942" s="439"/>
    </row>
    <row r="943" ht="25.15" customHeight="true" x14ac:dyDescent="0.2">
      <c r="C943" s="439"/>
      <c r="D943" s="439"/>
      <c r="E943" s="439"/>
      <c r="F943" s="439"/>
      <c r="G943" s="439"/>
      <c r="H943" s="439"/>
      <c r="I943" s="439"/>
      <c r="J943" s="439"/>
      <c r="K943" s="439"/>
      <c r="L943" s="439"/>
      <c r="M943" s="439"/>
      <c r="N943" s="439"/>
      <c r="O943" s="439"/>
      <c r="P943" s="439"/>
      <c r="Q943" s="439"/>
    </row>
    <row r="944" ht="25.15" customHeight="true" x14ac:dyDescent="0.2">
      <c r="C944" s="439"/>
      <c r="D944" s="439"/>
      <c r="E944" s="439"/>
      <c r="F944" s="439"/>
      <c r="G944" s="439"/>
      <c r="H944" s="439"/>
      <c r="I944" s="439"/>
      <c r="J944" s="439"/>
      <c r="K944" s="439"/>
      <c r="L944" s="439"/>
      <c r="M944" s="439"/>
      <c r="N944" s="439"/>
      <c r="O944" s="439"/>
      <c r="P944" s="439"/>
      <c r="Q944" s="439"/>
    </row>
    <row r="945" ht="25.15" customHeight="true" x14ac:dyDescent="0.2">
      <c r="C945" s="439"/>
      <c r="D945" s="439"/>
      <c r="E945" s="439"/>
      <c r="F945" s="439"/>
      <c r="G945" s="439"/>
      <c r="H945" s="439"/>
      <c r="I945" s="439"/>
      <c r="J945" s="439"/>
      <c r="K945" s="439"/>
      <c r="L945" s="439"/>
      <c r="M945" s="439"/>
      <c r="N945" s="439"/>
      <c r="O945" s="439"/>
      <c r="P945" s="439"/>
      <c r="Q945" s="439"/>
    </row>
    <row r="946" ht="25.15" customHeight="true" x14ac:dyDescent="0.2">
      <c r="C946" s="439"/>
      <c r="D946" s="439"/>
      <c r="E946" s="439"/>
      <c r="F946" s="439"/>
      <c r="G946" s="439"/>
      <c r="H946" s="439"/>
      <c r="I946" s="439"/>
      <c r="J946" s="439"/>
      <c r="K946" s="439"/>
      <c r="L946" s="439"/>
      <c r="M946" s="439"/>
      <c r="N946" s="439"/>
      <c r="O946" s="439"/>
      <c r="P946" s="439"/>
      <c r="Q946" s="439"/>
    </row>
    <row r="947" ht="25.15" customHeight="true" x14ac:dyDescent="0.2">
      <c r="C947" s="439"/>
      <c r="D947" s="439"/>
      <c r="E947" s="439"/>
      <c r="F947" s="439"/>
      <c r="G947" s="439"/>
      <c r="H947" s="439"/>
      <c r="I947" s="439"/>
      <c r="J947" s="439"/>
      <c r="K947" s="439"/>
      <c r="L947" s="439"/>
      <c r="M947" s="439"/>
      <c r="N947" s="439"/>
      <c r="O947" s="439"/>
      <c r="P947" s="439"/>
      <c r="Q947" s="439"/>
    </row>
    <row r="948" ht="25.15" customHeight="true" x14ac:dyDescent="0.2">
      <c r="C948" s="439"/>
      <c r="D948" s="439"/>
      <c r="E948" s="439"/>
      <c r="F948" s="439"/>
      <c r="G948" s="439"/>
      <c r="H948" s="439"/>
      <c r="I948" s="439"/>
      <c r="J948" s="439"/>
      <c r="K948" s="439"/>
      <c r="L948" s="439"/>
      <c r="M948" s="439"/>
      <c r="N948" s="439"/>
      <c r="O948" s="439"/>
      <c r="P948" s="439"/>
      <c r="Q948" s="439"/>
    </row>
    <row r="949" ht="25.15" customHeight="true" x14ac:dyDescent="0.2">
      <c r="C949" s="439"/>
      <c r="D949" s="439"/>
      <c r="E949" s="439"/>
      <c r="F949" s="439"/>
      <c r="G949" s="439"/>
      <c r="H949" s="439"/>
      <c r="I949" s="439"/>
      <c r="J949" s="439"/>
      <c r="K949" s="439"/>
      <c r="L949" s="439"/>
      <c r="M949" s="439"/>
      <c r="N949" s="439"/>
      <c r="O949" s="439"/>
      <c r="P949" s="439"/>
      <c r="Q949" s="439"/>
    </row>
    <row r="950" ht="25.15" customHeight="true" x14ac:dyDescent="0.2">
      <c r="C950" s="439"/>
      <c r="D950" s="439"/>
      <c r="E950" s="439"/>
      <c r="F950" s="439"/>
      <c r="G950" s="439"/>
      <c r="H950" s="439"/>
      <c r="I950" s="439"/>
      <c r="J950" s="439"/>
      <c r="K950" s="439"/>
      <c r="L950" s="439"/>
      <c r="M950" s="439"/>
      <c r="N950" s="439"/>
      <c r="O950" s="439"/>
      <c r="P950" s="439"/>
      <c r="Q950" s="439"/>
    </row>
    <row r="951" ht="25.15" customHeight="true" x14ac:dyDescent="0.2">
      <c r="C951" s="439"/>
      <c r="D951" s="439"/>
      <c r="E951" s="439"/>
      <c r="F951" s="439"/>
      <c r="G951" s="439"/>
      <c r="H951" s="439"/>
      <c r="I951" s="439"/>
      <c r="J951" s="439"/>
      <c r="K951" s="439"/>
      <c r="L951" s="439"/>
      <c r="M951" s="439"/>
      <c r="N951" s="439"/>
      <c r="O951" s="439"/>
      <c r="P951" s="439"/>
      <c r="Q951" s="439"/>
    </row>
    <row r="952" ht="25.15" customHeight="true" x14ac:dyDescent="0.2">
      <c r="C952" s="439"/>
      <c r="D952" s="439"/>
      <c r="E952" s="439"/>
      <c r="F952" s="439"/>
      <c r="G952" s="439"/>
      <c r="H952" s="439"/>
      <c r="I952" s="439"/>
      <c r="J952" s="439"/>
      <c r="K952" s="439"/>
      <c r="L952" s="439"/>
      <c r="M952" s="439"/>
      <c r="N952" s="439"/>
      <c r="O952" s="439"/>
      <c r="P952" s="439"/>
      <c r="Q952" s="439"/>
    </row>
    <row r="953" ht="25.15" customHeight="true" x14ac:dyDescent="0.2">
      <c r="C953" s="439"/>
      <c r="D953" s="439"/>
      <c r="E953" s="439"/>
      <c r="F953" s="439"/>
      <c r="G953" s="439"/>
      <c r="H953" s="439"/>
      <c r="I953" s="439"/>
      <c r="J953" s="439"/>
      <c r="K953" s="439"/>
      <c r="L953" s="439"/>
      <c r="M953" s="439"/>
      <c r="N953" s="439"/>
      <c r="O953" s="439"/>
      <c r="P953" s="439"/>
      <c r="Q953" s="439"/>
    </row>
    <row r="954" ht="25.15" customHeight="true" x14ac:dyDescent="0.2">
      <c r="C954" s="439"/>
      <c r="D954" s="439"/>
      <c r="E954" s="439"/>
      <c r="F954" s="439"/>
      <c r="G954" s="439"/>
      <c r="H954" s="439"/>
      <c r="I954" s="439"/>
      <c r="J954" s="439"/>
      <c r="K954" s="439"/>
      <c r="L954" s="439"/>
      <c r="M954" s="439"/>
      <c r="N954" s="439"/>
      <c r="O954" s="439"/>
      <c r="P954" s="439"/>
      <c r="Q954" s="439"/>
    </row>
    <row r="955" ht="25.15" customHeight="true" x14ac:dyDescent="0.2">
      <c r="C955" s="439"/>
      <c r="D955" s="439"/>
      <c r="E955" s="439"/>
      <c r="F955" s="439"/>
      <c r="G955" s="439"/>
      <c r="H955" s="439"/>
      <c r="I955" s="439"/>
      <c r="J955" s="439"/>
      <c r="K955" s="439"/>
      <c r="L955" s="439"/>
      <c r="M955" s="439"/>
      <c r="N955" s="439"/>
      <c r="O955" s="439"/>
      <c r="P955" s="439"/>
      <c r="Q955" s="439"/>
    </row>
    <row r="956" ht="25.15" customHeight="true" x14ac:dyDescent="0.2">
      <c r="C956" s="439"/>
      <c r="D956" s="439"/>
      <c r="E956" s="439"/>
      <c r="F956" s="439"/>
      <c r="G956" s="439"/>
      <c r="H956" s="439"/>
      <c r="I956" s="439"/>
      <c r="J956" s="439"/>
      <c r="K956" s="439"/>
      <c r="L956" s="439"/>
      <c r="M956" s="439"/>
      <c r="N956" s="439"/>
      <c r="O956" s="439"/>
      <c r="P956" s="439"/>
      <c r="Q956" s="439"/>
    </row>
    <row r="957" ht="25.15" customHeight="true" x14ac:dyDescent="0.2">
      <c r="C957" s="439"/>
      <c r="D957" s="439"/>
      <c r="E957" s="439"/>
      <c r="F957" s="439"/>
      <c r="G957" s="439"/>
      <c r="H957" s="439"/>
      <c r="I957" s="439"/>
      <c r="J957" s="439"/>
      <c r="K957" s="439"/>
      <c r="L957" s="439"/>
      <c r="M957" s="439"/>
      <c r="N957" s="439"/>
      <c r="O957" s="439"/>
      <c r="P957" s="439"/>
      <c r="Q957" s="439"/>
    </row>
    <row r="958" ht="25.15" customHeight="true" x14ac:dyDescent="0.2">
      <c r="C958" s="439"/>
      <c r="D958" s="439"/>
      <c r="E958" s="439"/>
      <c r="F958" s="439"/>
      <c r="G958" s="439"/>
      <c r="H958" s="439"/>
      <c r="I958" s="439"/>
      <c r="J958" s="439"/>
      <c r="K958" s="439"/>
      <c r="L958" s="439"/>
      <c r="M958" s="439"/>
      <c r="N958" s="439"/>
      <c r="O958" s="439"/>
      <c r="P958" s="439"/>
      <c r="Q958" s="439"/>
    </row>
    <row r="959" ht="25.15" customHeight="true" x14ac:dyDescent="0.2">
      <c r="C959" s="439"/>
      <c r="D959" s="439"/>
      <c r="E959" s="439"/>
      <c r="F959" s="439"/>
      <c r="G959" s="439"/>
      <c r="H959" s="439"/>
      <c r="I959" s="439"/>
      <c r="J959" s="439"/>
      <c r="K959" s="439"/>
      <c r="L959" s="439"/>
      <c r="M959" s="439"/>
      <c r="N959" s="439"/>
      <c r="O959" s="439"/>
      <c r="P959" s="439"/>
      <c r="Q959" s="439"/>
    </row>
    <row r="960" ht="25.15" customHeight="true" x14ac:dyDescent="0.2">
      <c r="C960" s="439"/>
      <c r="D960" s="439"/>
      <c r="E960" s="439"/>
      <c r="F960" s="439"/>
      <c r="G960" s="439"/>
      <c r="H960" s="439"/>
      <c r="I960" s="439"/>
      <c r="J960" s="439"/>
      <c r="K960" s="439"/>
      <c r="L960" s="439"/>
      <c r="M960" s="439"/>
      <c r="N960" s="439"/>
      <c r="O960" s="439"/>
      <c r="P960" s="439"/>
      <c r="Q960" s="439"/>
    </row>
    <row r="961" ht="25.15" customHeight="true" x14ac:dyDescent="0.2">
      <c r="C961" s="439"/>
      <c r="D961" s="439"/>
      <c r="E961" s="439"/>
      <c r="F961" s="439"/>
      <c r="G961" s="439"/>
      <c r="H961" s="439"/>
      <c r="I961" s="439"/>
      <c r="J961" s="439"/>
      <c r="K961" s="439"/>
      <c r="L961" s="439"/>
      <c r="M961" s="439"/>
      <c r="N961" s="439"/>
      <c r="O961" s="439"/>
      <c r="P961" s="439"/>
      <c r="Q961" s="439"/>
    </row>
    <row r="962" ht="25.15" customHeight="true" x14ac:dyDescent="0.2">
      <c r="C962" s="439"/>
      <c r="D962" s="439"/>
      <c r="E962" s="439"/>
      <c r="F962" s="439"/>
      <c r="G962" s="439"/>
      <c r="H962" s="439"/>
      <c r="I962" s="439"/>
      <c r="J962" s="439"/>
      <c r="K962" s="439"/>
      <c r="L962" s="439"/>
      <c r="M962" s="439"/>
      <c r="N962" s="439"/>
      <c r="O962" s="439"/>
      <c r="P962" s="439"/>
      <c r="Q962" s="439"/>
    </row>
    <row r="963" ht="25.15" customHeight="true" x14ac:dyDescent="0.2">
      <c r="C963" s="439"/>
      <c r="D963" s="439"/>
      <c r="E963" s="439"/>
      <c r="F963" s="439"/>
      <c r="G963" s="439"/>
      <c r="H963" s="439"/>
      <c r="I963" s="439"/>
      <c r="J963" s="439"/>
      <c r="K963" s="439"/>
      <c r="L963" s="439"/>
      <c r="M963" s="439"/>
      <c r="N963" s="439"/>
      <c r="O963" s="439"/>
      <c r="P963" s="439"/>
      <c r="Q963" s="439"/>
    </row>
    <row r="964" ht="25.15" customHeight="true" x14ac:dyDescent="0.2">
      <c r="C964" s="439"/>
      <c r="D964" s="439"/>
      <c r="E964" s="439"/>
      <c r="F964" s="439"/>
      <c r="G964" s="439"/>
      <c r="H964" s="439"/>
      <c r="I964" s="439"/>
      <c r="J964" s="439"/>
      <c r="K964" s="439"/>
      <c r="L964" s="439"/>
      <c r="M964" s="439"/>
      <c r="N964" s="439"/>
      <c r="O964" s="439"/>
      <c r="P964" s="439"/>
      <c r="Q964" s="439"/>
    </row>
    <row r="965" ht="25.15" customHeight="true" x14ac:dyDescent="0.2">
      <c r="C965" s="439"/>
      <c r="D965" s="439"/>
      <c r="E965" s="439"/>
      <c r="F965" s="439"/>
      <c r="G965" s="439"/>
      <c r="H965" s="439"/>
      <c r="I965" s="439"/>
      <c r="J965" s="439"/>
      <c r="K965" s="439"/>
      <c r="L965" s="439"/>
      <c r="M965" s="439"/>
      <c r="N965" s="439"/>
      <c r="O965" s="439"/>
      <c r="P965" s="439"/>
      <c r="Q965" s="439"/>
    </row>
    <row r="966" ht="25.15" customHeight="true" x14ac:dyDescent="0.2">
      <c r="C966" s="439"/>
      <c r="D966" s="439"/>
      <c r="E966" s="439"/>
      <c r="F966" s="439"/>
      <c r="G966" s="439"/>
      <c r="H966" s="439"/>
      <c r="I966" s="439"/>
      <c r="J966" s="439"/>
      <c r="K966" s="439"/>
      <c r="L966" s="439"/>
      <c r="M966" s="439"/>
      <c r="N966" s="439"/>
      <c r="O966" s="439"/>
      <c r="P966" s="439"/>
      <c r="Q966" s="439"/>
    </row>
    <row r="967" ht="25.15" customHeight="true" x14ac:dyDescent="0.2">
      <c r="C967" s="439"/>
      <c r="D967" s="439"/>
      <c r="E967" s="439"/>
      <c r="F967" s="439"/>
      <c r="G967" s="439"/>
      <c r="H967" s="439"/>
      <c r="I967" s="439"/>
      <c r="J967" s="439"/>
      <c r="K967" s="439"/>
      <c r="L967" s="439"/>
      <c r="M967" s="439"/>
      <c r="N967" s="439"/>
      <c r="O967" s="439"/>
      <c r="P967" s="439"/>
      <c r="Q967" s="439"/>
    </row>
    <row r="968" ht="25.15" customHeight="true" x14ac:dyDescent="0.2">
      <c r="C968" s="439"/>
      <c r="D968" s="439"/>
      <c r="E968" s="439"/>
      <c r="F968" s="439"/>
      <c r="G968" s="439"/>
      <c r="H968" s="439"/>
      <c r="I968" s="439"/>
      <c r="J968" s="439"/>
      <c r="K968" s="439"/>
      <c r="L968" s="439"/>
      <c r="M968" s="439"/>
      <c r="N968" s="439"/>
      <c r="O968" s="439"/>
      <c r="P968" s="439"/>
      <c r="Q968" s="439"/>
    </row>
    <row r="969" ht="25.15" customHeight="true" x14ac:dyDescent="0.2">
      <c r="C969" s="439"/>
      <c r="D969" s="439"/>
      <c r="E969" s="439"/>
      <c r="F969" s="439"/>
      <c r="G969" s="439"/>
      <c r="H969" s="439"/>
      <c r="I969" s="439"/>
      <c r="J969" s="439"/>
      <c r="K969" s="439"/>
      <c r="L969" s="439"/>
      <c r="M969" s="439"/>
      <c r="N969" s="439"/>
      <c r="O969" s="439"/>
      <c r="P969" s="439"/>
      <c r="Q969" s="439"/>
    </row>
    <row r="970" ht="25.15" customHeight="true" x14ac:dyDescent="0.2">
      <c r="C970" s="439"/>
      <c r="D970" s="439"/>
      <c r="E970" s="439"/>
      <c r="F970" s="439"/>
      <c r="G970" s="439"/>
      <c r="H970" s="439"/>
      <c r="I970" s="439"/>
      <c r="J970" s="439"/>
      <c r="K970" s="439"/>
      <c r="L970" s="439"/>
      <c r="M970" s="439"/>
      <c r="N970" s="439"/>
      <c r="O970" s="439"/>
      <c r="P970" s="439"/>
      <c r="Q970" s="439"/>
    </row>
    <row r="971" ht="25.15" customHeight="true" x14ac:dyDescent="0.2">
      <c r="C971" s="439"/>
      <c r="D971" s="439"/>
      <c r="E971" s="439"/>
      <c r="F971" s="439"/>
      <c r="G971" s="439"/>
      <c r="H971" s="439"/>
      <c r="I971" s="439"/>
      <c r="J971" s="439"/>
      <c r="K971" s="439"/>
      <c r="L971" s="439"/>
      <c r="M971" s="439"/>
      <c r="N971" s="439"/>
      <c r="O971" s="439"/>
      <c r="P971" s="439"/>
      <c r="Q971" s="439"/>
    </row>
    <row r="972" ht="25.15" customHeight="true" x14ac:dyDescent="0.2">
      <c r="C972" s="439"/>
      <c r="D972" s="439"/>
      <c r="E972" s="439"/>
      <c r="F972" s="439"/>
      <c r="G972" s="439"/>
      <c r="H972" s="439"/>
      <c r="I972" s="439"/>
      <c r="J972" s="439"/>
      <c r="K972" s="439"/>
      <c r="L972" s="439"/>
      <c r="M972" s="439"/>
      <c r="N972" s="439"/>
      <c r="O972" s="439"/>
      <c r="P972" s="439"/>
      <c r="Q972" s="439"/>
    </row>
    <row r="973" ht="25.15" customHeight="true" x14ac:dyDescent="0.2">
      <c r="C973" s="439"/>
      <c r="D973" s="439"/>
      <c r="E973" s="439"/>
      <c r="F973" s="439"/>
      <c r="G973" s="439"/>
      <c r="H973" s="439"/>
      <c r="I973" s="439"/>
      <c r="J973" s="439"/>
      <c r="K973" s="439"/>
      <c r="L973" s="439"/>
      <c r="M973" s="439"/>
      <c r="N973" s="439"/>
      <c r="O973" s="439"/>
      <c r="P973" s="439"/>
      <c r="Q973" s="439"/>
    </row>
    <row r="974" ht="25.15" customHeight="true" x14ac:dyDescent="0.2">
      <c r="C974" s="439"/>
      <c r="D974" s="439"/>
      <c r="E974" s="439"/>
      <c r="F974" s="439"/>
      <c r="G974" s="439"/>
      <c r="H974" s="439"/>
      <c r="I974" s="439"/>
      <c r="J974" s="439"/>
      <c r="K974" s="439"/>
      <c r="L974" s="439"/>
      <c r="M974" s="439"/>
      <c r="N974" s="439"/>
      <c r="O974" s="439"/>
      <c r="P974" s="439"/>
      <c r="Q974" s="439"/>
    </row>
    <row r="975" ht="25.15" customHeight="true" x14ac:dyDescent="0.2">
      <c r="C975" s="439"/>
      <c r="D975" s="439"/>
      <c r="E975" s="439"/>
      <c r="F975" s="439"/>
      <c r="G975" s="439"/>
      <c r="H975" s="439"/>
      <c r="I975" s="439"/>
      <c r="J975" s="439"/>
      <c r="K975" s="439"/>
      <c r="L975" s="439"/>
      <c r="M975" s="439"/>
      <c r="N975" s="439"/>
      <c r="O975" s="439"/>
      <c r="P975" s="439"/>
      <c r="Q975" s="439"/>
    </row>
    <row r="976" ht="25.15" customHeight="true" x14ac:dyDescent="0.2">
      <c r="C976" s="439"/>
      <c r="D976" s="439"/>
      <c r="E976" s="439"/>
      <c r="F976" s="439"/>
      <c r="G976" s="439"/>
      <c r="H976" s="439"/>
      <c r="I976" s="439"/>
      <c r="J976" s="439"/>
      <c r="K976" s="439"/>
      <c r="L976" s="439"/>
      <c r="M976" s="439"/>
      <c r="N976" s="439"/>
      <c r="O976" s="439"/>
      <c r="P976" s="439"/>
      <c r="Q976" s="439"/>
    </row>
    <row r="977" ht="25.15" customHeight="true" x14ac:dyDescent="0.2">
      <c r="C977" s="439"/>
      <c r="D977" s="439"/>
      <c r="E977" s="439"/>
      <c r="F977" s="439"/>
      <c r="G977" s="439"/>
      <c r="H977" s="439"/>
      <c r="I977" s="439"/>
      <c r="J977" s="439"/>
      <c r="K977" s="439"/>
      <c r="L977" s="439"/>
      <c r="M977" s="439"/>
      <c r="N977" s="439"/>
      <c r="O977" s="439"/>
      <c r="P977" s="439"/>
      <c r="Q977" s="439"/>
    </row>
    <row r="978" ht="25.15" customHeight="true" x14ac:dyDescent="0.2">
      <c r="C978" s="439"/>
      <c r="D978" s="439"/>
      <c r="E978" s="439"/>
      <c r="F978" s="439"/>
      <c r="G978" s="439"/>
      <c r="H978" s="439"/>
      <c r="I978" s="439"/>
      <c r="J978" s="439"/>
      <c r="K978" s="439"/>
      <c r="L978" s="439"/>
      <c r="M978" s="439"/>
      <c r="N978" s="439"/>
      <c r="O978" s="439"/>
      <c r="P978" s="439"/>
      <c r="Q978" s="439"/>
    </row>
    <row r="979" ht="25.15" customHeight="true" x14ac:dyDescent="0.2">
      <c r="C979" s="439"/>
      <c r="D979" s="439"/>
      <c r="E979" s="439"/>
      <c r="F979" s="439"/>
      <c r="G979" s="439"/>
      <c r="H979" s="439"/>
      <c r="I979" s="439"/>
      <c r="J979" s="439"/>
      <c r="K979" s="439"/>
      <c r="L979" s="439"/>
      <c r="M979" s="439"/>
      <c r="N979" s="439"/>
      <c r="O979" s="439"/>
      <c r="P979" s="439"/>
      <c r="Q979" s="439"/>
    </row>
    <row r="980" ht="25.15" customHeight="true" x14ac:dyDescent="0.2">
      <c r="C980" s="439"/>
      <c r="D980" s="439"/>
      <c r="E980" s="439"/>
      <c r="F980" s="439"/>
      <c r="G980" s="439"/>
      <c r="H980" s="439"/>
      <c r="I980" s="439"/>
      <c r="J980" s="439"/>
      <c r="K980" s="439"/>
      <c r="L980" s="439"/>
      <c r="M980" s="439"/>
      <c r="N980" s="439"/>
      <c r="O980" s="439"/>
      <c r="P980" s="439"/>
      <c r="Q980" s="439"/>
    </row>
    <row r="981" ht="25.15" customHeight="true" x14ac:dyDescent="0.2">
      <c r="C981" s="439"/>
      <c r="D981" s="439"/>
      <c r="E981" s="439"/>
      <c r="F981" s="439"/>
      <c r="G981" s="439"/>
      <c r="H981" s="439"/>
      <c r="I981" s="439"/>
      <c r="J981" s="439"/>
      <c r="K981" s="439"/>
      <c r="L981" s="439"/>
      <c r="M981" s="439"/>
      <c r="N981" s="439"/>
      <c r="O981" s="439"/>
      <c r="P981" s="439"/>
      <c r="Q981" s="439"/>
    </row>
    <row r="982" ht="25.15" customHeight="true" x14ac:dyDescent="0.2">
      <c r="C982" s="439"/>
      <c r="D982" s="439"/>
      <c r="E982" s="439"/>
      <c r="F982" s="439"/>
      <c r="G982" s="439"/>
      <c r="H982" s="439"/>
      <c r="I982" s="439"/>
      <c r="J982" s="439"/>
      <c r="K982" s="439"/>
      <c r="L982" s="439"/>
      <c r="M982" s="439"/>
      <c r="N982" s="439"/>
      <c r="O982" s="439"/>
      <c r="P982" s="439"/>
      <c r="Q982" s="439"/>
    </row>
    <row r="983" ht="25.15" customHeight="true" x14ac:dyDescent="0.2">
      <c r="C983" s="439"/>
      <c r="D983" s="439"/>
      <c r="E983" s="439"/>
      <c r="F983" s="439"/>
      <c r="G983" s="439"/>
      <c r="H983" s="439"/>
      <c r="I983" s="439"/>
      <c r="J983" s="439"/>
      <c r="K983" s="439"/>
      <c r="L983" s="439"/>
      <c r="M983" s="439"/>
      <c r="N983" s="439"/>
      <c r="O983" s="439"/>
      <c r="P983" s="439"/>
      <c r="Q983" s="439"/>
    </row>
    <row r="984" ht="25.15" customHeight="true" x14ac:dyDescent="0.2">
      <c r="C984" s="439"/>
      <c r="D984" s="439"/>
      <c r="E984" s="439"/>
      <c r="F984" s="439"/>
      <c r="G984" s="439"/>
      <c r="H984" s="439"/>
      <c r="I984" s="439"/>
      <c r="J984" s="439"/>
      <c r="K984" s="439"/>
      <c r="L984" s="439"/>
      <c r="M984" s="439"/>
      <c r="N984" s="439"/>
      <c r="O984" s="439"/>
      <c r="P984" s="439"/>
      <c r="Q984" s="439"/>
    </row>
    <row r="985" ht="25.15" customHeight="true" x14ac:dyDescent="0.2">
      <c r="C985" s="439"/>
      <c r="D985" s="439"/>
      <c r="E985" s="439"/>
      <c r="F985" s="439"/>
      <c r="G985" s="439"/>
      <c r="H985" s="439"/>
      <c r="I985" s="439"/>
      <c r="J985" s="439"/>
      <c r="K985" s="439"/>
      <c r="L985" s="439"/>
      <c r="M985" s="439"/>
      <c r="N985" s="439"/>
      <c r="O985" s="439"/>
      <c r="P985" s="439"/>
      <c r="Q985" s="439"/>
    </row>
    <row r="986" ht="25.15" customHeight="true" x14ac:dyDescent="0.2">
      <c r="C986" s="439"/>
      <c r="D986" s="439"/>
      <c r="E986" s="439"/>
      <c r="F986" s="439"/>
      <c r="G986" s="439"/>
      <c r="H986" s="439"/>
      <c r="I986" s="439"/>
      <c r="J986" s="439"/>
      <c r="K986" s="439"/>
      <c r="L986" s="439"/>
      <c r="M986" s="439"/>
      <c r="N986" s="439"/>
      <c r="O986" s="439"/>
      <c r="P986" s="439"/>
      <c r="Q986" s="439"/>
    </row>
    <row r="987" ht="25.15" customHeight="true" x14ac:dyDescent="0.2">
      <c r="C987" s="439"/>
      <c r="D987" s="439"/>
      <c r="E987" s="439"/>
      <c r="F987" s="439"/>
      <c r="G987" s="439"/>
      <c r="H987" s="439"/>
      <c r="I987" s="439"/>
      <c r="J987" s="439"/>
      <c r="K987" s="439"/>
      <c r="L987" s="439"/>
      <c r="M987" s="439"/>
      <c r="N987" s="439"/>
      <c r="O987" s="439"/>
      <c r="P987" s="439"/>
      <c r="Q987" s="439"/>
    </row>
    <row r="988" ht="25.15" customHeight="true" x14ac:dyDescent="0.2">
      <c r="C988" s="439"/>
      <c r="D988" s="439"/>
      <c r="E988" s="439"/>
      <c r="F988" s="439"/>
      <c r="G988" s="439"/>
      <c r="H988" s="439"/>
      <c r="I988" s="439"/>
      <c r="J988" s="439"/>
      <c r="K988" s="439"/>
      <c r="L988" s="439"/>
      <c r="M988" s="439"/>
      <c r="N988" s="439"/>
      <c r="O988" s="439"/>
      <c r="P988" s="439"/>
      <c r="Q988" s="439"/>
    </row>
    <row r="989" ht="25.15" customHeight="true" x14ac:dyDescent="0.2">
      <c r="C989" s="439"/>
      <c r="D989" s="439"/>
      <c r="E989" s="439"/>
      <c r="F989" s="439"/>
      <c r="G989" s="439"/>
      <c r="H989" s="439"/>
      <c r="I989" s="439"/>
      <c r="J989" s="439"/>
      <c r="K989" s="439"/>
      <c r="L989" s="439"/>
      <c r="M989" s="439"/>
      <c r="N989" s="439"/>
      <c r="O989" s="439"/>
      <c r="P989" s="439"/>
      <c r="Q989" s="439"/>
    </row>
    <row r="990" ht="25.15" customHeight="true" x14ac:dyDescent="0.2">
      <c r="C990" s="439"/>
      <c r="D990" s="439"/>
      <c r="E990" s="439"/>
      <c r="F990" s="439"/>
      <c r="G990" s="439"/>
      <c r="H990" s="439"/>
      <c r="I990" s="439"/>
      <c r="J990" s="439"/>
      <c r="K990" s="439"/>
      <c r="L990" s="439"/>
      <c r="M990" s="439"/>
      <c r="N990" s="439"/>
      <c r="O990" s="439"/>
      <c r="P990" s="439"/>
      <c r="Q990" s="439"/>
    </row>
    <row r="991" ht="25.15" customHeight="true" x14ac:dyDescent="0.2">
      <c r="C991" s="439"/>
      <c r="D991" s="439"/>
      <c r="E991" s="439"/>
      <c r="F991" s="439"/>
      <c r="G991" s="439"/>
      <c r="H991" s="439"/>
      <c r="I991" s="439"/>
      <c r="J991" s="439"/>
      <c r="K991" s="439"/>
      <c r="L991" s="439"/>
      <c r="M991" s="439"/>
      <c r="N991" s="439"/>
      <c r="O991" s="439"/>
      <c r="P991" s="439"/>
      <c r="Q991" s="439"/>
    </row>
    <row r="992" ht="25.15" customHeight="true" x14ac:dyDescent="0.2">
      <c r="C992" s="439"/>
      <c r="D992" s="439"/>
      <c r="E992" s="439"/>
      <c r="F992" s="439"/>
      <c r="G992" s="439"/>
      <c r="H992" s="439"/>
      <c r="I992" s="439"/>
      <c r="J992" s="439"/>
      <c r="K992" s="439"/>
      <c r="L992" s="439"/>
      <c r="M992" s="439"/>
      <c r="N992" s="439"/>
      <c r="O992" s="439"/>
      <c r="P992" s="439"/>
      <c r="Q992" s="439"/>
    </row>
    <row r="993" ht="25.15" customHeight="true" x14ac:dyDescent="0.2">
      <c r="C993" s="439"/>
      <c r="D993" s="439"/>
      <c r="E993" s="439"/>
      <c r="F993" s="439"/>
      <c r="G993" s="439"/>
      <c r="H993" s="439"/>
      <c r="I993" s="439"/>
      <c r="J993" s="439"/>
      <c r="K993" s="439"/>
      <c r="L993" s="439"/>
      <c r="M993" s="439"/>
      <c r="N993" s="439"/>
      <c r="O993" s="439"/>
      <c r="P993" s="439"/>
      <c r="Q993" s="439"/>
    </row>
    <row r="994" ht="25.15" customHeight="true" x14ac:dyDescent="0.2">
      <c r="C994" s="439"/>
      <c r="D994" s="439"/>
      <c r="E994" s="439"/>
      <c r="F994" s="439"/>
      <c r="G994" s="439"/>
      <c r="H994" s="439"/>
      <c r="I994" s="439"/>
      <c r="J994" s="439"/>
      <c r="K994" s="439"/>
      <c r="L994" s="439"/>
      <c r="M994" s="439"/>
      <c r="N994" s="439"/>
      <c r="O994" s="439"/>
      <c r="P994" s="439"/>
      <c r="Q994" s="439"/>
    </row>
    <row r="995" ht="25.15" customHeight="true" x14ac:dyDescent="0.2">
      <c r="C995" s="439"/>
      <c r="D995" s="439"/>
      <c r="E995" s="439"/>
      <c r="F995" s="439"/>
      <c r="G995" s="439"/>
      <c r="H995" s="439"/>
      <c r="I995" s="439"/>
      <c r="J995" s="439"/>
      <c r="K995" s="439"/>
      <c r="L995" s="439"/>
      <c r="M995" s="439"/>
      <c r="N995" s="439"/>
      <c r="O995" s="439"/>
      <c r="P995" s="439"/>
      <c r="Q995" s="439"/>
    </row>
    <row r="996" ht="25.15" customHeight="true" x14ac:dyDescent="0.2">
      <c r="C996" s="439"/>
      <c r="D996" s="439"/>
      <c r="E996" s="439"/>
      <c r="F996" s="439"/>
      <c r="G996" s="439"/>
      <c r="H996" s="439"/>
      <c r="I996" s="439"/>
      <c r="J996" s="439"/>
      <c r="K996" s="439"/>
      <c r="L996" s="439"/>
      <c r="M996" s="439"/>
      <c r="N996" s="439"/>
      <c r="O996" s="439"/>
      <c r="P996" s="439"/>
      <c r="Q996" s="439"/>
    </row>
    <row r="997" ht="25.15" customHeight="true" x14ac:dyDescent="0.2">
      <c r="C997" s="439"/>
      <c r="D997" s="439"/>
      <c r="E997" s="439"/>
      <c r="F997" s="439"/>
      <c r="G997" s="439"/>
      <c r="H997" s="439"/>
      <c r="I997" s="439"/>
      <c r="J997" s="439"/>
      <c r="K997" s="439"/>
      <c r="L997" s="439"/>
      <c r="M997" s="439"/>
      <c r="N997" s="439"/>
      <c r="O997" s="439"/>
      <c r="P997" s="439"/>
      <c r="Q997" s="439"/>
    </row>
    <row r="998" ht="25.15" customHeight="true" x14ac:dyDescent="0.2">
      <c r="C998" s="439"/>
      <c r="D998" s="439"/>
      <c r="E998" s="439"/>
      <c r="F998" s="439"/>
      <c r="G998" s="439"/>
      <c r="H998" s="439"/>
      <c r="I998" s="439"/>
      <c r="J998" s="439"/>
      <c r="K998" s="439"/>
      <c r="L998" s="439"/>
      <c r="M998" s="439"/>
      <c r="N998" s="439"/>
      <c r="O998" s="439"/>
      <c r="P998" s="439"/>
      <c r="Q998" s="439"/>
    </row>
    <row r="999" ht="25.15" customHeight="true" x14ac:dyDescent="0.2">
      <c r="C999" s="439"/>
      <c r="D999" s="439"/>
      <c r="E999" s="439"/>
      <c r="F999" s="439"/>
      <c r="G999" s="439"/>
      <c r="H999" s="439"/>
      <c r="I999" s="439"/>
      <c r="J999" s="439"/>
      <c r="K999" s="439"/>
      <c r="L999" s="439"/>
      <c r="M999" s="439"/>
      <c r="N999" s="439"/>
      <c r="O999" s="439"/>
      <c r="P999" s="439"/>
      <c r="Q999" s="439"/>
    </row>
    <row r="1000" ht="25.15" customHeight="true" x14ac:dyDescent="0.2">
      <c r="C1000" s="439"/>
      <c r="D1000" s="439"/>
      <c r="E1000" s="439"/>
      <c r="F1000" s="439"/>
      <c r="G1000" s="439"/>
      <c r="H1000" s="439"/>
      <c r="I1000" s="439"/>
      <c r="J1000" s="439"/>
      <c r="K1000" s="439"/>
      <c r="L1000" s="439"/>
      <c r="M1000" s="439"/>
      <c r="N1000" s="439"/>
      <c r="O1000" s="439"/>
      <c r="P1000" s="439"/>
      <c r="Q1000" s="439"/>
    </row>
    <row r="1001" ht="25.15" customHeight="true" x14ac:dyDescent="0.2">
      <c r="C1001" s="439"/>
      <c r="D1001" s="439"/>
      <c r="E1001" s="439"/>
      <c r="F1001" s="439"/>
      <c r="G1001" s="439"/>
      <c r="H1001" s="439"/>
      <c r="I1001" s="439"/>
      <c r="J1001" s="439"/>
      <c r="K1001" s="439"/>
      <c r="L1001" s="439"/>
      <c r="M1001" s="439"/>
      <c r="N1001" s="439"/>
      <c r="O1001" s="439"/>
      <c r="P1001" s="439"/>
      <c r="Q1001" s="439"/>
    </row>
    <row r="1002" ht="25.15" customHeight="true" x14ac:dyDescent="0.2">
      <c r="C1002" s="439"/>
      <c r="D1002" s="439"/>
      <c r="E1002" s="439"/>
      <c r="F1002" s="439"/>
      <c r="G1002" s="439"/>
      <c r="H1002" s="439"/>
      <c r="I1002" s="439"/>
      <c r="J1002" s="439"/>
      <c r="K1002" s="439"/>
      <c r="L1002" s="439"/>
      <c r="M1002" s="439"/>
      <c r="N1002" s="439"/>
      <c r="O1002" s="439"/>
      <c r="P1002" s="439"/>
      <c r="Q1002" s="439"/>
    </row>
    <row r="1003" ht="25.15" customHeight="true" x14ac:dyDescent="0.2">
      <c r="C1003" s="439"/>
      <c r="D1003" s="439"/>
      <c r="E1003" s="439"/>
      <c r="F1003" s="439"/>
      <c r="G1003" s="439"/>
      <c r="H1003" s="439"/>
      <c r="I1003" s="439"/>
      <c r="J1003" s="439"/>
      <c r="K1003" s="439"/>
      <c r="L1003" s="439"/>
      <c r="M1003" s="439"/>
      <c r="N1003" s="439"/>
      <c r="O1003" s="439"/>
      <c r="P1003" s="439"/>
      <c r="Q1003" s="439"/>
    </row>
    <row r="1004" ht="25.15" customHeight="true" x14ac:dyDescent="0.2">
      <c r="C1004" s="439"/>
      <c r="D1004" s="439"/>
      <c r="E1004" s="439"/>
      <c r="F1004" s="439"/>
      <c r="G1004" s="439"/>
      <c r="H1004" s="439"/>
      <c r="I1004" s="439"/>
      <c r="J1004" s="439"/>
      <c r="K1004" s="439"/>
      <c r="L1004" s="439"/>
      <c r="M1004" s="439"/>
      <c r="N1004" s="439"/>
      <c r="O1004" s="439"/>
      <c r="P1004" s="439"/>
      <c r="Q1004" s="439"/>
    </row>
    <row r="1005" ht="25.15" customHeight="true" x14ac:dyDescent="0.2">
      <c r="C1005" s="439"/>
      <c r="D1005" s="439"/>
      <c r="E1005" s="439"/>
      <c r="F1005" s="439"/>
      <c r="G1005" s="439"/>
      <c r="H1005" s="439"/>
      <c r="I1005" s="439"/>
      <c r="J1005" s="439"/>
      <c r="K1005" s="439"/>
      <c r="L1005" s="439"/>
      <c r="M1005" s="439"/>
      <c r="N1005" s="439"/>
      <c r="O1005" s="439"/>
      <c r="P1005" s="439"/>
      <c r="Q1005" s="439"/>
    </row>
    <row r="1006" ht="25.15" customHeight="true" x14ac:dyDescent="0.2">
      <c r="C1006" s="439"/>
      <c r="D1006" s="439"/>
      <c r="E1006" s="439"/>
      <c r="F1006" s="439"/>
      <c r="G1006" s="439"/>
      <c r="H1006" s="439"/>
      <c r="I1006" s="439"/>
      <c r="J1006" s="439"/>
      <c r="K1006" s="439"/>
      <c r="L1006" s="439"/>
      <c r="M1006" s="439"/>
      <c r="N1006" s="439"/>
      <c r="O1006" s="439"/>
      <c r="P1006" s="439"/>
      <c r="Q1006" s="439"/>
    </row>
    <row r="1007" ht="25.15" customHeight="true" x14ac:dyDescent="0.2">
      <c r="C1007" s="439"/>
      <c r="D1007" s="439"/>
      <c r="E1007" s="439"/>
      <c r="F1007" s="439"/>
      <c r="G1007" s="439"/>
      <c r="H1007" s="439"/>
      <c r="I1007" s="439"/>
      <c r="J1007" s="439"/>
      <c r="K1007" s="439"/>
      <c r="L1007" s="439"/>
      <c r="M1007" s="439"/>
      <c r="N1007" s="439"/>
      <c r="O1007" s="439"/>
      <c r="P1007" s="439"/>
      <c r="Q1007" s="439"/>
    </row>
    <row r="1008" ht="25.15" customHeight="true" x14ac:dyDescent="0.2">
      <c r="C1008" s="439"/>
      <c r="D1008" s="439"/>
      <c r="E1008" s="439"/>
      <c r="F1008" s="439"/>
      <c r="G1008" s="439"/>
      <c r="H1008" s="439"/>
      <c r="I1008" s="439"/>
      <c r="J1008" s="439"/>
      <c r="K1008" s="439"/>
      <c r="L1008" s="439"/>
      <c r="M1008" s="439"/>
      <c r="N1008" s="439"/>
      <c r="O1008" s="439"/>
      <c r="P1008" s="439"/>
      <c r="Q1008" s="439"/>
    </row>
    <row r="1009" ht="25.15" customHeight="true" x14ac:dyDescent="0.2">
      <c r="C1009" s="439"/>
      <c r="D1009" s="439"/>
      <c r="E1009" s="439"/>
      <c r="F1009" s="439"/>
      <c r="G1009" s="439"/>
      <c r="H1009" s="439"/>
      <c r="I1009" s="439"/>
      <c r="J1009" s="439"/>
      <c r="K1009" s="439"/>
      <c r="L1009" s="439"/>
      <c r="M1009" s="439"/>
      <c r="N1009" s="439"/>
      <c r="O1009" s="439"/>
      <c r="P1009" s="439"/>
      <c r="Q1009" s="439"/>
    </row>
    <row r="1010" ht="25.15" customHeight="true" x14ac:dyDescent="0.2">
      <c r="C1010" s="439"/>
      <c r="D1010" s="439"/>
      <c r="E1010" s="439"/>
      <c r="F1010" s="439"/>
      <c r="G1010" s="439"/>
      <c r="H1010" s="439"/>
      <c r="I1010" s="439"/>
      <c r="J1010" s="439"/>
      <c r="K1010" s="439"/>
      <c r="L1010" s="439"/>
      <c r="M1010" s="439"/>
      <c r="N1010" s="439"/>
      <c r="O1010" s="439"/>
      <c r="P1010" s="439"/>
      <c r="Q1010" s="439"/>
    </row>
    <row r="1011" ht="25.15" customHeight="true" x14ac:dyDescent="0.2">
      <c r="C1011" s="439"/>
      <c r="D1011" s="439"/>
      <c r="E1011" s="439"/>
      <c r="F1011" s="439"/>
      <c r="G1011" s="439"/>
      <c r="H1011" s="439"/>
      <c r="I1011" s="439"/>
      <c r="J1011" s="439"/>
      <c r="K1011" s="439"/>
      <c r="L1011" s="439"/>
      <c r="M1011" s="439"/>
      <c r="N1011" s="439"/>
      <c r="O1011" s="439"/>
      <c r="P1011" s="439"/>
      <c r="Q1011" s="439"/>
    </row>
    <row r="1012" ht="25.15" customHeight="true" x14ac:dyDescent="0.2">
      <c r="C1012" s="439"/>
      <c r="D1012" s="439"/>
      <c r="E1012" s="439"/>
      <c r="F1012" s="439"/>
      <c r="G1012" s="439"/>
      <c r="H1012" s="439"/>
      <c r="I1012" s="439"/>
      <c r="J1012" s="439"/>
      <c r="K1012" s="439"/>
      <c r="L1012" s="439"/>
      <c r="M1012" s="439"/>
      <c r="N1012" s="439"/>
      <c r="O1012" s="439"/>
      <c r="P1012" s="439"/>
      <c r="Q1012" s="439"/>
    </row>
    <row r="1013" ht="25.15" customHeight="true" x14ac:dyDescent="0.2">
      <c r="C1013" s="439"/>
      <c r="D1013" s="439"/>
      <c r="E1013" s="439"/>
      <c r="F1013" s="439"/>
      <c r="G1013" s="439"/>
      <c r="H1013" s="439"/>
      <c r="I1013" s="439"/>
      <c r="J1013" s="439"/>
      <c r="K1013" s="439"/>
      <c r="L1013" s="439"/>
      <c r="M1013" s="439"/>
      <c r="N1013" s="439"/>
      <c r="O1013" s="439"/>
      <c r="P1013" s="439"/>
      <c r="Q1013" s="439"/>
    </row>
    <row r="1014" ht="25.15" customHeight="true" x14ac:dyDescent="0.2">
      <c r="C1014" s="439"/>
      <c r="D1014" s="439"/>
      <c r="E1014" s="439"/>
      <c r="F1014" s="439"/>
      <c r="G1014" s="439"/>
      <c r="H1014" s="439"/>
      <c r="I1014" s="439"/>
      <c r="J1014" s="439"/>
      <c r="K1014" s="439"/>
      <c r="L1014" s="439"/>
      <c r="M1014" s="439"/>
      <c r="N1014" s="439"/>
      <c r="O1014" s="439"/>
      <c r="P1014" s="439"/>
      <c r="Q1014" s="439"/>
    </row>
    <row r="1015" ht="25.15" customHeight="true" x14ac:dyDescent="0.2">
      <c r="C1015" s="439"/>
      <c r="D1015" s="439"/>
      <c r="E1015" s="439"/>
      <c r="F1015" s="439"/>
      <c r="G1015" s="439"/>
      <c r="H1015" s="439"/>
      <c r="I1015" s="439"/>
      <c r="J1015" s="439"/>
      <c r="K1015" s="439"/>
      <c r="L1015" s="439"/>
      <c r="M1015" s="439"/>
      <c r="N1015" s="439"/>
      <c r="O1015" s="439"/>
      <c r="P1015" s="439"/>
      <c r="Q1015" s="439"/>
    </row>
    <row r="1016" ht="25.15" customHeight="true" x14ac:dyDescent="0.2">
      <c r="C1016" s="439"/>
      <c r="D1016" s="439"/>
      <c r="E1016" s="439"/>
      <c r="F1016" s="439"/>
      <c r="G1016" s="439"/>
      <c r="H1016" s="439"/>
      <c r="I1016" s="439"/>
      <c r="J1016" s="439"/>
      <c r="K1016" s="439"/>
      <c r="L1016" s="439"/>
      <c r="M1016" s="439"/>
      <c r="N1016" s="439"/>
      <c r="O1016" s="439"/>
      <c r="P1016" s="439"/>
      <c r="Q1016" s="439"/>
    </row>
    <row r="1017" ht="25.15" customHeight="true" x14ac:dyDescent="0.2">
      <c r="C1017" s="439"/>
      <c r="D1017" s="439"/>
      <c r="E1017" s="439"/>
      <c r="F1017" s="439"/>
      <c r="G1017" s="439"/>
      <c r="H1017" s="439"/>
      <c r="I1017" s="439"/>
      <c r="J1017" s="439"/>
      <c r="K1017" s="439"/>
      <c r="L1017" s="439"/>
      <c r="M1017" s="439"/>
      <c r="N1017" s="439"/>
      <c r="O1017" s="439"/>
      <c r="P1017" s="439"/>
      <c r="Q1017" s="439"/>
    </row>
    <row r="1018" ht="25.15" customHeight="true" x14ac:dyDescent="0.2">
      <c r="C1018" s="439"/>
      <c r="D1018" s="439"/>
      <c r="E1018" s="439"/>
      <c r="F1018" s="439"/>
      <c r="G1018" s="439"/>
      <c r="H1018" s="439"/>
      <c r="I1018" s="439"/>
      <c r="J1018" s="439"/>
      <c r="K1018" s="439"/>
      <c r="L1018" s="439"/>
      <c r="M1018" s="439"/>
      <c r="N1018" s="439"/>
      <c r="O1018" s="439"/>
      <c r="P1018" s="439"/>
      <c r="Q1018" s="439"/>
    </row>
    <row r="1019" ht="25.15" customHeight="true" x14ac:dyDescent="0.2">
      <c r="C1019" s="439"/>
      <c r="D1019" s="439"/>
      <c r="E1019" s="439"/>
      <c r="F1019" s="439"/>
      <c r="G1019" s="439"/>
      <c r="H1019" s="439"/>
      <c r="I1019" s="439"/>
      <c r="J1019" s="439"/>
      <c r="K1019" s="439"/>
      <c r="L1019" s="439"/>
      <c r="M1019" s="439"/>
      <c r="N1019" s="439"/>
      <c r="O1019" s="439"/>
      <c r="P1019" s="439"/>
      <c r="Q1019" s="439"/>
    </row>
    <row r="1020" ht="25.15" customHeight="true" x14ac:dyDescent="0.2">
      <c r="C1020" s="439"/>
      <c r="D1020" s="439"/>
      <c r="E1020" s="439"/>
      <c r="F1020" s="439"/>
      <c r="G1020" s="439"/>
      <c r="H1020" s="439"/>
      <c r="I1020" s="439"/>
      <c r="J1020" s="439"/>
      <c r="K1020" s="439"/>
      <c r="L1020" s="439"/>
      <c r="M1020" s="439"/>
      <c r="N1020" s="439"/>
      <c r="O1020" s="439"/>
      <c r="P1020" s="439"/>
      <c r="Q1020" s="439"/>
    </row>
    <row r="1021" ht="25.15" customHeight="true" x14ac:dyDescent="0.2">
      <c r="C1021" s="439"/>
      <c r="D1021" s="439"/>
      <c r="E1021" s="439"/>
      <c r="F1021" s="439"/>
      <c r="G1021" s="439"/>
      <c r="H1021" s="439"/>
      <c r="I1021" s="439"/>
      <c r="J1021" s="439"/>
      <c r="K1021" s="439"/>
      <c r="L1021" s="439"/>
      <c r="M1021" s="439"/>
      <c r="N1021" s="439"/>
      <c r="O1021" s="439"/>
      <c r="P1021" s="439"/>
      <c r="Q1021" s="439"/>
    </row>
    <row r="1022" ht="25.15" customHeight="true" x14ac:dyDescent="0.2">
      <c r="C1022" s="439"/>
      <c r="D1022" s="439"/>
      <c r="E1022" s="439"/>
      <c r="F1022" s="439"/>
      <c r="G1022" s="439"/>
      <c r="H1022" s="439"/>
      <c r="I1022" s="439"/>
      <c r="J1022" s="439"/>
      <c r="K1022" s="439"/>
      <c r="L1022" s="439"/>
      <c r="M1022" s="439"/>
      <c r="N1022" s="439"/>
      <c r="O1022" s="439"/>
      <c r="P1022" s="439"/>
      <c r="Q1022" s="439"/>
    </row>
    <row r="1023" ht="25.15" customHeight="true" x14ac:dyDescent="0.2">
      <c r="C1023" s="439"/>
      <c r="D1023" s="439"/>
      <c r="E1023" s="439"/>
      <c r="F1023" s="439"/>
      <c r="G1023" s="439"/>
      <c r="H1023" s="439"/>
      <c r="I1023" s="439"/>
      <c r="J1023" s="439"/>
      <c r="K1023" s="439"/>
      <c r="L1023" s="439"/>
      <c r="M1023" s="439"/>
      <c r="N1023" s="439"/>
      <c r="O1023" s="439"/>
      <c r="P1023" s="439"/>
      <c r="Q1023" s="439"/>
    </row>
    <row r="1024" ht="25.15" customHeight="true" x14ac:dyDescent="0.2">
      <c r="C1024" s="439"/>
      <c r="D1024" s="439"/>
      <c r="E1024" s="439"/>
      <c r="F1024" s="439"/>
      <c r="G1024" s="439"/>
      <c r="H1024" s="439"/>
      <c r="I1024" s="439"/>
      <c r="J1024" s="439"/>
      <c r="K1024" s="439"/>
      <c r="L1024" s="439"/>
      <c r="M1024" s="439"/>
      <c r="N1024" s="439"/>
      <c r="O1024" s="439"/>
      <c r="P1024" s="439"/>
      <c r="Q1024" s="439"/>
    </row>
    <row r="1025" s="376" customFormat="true" ht="21" customHeight="true" x14ac:dyDescent="0.2">
      <c r="A1025" s="1776" t="s">
        <v>188</v>
      </c>
      <c r="B1025" s="1777"/>
      <c r="C1025" s="1778"/>
      <c r="AI1025" s="511"/>
      <c r="AJ1025" s="511"/>
      <c r="AK1025" s="511"/>
      <c r="AL1025" s="511"/>
      <c r="AM1025" s="511"/>
      <c r="AN1025" s="511"/>
      <c r="AO1025" s="511"/>
      <c r="AP1025" s="511"/>
      <c r="AQ1025" s="511"/>
      <c r="AR1025" s="511"/>
      <c r="AS1025" s="511"/>
      <c r="AT1025" s="511"/>
      <c r="AU1025" s="511"/>
      <c r="AV1025" s="511"/>
      <c r="AW1025" s="511"/>
      <c r="AX1025" s="511"/>
      <c r="AY1025" s="511"/>
      <c r="AZ1025" s="5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76" customFormat="true" ht="15.95" customHeight="true" x14ac:dyDescent="0.2">
      <c r="A1026" s="1779" t="s">
        <v>189</v>
      </c>
      <c r="B1026" s="1780"/>
      <c r="C1026" s="379" t="s">
        <v>190</v>
      </c>
      <c r="AI1026" s="511"/>
      <c r="AJ1026" s="511"/>
      <c r="AK1026" s="511"/>
      <c r="AL1026" s="511"/>
      <c r="AM1026" s="511"/>
      <c r="AN1026" s="511"/>
      <c r="AO1026" s="511"/>
      <c r="AP1026" s="511"/>
      <c r="AQ1026" s="511"/>
      <c r="AR1026" s="511"/>
      <c r="AS1026" s="511"/>
      <c r="AT1026" s="511"/>
      <c r="AU1026" s="511"/>
      <c r="AV1026" s="511"/>
      <c r="AW1026" s="511"/>
      <c r="AX1026" s="511"/>
      <c r="AY1026" s="511"/>
      <c r="AZ1026" s="5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76" customFormat="true" ht="17.1" hidden="true" customHeight="true" x14ac:dyDescent="0.2">
      <c r="A1027" s="380" t="s">
        <v>191</v>
      </c>
      <c r="B1027" s="381" t="s">
        <v>192</v>
      </c>
      <c r="C1027" s="382">
        <v>11328</v>
      </c>
      <c r="AI1027" s="511"/>
      <c r="AJ1027" s="511"/>
      <c r="AK1027" s="511"/>
      <c r="AL1027" s="511"/>
      <c r="AM1027" s="511"/>
      <c r="AN1027" s="511"/>
      <c r="AO1027" s="511"/>
      <c r="AP1027" s="511"/>
      <c r="AQ1027" s="511"/>
      <c r="AR1027" s="511"/>
      <c r="AS1027" s="511"/>
      <c r="AT1027" s="511"/>
      <c r="AU1027" s="511"/>
      <c r="AV1027" s="511"/>
      <c r="AW1027" s="511"/>
      <c r="AX1027" s="511"/>
      <c r="AY1027" s="511"/>
      <c r="AZ1027" s="5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76" customFormat="true" ht="17.1" hidden="true" customHeight="true" x14ac:dyDescent="0.2">
      <c r="A1028" s="383" t="s">
        <v>193</v>
      </c>
      <c r="B1028" s="384" t="s">
        <v>192</v>
      </c>
      <c r="C1028" s="385">
        <v>11328</v>
      </c>
      <c r="AI1028" s="511"/>
      <c r="AJ1028" s="511"/>
      <c r="AK1028" s="511"/>
      <c r="AL1028" s="511"/>
      <c r="AM1028" s="511"/>
      <c r="AN1028" s="511"/>
      <c r="AO1028" s="511"/>
      <c r="AP1028" s="511"/>
      <c r="AQ1028" s="511"/>
      <c r="AR1028" s="511"/>
      <c r="AS1028" s="511"/>
      <c r="AT1028" s="511"/>
      <c r="AU1028" s="511"/>
      <c r="AV1028" s="511"/>
      <c r="AW1028" s="511"/>
      <c r="AX1028" s="511"/>
      <c r="AY1028" s="511"/>
      <c r="AZ1028" s="5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76" customFormat="true" ht="17.1" hidden="true" customHeight="true" x14ac:dyDescent="0.2">
      <c r="A1029" s="383" t="s">
        <v>194</v>
      </c>
      <c r="B1029" s="384" t="s">
        <v>195</v>
      </c>
      <c r="C1029" s="385">
        <v>11328</v>
      </c>
      <c r="AI1029" s="511"/>
      <c r="AJ1029" s="511"/>
      <c r="AK1029" s="511"/>
      <c r="AL1029" s="511"/>
      <c r="AM1029" s="511"/>
      <c r="AN1029" s="511"/>
      <c r="AO1029" s="511"/>
      <c r="AP1029" s="511"/>
      <c r="AQ1029" s="511"/>
      <c r="AR1029" s="511"/>
      <c r="AS1029" s="511"/>
      <c r="AT1029" s="511"/>
      <c r="AU1029" s="511"/>
      <c r="AV1029" s="511"/>
      <c r="AW1029" s="511"/>
      <c r="AX1029" s="511"/>
      <c r="AY1029" s="511"/>
      <c r="AZ1029" s="5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76" customFormat="true" ht="17.1" hidden="true" customHeight="true" x14ac:dyDescent="0.2">
      <c r="A1030" s="383" t="s">
        <v>196</v>
      </c>
      <c r="B1030" s="384" t="s">
        <v>197</v>
      </c>
      <c r="C1030" s="385">
        <v>11328</v>
      </c>
      <c r="AI1030" s="511"/>
      <c r="AJ1030" s="511"/>
      <c r="AK1030" s="511"/>
      <c r="AL1030" s="511"/>
      <c r="AM1030" s="511"/>
      <c r="AN1030" s="511"/>
      <c r="AO1030" s="511"/>
      <c r="AP1030" s="511"/>
      <c r="AQ1030" s="511"/>
      <c r="AR1030" s="511"/>
      <c r="AS1030" s="511"/>
      <c r="AT1030" s="511"/>
      <c r="AU1030" s="511"/>
      <c r="AV1030" s="511"/>
      <c r="AW1030" s="511"/>
      <c r="AX1030" s="511"/>
      <c r="AY1030" s="511"/>
      <c r="AZ1030" s="5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76" customFormat="true" ht="17.1" customHeight="true" x14ac:dyDescent="0.2">
      <c r="A1031" s="1781" t="s">
        <v>198</v>
      </c>
      <c r="B1031" s="384" t="s">
        <v>199</v>
      </c>
      <c r="C1031" s="385">
        <v>5970</v>
      </c>
      <c r="AI1031" s="511"/>
      <c r="AJ1031" s="511"/>
      <c r="AK1031" s="511"/>
      <c r="AL1031" s="511"/>
      <c r="AM1031" s="511"/>
      <c r="AN1031" s="511"/>
      <c r="AO1031" s="511"/>
      <c r="AP1031" s="511"/>
      <c r="AQ1031" s="511"/>
      <c r="AR1031" s="511"/>
      <c r="AS1031" s="511"/>
      <c r="AT1031" s="511"/>
      <c r="AU1031" s="511"/>
      <c r="AV1031" s="511"/>
      <c r="AW1031" s="511"/>
      <c r="AX1031" s="511"/>
      <c r="AY1031" s="511"/>
      <c r="AZ1031" s="5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76" customFormat="true" ht="17.1" customHeight="true" x14ac:dyDescent="0.2">
      <c r="A1032" s="1781"/>
      <c r="B1032" s="384" t="s">
        <v>200</v>
      </c>
      <c r="C1032" s="385">
        <v>5358</v>
      </c>
      <c r="AI1032" s="511"/>
      <c r="AJ1032" s="511"/>
      <c r="AK1032" s="511"/>
      <c r="AL1032" s="511"/>
      <c r="AM1032" s="511"/>
      <c r="AN1032" s="511"/>
      <c r="AO1032" s="511"/>
      <c r="AP1032" s="511"/>
      <c r="AQ1032" s="511"/>
      <c r="AR1032" s="511"/>
      <c r="AS1032" s="511"/>
      <c r="AT1032" s="511"/>
      <c r="AU1032" s="511"/>
      <c r="AV1032" s="511"/>
      <c r="AW1032" s="511"/>
      <c r="AX1032" s="511"/>
      <c r="AY1032" s="511"/>
      <c r="AZ1032" s="5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76" customFormat="true" ht="17.1" customHeight="true" x14ac:dyDescent="0.2">
      <c r="A1033" s="1782"/>
      <c r="B1033" s="386" t="s">
        <v>201</v>
      </c>
      <c r="C1033" s="387">
        <v>0</v>
      </c>
      <c r="AI1033" s="511"/>
      <c r="AJ1033" s="511"/>
      <c r="AK1033" s="511"/>
      <c r="AL1033" s="511"/>
      <c r="AM1033" s="511"/>
      <c r="AN1033" s="511"/>
      <c r="AO1033" s="511"/>
      <c r="AP1033" s="511"/>
      <c r="AQ1033" s="511"/>
      <c r="AR1033" s="511"/>
      <c r="AS1033" s="511"/>
      <c r="AT1033" s="511"/>
      <c r="AU1033" s="511"/>
      <c r="AV1033" s="511"/>
      <c r="AW1033" s="511"/>
      <c r="AX1033" s="511"/>
      <c r="AY1033" s="511"/>
      <c r="AZ1033" s="511"/>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395"/>
      <c r="BV1033" s="395"/>
      <c r="BW1033" s="395"/>
      <c r="BX1033" s="395"/>
      <c r="BY1033" s="395"/>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76" customFormat="true" ht="12.95" customHeight="true" x14ac:dyDescent="0.2">
      <c r="A1034" s="1783" t="s">
        <v>202</v>
      </c>
      <c r="B1034" s="1784"/>
      <c r="C1034" s="1785"/>
      <c r="AI1034" s="511"/>
      <c r="AJ1034" s="511"/>
      <c r="AK1034" s="511"/>
      <c r="AL1034" s="511"/>
      <c r="AM1034" s="511"/>
      <c r="AN1034" s="511"/>
      <c r="AO1034" s="511"/>
      <c r="AP1034" s="511"/>
      <c r="AQ1034" s="511"/>
      <c r="AR1034" s="511"/>
      <c r="AS1034" s="511"/>
      <c r="AT1034" s="511"/>
      <c r="AU1034" s="511"/>
      <c r="AV1034" s="511"/>
      <c r="AW1034" s="511"/>
      <c r="AX1034" s="511"/>
      <c r="AY1034" s="511"/>
      <c r="AZ1034" s="5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77"/>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71"/>
      <c r="BB1035" s="237"/>
      <c r="BC1035" s="371"/>
      <c r="BD1035" s="371"/>
      <c r="BE1035" s="371"/>
      <c r="BF1035" s="371"/>
      <c r="BG1035" s="371"/>
      <c r="BH1035" s="371"/>
      <c r="BI1035" s="371"/>
      <c r="BJ1035" s="371"/>
      <c r="BK1035" s="371"/>
      <c r="BL1035" s="371"/>
      <c r="BM1035" s="371"/>
      <c r="BN1035" s="371"/>
      <c r="BO1035" s="371"/>
      <c r="BP1035" s="371"/>
      <c r="BQ1035" s="371"/>
      <c r="BR1035" s="371"/>
      <c r="BS1035" s="371"/>
      <c r="BT1035" s="371"/>
      <c r="BU1035" s="371"/>
      <c r="BV1035" s="371"/>
      <c r="BW1035" s="371"/>
      <c r="BX1035" s="371"/>
      <c r="BY1035" s="37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Atl ntico Norte(Raan)</v>
      </c>
      <c r="B1037" s="292" t="e">
        <f>BR122+BR123</f>
        <v>#VALUE!</v>
      </c>
    </row>
    <row r="1038" ht="15" customHeight="true" x14ac:dyDescent="0.2">
      <c r="A1038" s="292" t="str">
        <f>S15</f>
        <v>Atl ntico Sur(Raas)</v>
      </c>
      <c r="B1038" s="292" t="e">
        <f>BS122+BS123</f>
        <v>#VALUE!</v>
      </c>
    </row>
    <row r="1039" ht="15" customHeight="true" x14ac:dyDescent="0.2">
      <c r="A1039" s="292" t="str">
        <f>T15</f>
        <v>Boaco</v>
      </c>
      <c r="B1039" s="292" t="e">
        <f>BT122+BT123</f>
        <v>#VALUE!</v>
      </c>
    </row>
    <row r="1040" ht="15" customHeight="true" x14ac:dyDescent="0.2">
      <c r="A1040" s="292" t="str">
        <f>U15</f>
        <v>Carazo</v>
      </c>
      <c r="B1040" s="292" t="e">
        <f>BU122+BU123</f>
        <v>#VALUE!</v>
      </c>
    </row>
    <row r="1041" ht="15" customHeight="true" x14ac:dyDescent="0.2">
      <c r="A1041" s="292" t="str">
        <f>V15</f>
        <v>Chinandega</v>
      </c>
      <c r="B1041" s="292" t="e">
        <f>BV122+BV123</f>
        <v>#VALUE!</v>
      </c>
    </row>
    <row r="1042" ht="15" customHeight="true" x14ac:dyDescent="0.2">
      <c r="A1042" s="292" t="str">
        <f>W15</f>
        <v>Chontales</v>
      </c>
      <c r="B1042" s="292" t="e">
        <f>BW122+BW123</f>
        <v>#VALUE!</v>
      </c>
    </row>
    <row r="1043" ht="15" customHeight="true" x14ac:dyDescent="0.2">
      <c r="A1043" s="292" t="str">
        <f>X15</f>
        <v>Estel¡</v>
      </c>
      <c r="B1043" s="292" t="e">
        <f>BX122+XR123</f>
        <v>#VALUE!</v>
      </c>
    </row>
    <row r="1044" ht="15" customHeight="true" x14ac:dyDescent="0.2">
      <c r="A1044" s="292" t="str">
        <f>Y15</f>
        <v>Granada</v>
      </c>
      <c r="B1044" s="292" t="e">
        <f>BY122+BY123</f>
        <v>#VALUE!</v>
      </c>
    </row>
    <row r="1045" ht="15" customHeight="true" x14ac:dyDescent="0.2">
      <c r="A1045" s="292" t="str">
        <f>Z15</f>
        <v>Jinotega</v>
      </c>
      <c r="B1045" s="292" t="e">
        <f>BZ122+BZ123</f>
        <v>#VALUE!</v>
      </c>
    </row>
    <row r="1046" ht="15" customHeight="true" x14ac:dyDescent="0.2">
      <c r="A1046" s="237" t="str">
        <f>AA15</f>
        <v>Le¢n</v>
      </c>
      <c r="B1046" s="292" t="e">
        <f>CA122+CA123</f>
        <v>#VALUE!</v>
      </c>
    </row>
    <row r="1047" ht="15" customHeight="true" x14ac:dyDescent="0.2">
      <c r="A1047" s="237" t="str">
        <f>AB15</f>
        <v>Madriz</v>
      </c>
      <c r="B1047" s="292" t="e">
        <f>CB122+CB123</f>
        <v>#VALUE!</v>
      </c>
    </row>
    <row r="1048" ht="15" customHeight="true" x14ac:dyDescent="0.2">
      <c r="A1048" s="237" t="str">
        <f>AC15</f>
        <v>Managua</v>
      </c>
      <c r="B1048" s="292" t="e">
        <f>CC122+CC123</f>
        <v>#VALUE!</v>
      </c>
    </row>
    <row r="1049" ht="15" customHeight="true" x14ac:dyDescent="0.2">
      <c r="A1049" s="237" t="str">
        <f>AD15</f>
        <v>Masaya</v>
      </c>
      <c r="B1049" s="292" t="e">
        <f>CD122+CD123</f>
        <v>#VALUE!</v>
      </c>
    </row>
    <row r="1050" ht="15" customHeight="true" x14ac:dyDescent="0.2">
      <c r="A1050" s="237" t="str">
        <f>AE15</f>
        <v>Matagalpa</v>
      </c>
      <c r="B1050" s="292" t="e">
        <f>CE122+CE123</f>
        <v>#VALUE!</v>
      </c>
    </row>
    <row r="1051" ht="15" customHeight="true" x14ac:dyDescent="0.2">
      <c r="A1051" s="237" t="str">
        <f>AF15</f>
        <v>Nueva Segovia</v>
      </c>
      <c r="B1051" s="292" t="e">
        <f>CF122+CF123</f>
        <v>#VALUE!</v>
      </c>
    </row>
    <row r="1052" ht="15" customHeight="true" x14ac:dyDescent="0.2">
      <c r="A1052" s="237" t="str">
        <f>AG15</f>
        <v>R¡o San Juan</v>
      </c>
      <c r="B1052" s="292" t="e">
        <f>CG122+CG123</f>
        <v>#VALUE!</v>
      </c>
    </row>
    <row r="1053" ht="15" customHeight="true" x14ac:dyDescent="0.2">
      <c r="A1053" s="237" t="str">
        <f>AH15</f>
        <v>Rivas</v>
      </c>
      <c r="B1053" s="292" t="e">
        <f>CH122+CH123</f>
        <v>#VALUE!</v>
      </c>
    </row>
    <row r="1054" ht="15" customHeight="true" x14ac:dyDescent="0.2">
      <c r="A1054" s="237">
        <f>AI15</f>
        <v>0</v>
      </c>
      <c r="B1054" s="292">
        <f>CI122+CI123</f>
        <v>0</v>
      </c>
    </row>
    <row r="1055" ht="15" customHeight="true" x14ac:dyDescent="0.2">
      <c r="A1055" s="237">
        <f>AJ15</f>
        <v>0</v>
      </c>
      <c r="B1055" s="292">
        <f>CJ122+CJ123</f>
        <v>0</v>
      </c>
    </row>
    <row r="1056" ht="15" customHeight="true" x14ac:dyDescent="0.2">
      <c r="A1056" s="237">
        <f>AK15</f>
        <v>0</v>
      </c>
      <c r="B1056" s="292">
        <f>CK122+CK123</f>
        <v>0</v>
      </c>
    </row>
    <row r="1057" ht="15" customHeight="true" x14ac:dyDescent="0.2">
      <c r="A1057" s="237">
        <f>AL15</f>
        <v>0</v>
      </c>
      <c r="B1057" s="292">
        <f>CL122+CL123</f>
        <v>0</v>
      </c>
    </row>
    <row r="1058" ht="15" customHeight="true" x14ac:dyDescent="0.2">
      <c r="A1058" s="237">
        <f>AM15</f>
        <v>0</v>
      </c>
      <c r="B1058" s="292">
        <f>CM122+CM123</f>
        <v>0</v>
      </c>
    </row>
    <row r="1059" ht="15" customHeight="true" x14ac:dyDescent="0.2">
      <c r="A1059" s="237">
        <f>AN15</f>
        <v>0</v>
      </c>
      <c r="B1059" s="292">
        <f>CN122+CN123</f>
        <v>0</v>
      </c>
    </row>
    <row r="1060" ht="15" customHeight="true" x14ac:dyDescent="0.2">
      <c r="A1060" s="237">
        <f>AO15</f>
        <v>0</v>
      </c>
      <c r="B1060" s="292">
        <f>CO122+CO123</f>
        <v>0</v>
      </c>
    </row>
    <row r="1061" ht="15" customHeight="true" x14ac:dyDescent="0.2">
      <c r="A1061" s="237">
        <f>AP15</f>
        <v>0</v>
      </c>
      <c r="B1061" s="292">
        <f>CP122+CP123</f>
        <v>0</v>
      </c>
    </row>
    <row r="1062" ht="15" customHeight="true" x14ac:dyDescent="0.2">
      <c r="A1062" s="237">
        <f>AQ15</f>
        <v>0</v>
      </c>
      <c r="B1062" s="292">
        <f>CQ122+CQ123</f>
        <v>0</v>
      </c>
    </row>
    <row r="1063" ht="15" customHeight="true" x14ac:dyDescent="0.2">
      <c r="A1063" s="237">
        <f>AR15</f>
        <v>0</v>
      </c>
      <c r="B1063" s="292">
        <f>CR122+CR123</f>
        <v>0</v>
      </c>
    </row>
    <row r="1064" ht="15" customHeight="true" x14ac:dyDescent="0.2">
      <c r="A1064" s="237">
        <f>AS15</f>
        <v>0</v>
      </c>
      <c r="B1064" s="292">
        <f>CS122+CS123</f>
        <v>0</v>
      </c>
    </row>
    <row r="1065" ht="15" customHeight="true" x14ac:dyDescent="0.2">
      <c r="A1065" s="237">
        <f>AT15</f>
        <v>0</v>
      </c>
      <c r="B1065" s="292">
        <f>CT122+CT123</f>
        <v>0</v>
      </c>
    </row>
    <row r="1066" ht="15" customHeight="true" x14ac:dyDescent="0.2">
      <c r="A1066" s="237">
        <f>AU15</f>
        <v>0</v>
      </c>
      <c r="B1066" s="292">
        <f>CU122+CU123</f>
        <v>0</v>
      </c>
    </row>
    <row r="1067" ht="15" customHeight="true" x14ac:dyDescent="0.2">
      <c r="A1067" s="237">
        <f>AV15</f>
        <v>0</v>
      </c>
      <c r="B1067" s="292">
        <f>CV122+CV123</f>
        <v>0</v>
      </c>
    </row>
    <row r="1068" ht="15" customHeight="true" x14ac:dyDescent="0.2">
      <c r="A1068" s="237">
        <f>AW15</f>
        <v>0</v>
      </c>
      <c r="B1068" s="292">
        <f>CW122+CW123</f>
        <v>0</v>
      </c>
    </row>
    <row r="1069" ht="15" customHeight="true" x14ac:dyDescent="0.2">
      <c r="A1069" s="237">
        <f>AX15</f>
        <v>0</v>
      </c>
      <c r="B1069" s="292">
        <f>CX122+CX123</f>
        <v>0</v>
      </c>
    </row>
    <row r="1070" ht="15" customHeight="true" x14ac:dyDescent="0.2">
      <c r="A1070" s="237">
        <f>AY15</f>
        <v>0</v>
      </c>
      <c r="B1070" s="292">
        <f>CY122+CY123</f>
        <v>0</v>
      </c>
    </row>
    <row r="1071" ht="15" customHeight="true" x14ac:dyDescent="0.2">
      <c r="A1071" s="237"/>
      <c r="B1071" s="292"/>
    </row>
    <row r="1072" ht="15" customHeight="true" x14ac:dyDescent="0.2">
      <c r="A1072" s="292">
        <f>34-COUNTIF(A1037:A1071,"0")</f>
        <v>17</v>
      </c>
      <c r="B1072" s="237" t="s">
        <v>136</v>
      </c>
    </row>
    <row r="1100" s="527" customFormat="true" ht="17.1" customHeight="true" x14ac:dyDescent="0.2">
      <c r="A1100" s="528"/>
      <c r="B1100" s="510"/>
      <c r="BA1100" s="371"/>
      <c r="BB1100" s="237"/>
      <c r="BC1100" s="371"/>
      <c r="BD1100" s="371"/>
      <c r="BE1100" s="371"/>
      <c r="BF1100" s="371"/>
      <c r="BG1100" s="371"/>
      <c r="BH1100" s="371"/>
      <c r="BI1100" s="371"/>
      <c r="BJ1100" s="371"/>
      <c r="BK1100" s="371"/>
      <c r="BL1100" s="371"/>
      <c r="BM1100" s="371"/>
      <c r="BN1100" s="371"/>
      <c r="BO1100" s="371"/>
      <c r="BP1100" s="371"/>
      <c r="BQ1100" s="371"/>
      <c r="BR1100" s="371"/>
      <c r="BS1100" s="371"/>
      <c r="BT1100" s="371"/>
      <c r="BU1100" s="371"/>
      <c r="BV1100" s="371"/>
      <c r="BW1100" s="371"/>
      <c r="BX1100" s="371"/>
      <c r="BY1100" s="37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527" customFormat="true" ht="17.1" customHeight="true" x14ac:dyDescent="0.2">
      <c r="A1101" s="529"/>
      <c r="B1101" s="512"/>
      <c r="BA1101" s="371"/>
      <c r="BB1101" s="237"/>
      <c r="BC1101" s="371"/>
      <c r="BD1101" s="371"/>
      <c r="BE1101" s="371"/>
      <c r="BF1101" s="371"/>
      <c r="BG1101" s="371"/>
      <c r="BH1101" s="371"/>
      <c r="BI1101" s="371"/>
      <c r="BJ1101" s="371"/>
      <c r="BK1101" s="371"/>
      <c r="BL1101" s="371"/>
      <c r="BM1101" s="371"/>
      <c r="BN1101" s="371"/>
      <c r="BO1101" s="371"/>
      <c r="BP1101" s="371"/>
      <c r="BQ1101" s="371"/>
      <c r="BR1101" s="371"/>
      <c r="BS1101" s="371"/>
      <c r="BT1101" s="371"/>
      <c r="BU1101" s="371"/>
      <c r="BV1101" s="371"/>
      <c r="BW1101" s="371"/>
      <c r="BX1101" s="371"/>
      <c r="BY1101" s="37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71"/>
      <c r="BB1102" s="237"/>
      <c r="BC1102" s="371"/>
      <c r="BD1102" s="371"/>
      <c r="BE1102" s="371"/>
      <c r="BF1102" s="371"/>
      <c r="BG1102" s="371"/>
      <c r="BH1102" s="371"/>
      <c r="BI1102" s="371"/>
      <c r="BJ1102" s="371"/>
      <c r="BK1102" s="371"/>
      <c r="BL1102" s="371"/>
      <c r="BM1102" s="371"/>
      <c r="BN1102" s="371"/>
      <c r="BO1102" s="371"/>
      <c r="BP1102" s="371"/>
      <c r="BQ1102" s="371"/>
      <c r="BR1102" s="371"/>
      <c r="BS1102" s="371"/>
      <c r="BT1102" s="371"/>
      <c r="BU1102" s="371"/>
      <c r="BV1102" s="371"/>
      <c r="BW1102" s="371"/>
      <c r="BX1102" s="371"/>
      <c r="BY1102" s="371"/>
    </row>
    <row r="1103" s="211" customFormat="true" ht="15" customHeight="true" x14ac:dyDescent="0.2">
      <c r="BA1103" s="371"/>
      <c r="BB1103" s="237"/>
      <c r="BC1103" s="371"/>
      <c r="BD1103" s="371"/>
      <c r="BE1103" s="371"/>
      <c r="BF1103" s="371"/>
      <c r="BG1103" s="371"/>
      <c r="BH1103" s="371"/>
      <c r="BI1103" s="371"/>
      <c r="BJ1103" s="371"/>
      <c r="BK1103" s="371"/>
      <c r="BL1103" s="371"/>
      <c r="BM1103" s="371"/>
      <c r="BN1103" s="371"/>
      <c r="BO1103" s="371"/>
      <c r="BP1103" s="371"/>
      <c r="BQ1103" s="371"/>
      <c r="BR1103" s="371"/>
      <c r="BS1103" s="371"/>
      <c r="BT1103" s="371"/>
      <c r="BU1103" s="371"/>
      <c r="BV1103" s="371"/>
      <c r="BW1103" s="371"/>
      <c r="BX1103" s="371"/>
      <c r="BY1103" s="371"/>
    </row>
    <row r="1104" s="211" customFormat="true" ht="15" customHeight="true" x14ac:dyDescent="0.2">
      <c r="BA1104" s="371"/>
      <c r="BB1104" s="237"/>
      <c r="BC1104" s="371"/>
      <c r="BD1104" s="371"/>
      <c r="BE1104" s="371"/>
      <c r="BF1104" s="371"/>
      <c r="BG1104" s="371"/>
      <c r="BH1104" s="371"/>
      <c r="BI1104" s="371"/>
      <c r="BJ1104" s="371"/>
      <c r="BK1104" s="371"/>
      <c r="BL1104" s="371"/>
      <c r="BM1104" s="371"/>
      <c r="BN1104" s="371"/>
      <c r="BO1104" s="371"/>
      <c r="BP1104" s="371"/>
      <c r="BQ1104" s="371"/>
      <c r="BR1104" s="371"/>
      <c r="BS1104" s="371"/>
      <c r="BT1104" s="371"/>
      <c r="BU1104" s="371"/>
      <c r="BV1104" s="371"/>
      <c r="BW1104" s="371"/>
      <c r="BX1104" s="371"/>
      <c r="BY1104" s="371"/>
    </row>
    <row r="1105" s="211" customFormat="true" ht="15" customHeight="true" x14ac:dyDescent="0.2">
      <c r="BA1105" s="371"/>
      <c r="BB1105" s="237"/>
      <c r="BC1105" s="371"/>
      <c r="BD1105" s="371"/>
      <c r="BE1105" s="371"/>
      <c r="BF1105" s="371"/>
      <c r="BG1105" s="371"/>
      <c r="BH1105" s="371"/>
      <c r="BI1105" s="371"/>
      <c r="BJ1105" s="371"/>
      <c r="BK1105" s="371"/>
      <c r="BL1105" s="371"/>
      <c r="BM1105" s="371"/>
      <c r="BN1105" s="371"/>
      <c r="BO1105" s="371"/>
      <c r="BP1105" s="371"/>
      <c r="BQ1105" s="371"/>
      <c r="BR1105" s="371"/>
      <c r="BS1105" s="371"/>
      <c r="BT1105" s="371"/>
      <c r="BU1105" s="371"/>
      <c r="BV1105" s="371"/>
      <c r="BW1105" s="371"/>
      <c r="BX1105" s="371"/>
      <c r="BY1105" s="371"/>
    </row>
    <row r="1106" s="211" customFormat="true" ht="15" customHeight="true" x14ac:dyDescent="0.2">
      <c r="BA1106" s="371"/>
      <c r="BB1106" s="237"/>
      <c r="BC1106" s="371"/>
      <c r="BD1106" s="371"/>
      <c r="BE1106" s="371"/>
      <c r="BF1106" s="371"/>
      <c r="BG1106" s="371"/>
      <c r="BH1106" s="371"/>
      <c r="BI1106" s="371"/>
      <c r="BJ1106" s="371"/>
      <c r="BK1106" s="371"/>
      <c r="BL1106" s="371"/>
      <c r="BM1106" s="371"/>
      <c r="BN1106" s="371"/>
      <c r="BO1106" s="371"/>
      <c r="BP1106" s="371"/>
      <c r="BQ1106" s="371"/>
      <c r="BR1106" s="371"/>
      <c r="BS1106" s="371"/>
      <c r="BT1106" s="371"/>
      <c r="BU1106" s="371"/>
      <c r="BV1106" s="371"/>
      <c r="BW1106" s="371"/>
      <c r="BX1106" s="371"/>
      <c r="BY1106" s="371"/>
    </row>
    <row r="1107" s="211" customFormat="true" ht="15" customHeight="true" x14ac:dyDescent="0.2">
      <c r="BA1107" s="371"/>
      <c r="BB1107" s="237"/>
      <c r="BC1107" s="371"/>
      <c r="BD1107" s="371"/>
      <c r="BE1107" s="371"/>
      <c r="BF1107" s="371"/>
      <c r="BG1107" s="371"/>
      <c r="BH1107" s="371"/>
      <c r="BI1107" s="371"/>
      <c r="BJ1107" s="371"/>
      <c r="BK1107" s="371"/>
      <c r="BL1107" s="371"/>
      <c r="BM1107" s="371"/>
      <c r="BN1107" s="371"/>
      <c r="BO1107" s="371"/>
      <c r="BP1107" s="371"/>
      <c r="BQ1107" s="371"/>
      <c r="BR1107" s="371"/>
      <c r="BS1107" s="371"/>
      <c r="BT1107" s="371"/>
      <c r="BU1107" s="371"/>
      <c r="BV1107" s="371"/>
      <c r="BW1107" s="371"/>
      <c r="BX1107" s="371"/>
      <c r="BY1107" s="371"/>
    </row>
    <row r="1108" s="211" customFormat="true" ht="15" customHeight="true" x14ac:dyDescent="0.2">
      <c r="BA1108" s="371"/>
      <c r="BB1108" s="237"/>
      <c r="BC1108" s="371"/>
      <c r="BD1108" s="371"/>
      <c r="BE1108" s="371"/>
      <c r="BF1108" s="371"/>
      <c r="BG1108" s="371"/>
      <c r="BH1108" s="371"/>
      <c r="BI1108" s="371"/>
      <c r="BJ1108" s="371"/>
      <c r="BK1108" s="371"/>
      <c r="BL1108" s="371"/>
      <c r="BM1108" s="371"/>
      <c r="BN1108" s="371"/>
      <c r="BO1108" s="371"/>
      <c r="BP1108" s="371"/>
      <c r="BQ1108" s="371"/>
      <c r="BR1108" s="371"/>
      <c r="BS1108" s="371"/>
      <c r="BT1108" s="371"/>
      <c r="BU1108" s="371"/>
      <c r="BV1108" s="371"/>
      <c r="BW1108" s="371"/>
      <c r="BX1108" s="371"/>
      <c r="BY1108" s="371"/>
    </row>
    <row r="1109" s="211" customFormat="true" ht="15" customHeight="true" x14ac:dyDescent="0.2">
      <c r="BA1109" s="371"/>
      <c r="BB1109" s="237"/>
      <c r="BC1109" s="371"/>
      <c r="BD1109" s="371"/>
      <c r="BE1109" s="371"/>
      <c r="BF1109" s="371"/>
      <c r="BG1109" s="371"/>
      <c r="BH1109" s="371"/>
      <c r="BI1109" s="371"/>
      <c r="BJ1109" s="371"/>
      <c r="BK1109" s="371"/>
      <c r="BL1109" s="371"/>
      <c r="BM1109" s="371"/>
      <c r="BN1109" s="371"/>
      <c r="BO1109" s="371"/>
      <c r="BP1109" s="371"/>
      <c r="BQ1109" s="371"/>
      <c r="BR1109" s="371"/>
      <c r="BS1109" s="371"/>
      <c r="BT1109" s="371"/>
      <c r="BU1109" s="371"/>
      <c r="BV1109" s="371"/>
      <c r="BW1109" s="371"/>
      <c r="BX1109" s="371"/>
      <c r="BY1109" s="371"/>
    </row>
    <row r="1110" s="211" customFormat="true" ht="15" customHeight="true" x14ac:dyDescent="0.2">
      <c r="BA1110" s="371"/>
      <c r="BB1110" s="237"/>
      <c r="BC1110" s="371"/>
      <c r="BD1110" s="371"/>
      <c r="BE1110" s="371"/>
      <c r="BF1110" s="371"/>
      <c r="BG1110" s="371"/>
      <c r="BH1110" s="371"/>
      <c r="BI1110" s="371"/>
      <c r="BJ1110" s="371"/>
      <c r="BK1110" s="371"/>
      <c r="BL1110" s="371"/>
      <c r="BM1110" s="371"/>
      <c r="BN1110" s="371"/>
      <c r="BO1110" s="371"/>
      <c r="BP1110" s="371"/>
      <c r="BQ1110" s="371"/>
      <c r="BR1110" s="371"/>
      <c r="BS1110" s="371"/>
      <c r="BT1110" s="371"/>
      <c r="BU1110" s="371"/>
      <c r="BV1110" s="371"/>
      <c r="BW1110" s="371"/>
      <c r="BX1110" s="371"/>
      <c r="BY1110" s="371"/>
    </row>
    <row r="1111" s="211" customFormat="true" ht="15" customHeight="true" x14ac:dyDescent="0.2">
      <c r="BA1111" s="371"/>
      <c r="BB1111" s="237"/>
      <c r="BC1111" s="371"/>
      <c r="BD1111" s="371"/>
      <c r="BE1111" s="371"/>
      <c r="BF1111" s="371"/>
      <c r="BG1111" s="371"/>
      <c r="BH1111" s="371"/>
      <c r="BI1111" s="371"/>
      <c r="BJ1111" s="371"/>
      <c r="BK1111" s="371"/>
      <c r="BL1111" s="371"/>
      <c r="BM1111" s="371"/>
      <c r="BN1111" s="371"/>
      <c r="BO1111" s="371"/>
      <c r="BP1111" s="371"/>
      <c r="BQ1111" s="371"/>
      <c r="BR1111" s="371"/>
      <c r="BS1111" s="371"/>
      <c r="BT1111" s="371"/>
      <c r="BU1111" s="371"/>
      <c r="BV1111" s="371"/>
      <c r="BW1111" s="371"/>
      <c r="BX1111" s="371"/>
      <c r="BY1111" s="371"/>
    </row>
    <row r="1112" s="211" customFormat="true" ht="15" customHeight="true" x14ac:dyDescent="0.2">
      <c r="BA1112" s="371"/>
      <c r="BB1112" s="237"/>
      <c r="BC1112" s="371"/>
      <c r="BD1112" s="371"/>
      <c r="BE1112" s="371"/>
      <c r="BF1112" s="371"/>
      <c r="BG1112" s="371"/>
      <c r="BH1112" s="371"/>
      <c r="BI1112" s="371"/>
      <c r="BJ1112" s="371"/>
      <c r="BK1112" s="371"/>
      <c r="BL1112" s="371"/>
      <c r="BM1112" s="371"/>
      <c r="BN1112" s="371"/>
      <c r="BO1112" s="371"/>
      <c r="BP1112" s="371"/>
      <c r="BQ1112" s="371"/>
      <c r="BR1112" s="371"/>
      <c r="BS1112" s="371"/>
      <c r="BT1112" s="371"/>
      <c r="BU1112" s="371"/>
      <c r="BV1112" s="371"/>
      <c r="BW1112" s="371"/>
      <c r="BX1112" s="371"/>
      <c r="BY1112" s="371"/>
    </row>
    <row r="1113" s="211" customFormat="true" ht="15" customHeight="true" x14ac:dyDescent="0.2">
      <c r="BA1113" s="371"/>
      <c r="BB1113" s="237"/>
      <c r="BC1113" s="371"/>
      <c r="BD1113" s="371"/>
      <c r="BE1113" s="371"/>
      <c r="BF1113" s="371"/>
      <c r="BG1113" s="371"/>
      <c r="BH1113" s="371"/>
      <c r="BI1113" s="371"/>
      <c r="BJ1113" s="371"/>
      <c r="BK1113" s="371"/>
      <c r="BL1113" s="371"/>
      <c r="BM1113" s="371"/>
      <c r="BN1113" s="371"/>
      <c r="BO1113" s="371"/>
      <c r="BP1113" s="371"/>
      <c r="BQ1113" s="371"/>
      <c r="BR1113" s="371"/>
      <c r="BS1113" s="371"/>
      <c r="BT1113" s="371"/>
      <c r="BU1113" s="371"/>
      <c r="BV1113" s="371"/>
      <c r="BW1113" s="371"/>
      <c r="BX1113" s="371"/>
      <c r="BY1113" s="371"/>
    </row>
    <row r="1114" s="527" customFormat="true" ht="17.1" customHeight="true" x14ac:dyDescent="0.2">
      <c r="A1114" s="529"/>
      <c r="B1114" s="512"/>
      <c r="C1114" s="513"/>
      <c r="D1114" s="514"/>
      <c r="E1114" s="514"/>
      <c r="F1114" s="514"/>
      <c r="G1114" s="515"/>
      <c r="H1114" s="514"/>
      <c r="I1114" s="514"/>
      <c r="J1114" s="514"/>
      <c r="K1114" s="514"/>
      <c r="L1114" s="515"/>
      <c r="M1114" s="514"/>
      <c r="N1114" s="514"/>
      <c r="O1114" s="514"/>
      <c r="P1114" s="514"/>
      <c r="Q1114" s="515"/>
      <c r="R1114" s="514"/>
      <c r="S1114" s="514"/>
      <c r="T1114" s="514"/>
      <c r="U1114" s="514"/>
      <c r="V1114" s="514"/>
      <c r="W1114" s="514"/>
      <c r="X1114" s="514"/>
      <c r="Y1114" s="514"/>
      <c r="Z1114" s="514"/>
      <c r="AA1114" s="514"/>
      <c r="AB1114" s="514"/>
      <c r="AC1114" s="514"/>
      <c r="AD1114" s="514"/>
      <c r="AE1114" s="514"/>
      <c r="AF1114" s="514"/>
      <c r="AG1114" s="514"/>
      <c r="AH1114" s="516"/>
      <c r="BA1114" s="371"/>
      <c r="BB1114" s="237"/>
      <c r="BC1114" s="371"/>
      <c r="BD1114" s="371"/>
      <c r="BE1114" s="371"/>
      <c r="BF1114" s="371"/>
      <c r="BG1114" s="371"/>
      <c r="BH1114" s="371"/>
      <c r="BI1114" s="371"/>
      <c r="BJ1114" s="371"/>
      <c r="BK1114" s="371"/>
      <c r="BL1114" s="371"/>
      <c r="BM1114" s="371"/>
      <c r="BN1114" s="371"/>
      <c r="BO1114" s="371"/>
      <c r="BP1114" s="371"/>
      <c r="BQ1114" s="371"/>
      <c r="BR1114" s="371"/>
      <c r="BS1114" s="371"/>
      <c r="BT1114" s="371"/>
      <c r="BU1114" s="371"/>
      <c r="BV1114" s="371"/>
      <c r="BW1114" s="371"/>
      <c r="BX1114" s="371"/>
      <c r="BY1114" s="37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527" customFormat="true" ht="17.1" customHeight="true" x14ac:dyDescent="0.2">
      <c r="A1115" s="529"/>
      <c r="B1115" s="512"/>
      <c r="C1115" s="513"/>
      <c r="D1115" s="514"/>
      <c r="E1115" s="514"/>
      <c r="F1115" s="514"/>
      <c r="G1115" s="515"/>
      <c r="H1115" s="514"/>
      <c r="I1115" s="514"/>
      <c r="J1115" s="514"/>
      <c r="K1115" s="514"/>
      <c r="L1115" s="515"/>
      <c r="M1115" s="514"/>
      <c r="N1115" s="514"/>
      <c r="O1115" s="514"/>
      <c r="P1115" s="514"/>
      <c r="Q1115" s="515"/>
      <c r="R1115" s="514"/>
      <c r="S1115" s="514"/>
      <c r="T1115" s="514"/>
      <c r="U1115" s="514"/>
      <c r="V1115" s="514"/>
      <c r="W1115" s="514"/>
      <c r="X1115" s="514"/>
      <c r="Y1115" s="514"/>
      <c r="Z1115" s="514"/>
      <c r="AA1115" s="514"/>
      <c r="AB1115" s="514"/>
      <c r="AC1115" s="514"/>
      <c r="AD1115" s="514"/>
      <c r="AE1115" s="514"/>
      <c r="AF1115" s="514"/>
      <c r="AG1115" s="514"/>
      <c r="AH1115" s="516"/>
      <c r="BA1115" s="371"/>
      <c r="BB1115" s="237"/>
      <c r="BC1115" s="371"/>
      <c r="BD1115" s="371"/>
      <c r="BE1115" s="371"/>
      <c r="BF1115" s="371"/>
      <c r="BG1115" s="371"/>
      <c r="BH1115" s="371"/>
      <c r="BI1115" s="371"/>
      <c r="BJ1115" s="371"/>
      <c r="BK1115" s="371"/>
      <c r="BL1115" s="371"/>
      <c r="BM1115" s="371"/>
      <c r="BN1115" s="371"/>
      <c r="BO1115" s="371"/>
      <c r="BP1115" s="371"/>
      <c r="BQ1115" s="371"/>
      <c r="BR1115" s="371"/>
      <c r="BS1115" s="371"/>
      <c r="BT1115" s="371"/>
      <c r="BU1115" s="371"/>
      <c r="BV1115" s="371"/>
      <c r="BW1115" s="371"/>
      <c r="BX1115" s="371"/>
      <c r="BY1115" s="37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527" customFormat="true" ht="17.1" customHeight="true" x14ac:dyDescent="0.2">
      <c r="A1116" s="529"/>
      <c r="B1116" s="512"/>
      <c r="C1116" s="513"/>
      <c r="D1116" s="514"/>
      <c r="E1116" s="514"/>
      <c r="F1116" s="514"/>
      <c r="G1116" s="515"/>
      <c r="H1116" s="514"/>
      <c r="I1116" s="514"/>
      <c r="J1116" s="514"/>
      <c r="K1116" s="514"/>
      <c r="L1116" s="515"/>
      <c r="M1116" s="514"/>
      <c r="N1116" s="514"/>
      <c r="O1116" s="514"/>
      <c r="P1116" s="514"/>
      <c r="Q1116" s="515"/>
      <c r="R1116" s="514"/>
      <c r="S1116" s="514"/>
      <c r="T1116" s="514"/>
      <c r="U1116" s="514"/>
      <c r="V1116" s="514"/>
      <c r="W1116" s="514"/>
      <c r="X1116" s="514"/>
      <c r="Y1116" s="514"/>
      <c r="Z1116" s="514"/>
      <c r="AA1116" s="514"/>
      <c r="AB1116" s="514"/>
      <c r="AC1116" s="514"/>
      <c r="AD1116" s="514"/>
      <c r="AE1116" s="514"/>
      <c r="AF1116" s="514"/>
      <c r="AG1116" s="514"/>
      <c r="AH1116" s="516"/>
      <c r="BA1116" s="371"/>
      <c r="BB1116" s="237"/>
      <c r="BC1116" s="371"/>
      <c r="BD1116" s="371"/>
      <c r="BE1116" s="371"/>
      <c r="BF1116" s="371"/>
      <c r="BG1116" s="371"/>
      <c r="BH1116" s="371"/>
      <c r="BI1116" s="371"/>
      <c r="BJ1116" s="371"/>
      <c r="BK1116" s="371"/>
      <c r="BL1116" s="371"/>
      <c r="BM1116" s="371"/>
      <c r="BN1116" s="371"/>
      <c r="BO1116" s="371"/>
      <c r="BP1116" s="371"/>
      <c r="BQ1116" s="371"/>
      <c r="BR1116" s="371"/>
      <c r="BS1116" s="371"/>
      <c r="BT1116" s="371"/>
      <c r="BU1116" s="371"/>
      <c r="BV1116" s="371"/>
      <c r="BW1116" s="371"/>
      <c r="BX1116" s="371"/>
      <c r="BY1116" s="37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527" customFormat="true" ht="17.1" customHeight="true" x14ac:dyDescent="0.2">
      <c r="A1117" s="530"/>
      <c r="B1117" s="517"/>
      <c r="C1117" s="518"/>
      <c r="D1117" s="519"/>
      <c r="E1117" s="519"/>
      <c r="F1117" s="519"/>
      <c r="G1117" s="520"/>
      <c r="H1117" s="519"/>
      <c r="I1117" s="519"/>
      <c r="J1117" s="519"/>
      <c r="K1117" s="519"/>
      <c r="L1117" s="520"/>
      <c r="M1117" s="519"/>
      <c r="N1117" s="519"/>
      <c r="O1117" s="519"/>
      <c r="P1117" s="519"/>
      <c r="Q1117" s="520"/>
      <c r="R1117" s="519"/>
      <c r="S1117" s="519"/>
      <c r="T1117" s="519"/>
      <c r="U1117" s="519"/>
      <c r="V1117" s="519"/>
      <c r="W1117" s="519"/>
      <c r="X1117" s="519"/>
      <c r="Y1117" s="519"/>
      <c r="Z1117" s="519"/>
      <c r="AA1117" s="519"/>
      <c r="AB1117" s="519"/>
      <c r="AC1117" s="519"/>
      <c r="AD1117" s="519"/>
      <c r="AE1117" s="519"/>
      <c r="AF1117" s="519"/>
      <c r="AG1117" s="519"/>
      <c r="AH1117" s="521"/>
      <c r="BA1117" s="371"/>
      <c r="BB1117" s="237"/>
      <c r="BC1117" s="371"/>
      <c r="BD1117" s="371"/>
      <c r="BE1117" s="371"/>
      <c r="BF1117" s="371"/>
      <c r="BG1117" s="371"/>
      <c r="BH1117" s="371"/>
      <c r="BI1117" s="371"/>
      <c r="BJ1117" s="371"/>
      <c r="BK1117" s="371"/>
      <c r="BL1117" s="371"/>
      <c r="BM1117" s="371"/>
      <c r="BN1117" s="371"/>
      <c r="BO1117" s="371"/>
      <c r="BP1117" s="371"/>
      <c r="BQ1117" s="371"/>
      <c r="BR1117" s="371"/>
      <c r="BS1117" s="371"/>
      <c r="BT1117" s="371"/>
      <c r="BU1117" s="371"/>
      <c r="BV1117" s="371"/>
      <c r="BW1117" s="371"/>
      <c r="BX1117" s="371"/>
      <c r="BY1117" s="37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71"/>
      <c r="BB1118" s="237"/>
      <c r="BC1118" s="371"/>
      <c r="BD1118" s="371"/>
      <c r="BE1118" s="371"/>
      <c r="BF1118" s="371"/>
      <c r="BG1118" s="371"/>
      <c r="BH1118" s="371"/>
      <c r="BI1118" s="371"/>
      <c r="BJ1118" s="371"/>
      <c r="BK1118" s="371"/>
      <c r="BL1118" s="371"/>
      <c r="BM1118" s="371"/>
      <c r="BN1118" s="371"/>
      <c r="BO1118" s="371"/>
      <c r="BP1118" s="371"/>
      <c r="BQ1118" s="371"/>
      <c r="BR1118" s="371"/>
      <c r="BS1118" s="371"/>
      <c r="BT1118" s="371"/>
      <c r="BU1118" s="371"/>
      <c r="BV1118" s="371"/>
      <c r="BW1118" s="371"/>
      <c r="BX1118" s="371"/>
      <c r="BY1118" s="371"/>
    </row>
    <row r="1119" s="211" customFormat="true" ht="15" customHeight="true" x14ac:dyDescent="0.2">
      <c r="BA1119" s="371"/>
      <c r="BB1119" s="237"/>
      <c r="BC1119" s="371"/>
      <c r="BD1119" s="371"/>
      <c r="BE1119" s="371"/>
      <c r="BF1119" s="371"/>
      <c r="BG1119" s="371"/>
      <c r="BH1119" s="371"/>
      <c r="BI1119" s="371"/>
      <c r="BJ1119" s="371"/>
      <c r="BK1119" s="371"/>
      <c r="BL1119" s="371"/>
      <c r="BM1119" s="371"/>
      <c r="BN1119" s="371"/>
      <c r="BO1119" s="371"/>
      <c r="BP1119" s="371"/>
      <c r="BQ1119" s="371"/>
      <c r="BR1119" s="371"/>
      <c r="BS1119" s="371"/>
      <c r="BT1119" s="371"/>
      <c r="BU1119" s="371"/>
      <c r="BV1119" s="371"/>
      <c r="BW1119" s="371"/>
      <c r="BX1119" s="371"/>
      <c r="BY1119" s="371"/>
    </row>
    <row r="1120" s="211" customFormat="true" ht="15" customHeight="true" x14ac:dyDescent="0.2">
      <c r="BA1120" s="371"/>
      <c r="BB1120" s="237"/>
      <c r="BC1120" s="371"/>
      <c r="BD1120" s="371"/>
      <c r="BE1120" s="371"/>
      <c r="BF1120" s="371"/>
      <c r="BG1120" s="371"/>
      <c r="BH1120" s="371"/>
      <c r="BI1120" s="371"/>
      <c r="BJ1120" s="371"/>
      <c r="BK1120" s="371"/>
      <c r="BL1120" s="371"/>
      <c r="BM1120" s="371"/>
      <c r="BN1120" s="371"/>
      <c r="BO1120" s="371"/>
      <c r="BP1120" s="371"/>
      <c r="BQ1120" s="371"/>
      <c r="BR1120" s="371"/>
      <c r="BS1120" s="371"/>
      <c r="BT1120" s="371"/>
      <c r="BU1120" s="371"/>
      <c r="BV1120" s="371"/>
      <c r="BW1120" s="371"/>
      <c r="BX1120" s="371"/>
      <c r="BY1120" s="371"/>
    </row>
    <row r="1121" s="211" customFormat="true" ht="15" customHeight="true" x14ac:dyDescent="0.2">
      <c r="BA1121" s="371"/>
      <c r="BB1121" s="237"/>
      <c r="BC1121" s="371"/>
      <c r="BD1121" s="371"/>
      <c r="BE1121" s="371"/>
      <c r="BF1121" s="371"/>
      <c r="BG1121" s="371"/>
      <c r="BH1121" s="371"/>
      <c r="BI1121" s="371"/>
      <c r="BJ1121" s="371"/>
      <c r="BK1121" s="371"/>
      <c r="BL1121" s="371"/>
      <c r="BM1121" s="371"/>
      <c r="BN1121" s="371"/>
      <c r="BO1121" s="371"/>
      <c r="BP1121" s="371"/>
      <c r="BQ1121" s="371"/>
      <c r="BR1121" s="371"/>
      <c r="BS1121" s="371"/>
      <c r="BT1121" s="371"/>
      <c r="BU1121" s="371"/>
      <c r="BV1121" s="371"/>
      <c r="BW1121" s="371"/>
      <c r="BX1121" s="371"/>
      <c r="BY1121" s="371"/>
    </row>
    <row r="1122" s="211" customFormat="true" ht="15" customHeight="true" x14ac:dyDescent="0.2">
      <c r="BA1122" s="371"/>
      <c r="BB1122" s="237"/>
      <c r="BC1122" s="371"/>
      <c r="BD1122" s="371"/>
      <c r="BE1122" s="371"/>
      <c r="BF1122" s="371"/>
      <c r="BG1122" s="371"/>
      <c r="BH1122" s="371"/>
      <c r="BI1122" s="371"/>
      <c r="BJ1122" s="371"/>
      <c r="BK1122" s="371"/>
      <c r="BL1122" s="371"/>
      <c r="BM1122" s="371"/>
      <c r="BN1122" s="371"/>
      <c r="BO1122" s="371"/>
      <c r="BP1122" s="371"/>
      <c r="BQ1122" s="371"/>
      <c r="BR1122" s="371"/>
      <c r="BS1122" s="371"/>
      <c r="BT1122" s="371"/>
      <c r="BU1122" s="371"/>
      <c r="BV1122" s="371"/>
      <c r="BW1122" s="371"/>
      <c r="BX1122" s="371"/>
      <c r="BY1122" s="371"/>
    </row>
    <row r="1123" s="211" customFormat="true" ht="15" customHeight="true" x14ac:dyDescent="0.2">
      <c r="BA1123" s="371"/>
      <c r="BB1123" s="237"/>
      <c r="BC1123" s="371"/>
      <c r="BD1123" s="371"/>
      <c r="BE1123" s="371"/>
      <c r="BF1123" s="371"/>
      <c r="BG1123" s="371"/>
      <c r="BH1123" s="371"/>
      <c r="BI1123" s="371"/>
      <c r="BJ1123" s="371"/>
      <c r="BK1123" s="371"/>
      <c r="BL1123" s="371"/>
      <c r="BM1123" s="371"/>
      <c r="BN1123" s="371"/>
      <c r="BO1123" s="371"/>
      <c r="BP1123" s="371"/>
      <c r="BQ1123" s="371"/>
      <c r="BR1123" s="371"/>
      <c r="BS1123" s="371"/>
      <c r="BT1123" s="371"/>
      <c r="BU1123" s="371"/>
      <c r="BV1123" s="371"/>
      <c r="BW1123" s="371"/>
      <c r="BX1123" s="371"/>
      <c r="BY1123" s="371"/>
    </row>
    <row r="1124" s="211" customFormat="true" ht="15" customHeight="true" x14ac:dyDescent="0.2">
      <c r="BA1124" s="371"/>
      <c r="BB1124" s="237"/>
      <c r="BC1124" s="371"/>
      <c r="BD1124" s="371"/>
      <c r="BE1124" s="371"/>
      <c r="BF1124" s="371"/>
      <c r="BG1124" s="371"/>
      <c r="BH1124" s="371"/>
      <c r="BI1124" s="371"/>
      <c r="BJ1124" s="371"/>
      <c r="BK1124" s="371"/>
      <c r="BL1124" s="371"/>
      <c r="BM1124" s="371"/>
      <c r="BN1124" s="371"/>
      <c r="BO1124" s="371"/>
      <c r="BP1124" s="371"/>
      <c r="BQ1124" s="371"/>
      <c r="BR1124" s="371"/>
      <c r="BS1124" s="371"/>
      <c r="BT1124" s="371"/>
      <c r="BU1124" s="371"/>
      <c r="BV1124" s="371"/>
      <c r="BW1124" s="371"/>
      <c r="BX1124" s="371"/>
      <c r="BY1124" s="371"/>
    </row>
    <row r="1125" s="211" customFormat="true" ht="15" customHeight="true" x14ac:dyDescent="0.2">
      <c r="BA1125" s="371"/>
      <c r="BB1125" s="237"/>
      <c r="BC1125" s="371"/>
      <c r="BD1125" s="371"/>
      <c r="BE1125" s="371"/>
      <c r="BF1125" s="371"/>
      <c r="BG1125" s="371"/>
      <c r="BH1125" s="371"/>
      <c r="BI1125" s="371"/>
      <c r="BJ1125" s="371"/>
      <c r="BK1125" s="371"/>
      <c r="BL1125" s="371"/>
      <c r="BM1125" s="371"/>
      <c r="BN1125" s="371"/>
      <c r="BO1125" s="371"/>
      <c r="BP1125" s="371"/>
      <c r="BQ1125" s="371"/>
      <c r="BR1125" s="371"/>
      <c r="BS1125" s="371"/>
      <c r="BT1125" s="371"/>
      <c r="BU1125" s="371"/>
      <c r="BV1125" s="371"/>
      <c r="BW1125" s="371"/>
      <c r="BX1125" s="371"/>
      <c r="BY1125" s="371"/>
    </row>
    <row r="1126" s="211" customFormat="true" ht="15" customHeight="true" x14ac:dyDescent="0.2">
      <c r="BA1126" s="371"/>
      <c r="BB1126" s="237"/>
      <c r="BC1126" s="371"/>
      <c r="BD1126" s="371"/>
      <c r="BE1126" s="371"/>
      <c r="BF1126" s="371"/>
      <c r="BG1126" s="371"/>
      <c r="BH1126" s="371"/>
      <c r="BI1126" s="371"/>
      <c r="BJ1126" s="371"/>
      <c r="BK1126" s="371"/>
      <c r="BL1126" s="371"/>
      <c r="BM1126" s="371"/>
      <c r="BN1126" s="371"/>
      <c r="BO1126" s="371"/>
      <c r="BP1126" s="371"/>
      <c r="BQ1126" s="371"/>
      <c r="BR1126" s="371"/>
      <c r="BS1126" s="371"/>
      <c r="BT1126" s="371"/>
      <c r="BU1126" s="371"/>
      <c r="BV1126" s="371"/>
      <c r="BW1126" s="371"/>
      <c r="BX1126" s="371"/>
      <c r="BY1126" s="371"/>
    </row>
    <row r="1127" s="211" customFormat="true" ht="15" customHeight="true" x14ac:dyDescent="0.2">
      <c r="BA1127" s="371"/>
      <c r="BB1127" s="237"/>
      <c r="BC1127" s="371"/>
      <c r="BD1127" s="371"/>
      <c r="BE1127" s="371"/>
      <c r="BF1127" s="371"/>
      <c r="BG1127" s="371"/>
      <c r="BH1127" s="371"/>
      <c r="BI1127" s="371"/>
      <c r="BJ1127" s="371"/>
      <c r="BK1127" s="371"/>
      <c r="BL1127" s="371"/>
      <c r="BM1127" s="371"/>
      <c r="BN1127" s="371"/>
      <c r="BO1127" s="371"/>
      <c r="BP1127" s="371"/>
      <c r="BQ1127" s="371"/>
      <c r="BR1127" s="371"/>
      <c r="BS1127" s="371"/>
      <c r="BT1127" s="371"/>
      <c r="BU1127" s="371"/>
      <c r="BV1127" s="371"/>
      <c r="BW1127" s="371"/>
      <c r="BX1127" s="371"/>
      <c r="BY1127" s="371"/>
    </row>
    <row r="1128" s="211" customFormat="true" ht="15" customHeight="true" x14ac:dyDescent="0.2">
      <c r="BA1128" s="371"/>
      <c r="BB1128" s="237"/>
      <c r="BC1128" s="371"/>
      <c r="BD1128" s="371"/>
      <c r="BE1128" s="371"/>
      <c r="BF1128" s="371"/>
      <c r="BG1128" s="371"/>
      <c r="BH1128" s="371"/>
      <c r="BI1128" s="371"/>
      <c r="BJ1128" s="371"/>
      <c r="BK1128" s="371"/>
      <c r="BL1128" s="371"/>
      <c r="BM1128" s="371"/>
      <c r="BN1128" s="371"/>
      <c r="BO1128" s="371"/>
      <c r="BP1128" s="371"/>
      <c r="BQ1128" s="371"/>
      <c r="BR1128" s="371"/>
      <c r="BS1128" s="371"/>
      <c r="BT1128" s="371"/>
      <c r="BU1128" s="371"/>
      <c r="BV1128" s="371"/>
      <c r="BW1128" s="371"/>
      <c r="BX1128" s="371"/>
      <c r="BY1128" s="371"/>
    </row>
    <row r="1129" s="211" customFormat="true" ht="15" customHeight="true" x14ac:dyDescent="0.2">
      <c r="BA1129" s="371"/>
      <c r="BB1129" s="237"/>
      <c r="BC1129" s="371"/>
      <c r="BD1129" s="371"/>
      <c r="BE1129" s="371"/>
      <c r="BF1129" s="371"/>
      <c r="BG1129" s="371"/>
      <c r="BH1129" s="371"/>
      <c r="BI1129" s="371"/>
      <c r="BJ1129" s="371"/>
      <c r="BK1129" s="371"/>
      <c r="BL1129" s="371"/>
      <c r="BM1129" s="371"/>
      <c r="BN1129" s="371"/>
      <c r="BO1129" s="371"/>
      <c r="BP1129" s="371"/>
      <c r="BQ1129" s="371"/>
      <c r="BR1129" s="371"/>
      <c r="BS1129" s="371"/>
      <c r="BT1129" s="371"/>
      <c r="BU1129" s="371"/>
      <c r="BV1129" s="371"/>
      <c r="BW1129" s="371"/>
      <c r="BX1129" s="371"/>
      <c r="BY1129" s="371"/>
    </row>
    <row r="1130" s="211" customFormat="true" ht="15" customHeight="true" x14ac:dyDescent="0.2">
      <c r="BA1130" s="371"/>
      <c r="BB1130" s="237"/>
      <c r="BC1130" s="371"/>
      <c r="BD1130" s="371"/>
      <c r="BE1130" s="371"/>
      <c r="BF1130" s="371"/>
      <c r="BG1130" s="371"/>
      <c r="BH1130" s="371"/>
      <c r="BI1130" s="371"/>
      <c r="BJ1130" s="371"/>
      <c r="BK1130" s="371"/>
      <c r="BL1130" s="371"/>
      <c r="BM1130" s="371"/>
      <c r="BN1130" s="371"/>
      <c r="BO1130" s="371"/>
      <c r="BP1130" s="371"/>
      <c r="BQ1130" s="371"/>
      <c r="BR1130" s="371"/>
      <c r="BS1130" s="371"/>
      <c r="BT1130" s="371"/>
      <c r="BU1130" s="371"/>
      <c r="BV1130" s="371"/>
      <c r="BW1130" s="371"/>
      <c r="BX1130" s="371"/>
      <c r="BY1130" s="371"/>
    </row>
    <row r="1131" s="211" customFormat="true" ht="15" customHeight="true" x14ac:dyDescent="0.2">
      <c r="BA1131" s="371"/>
      <c r="BB1131" s="237"/>
      <c r="BC1131" s="371"/>
      <c r="BD1131" s="371"/>
      <c r="BE1131" s="371"/>
      <c r="BF1131" s="371"/>
      <c r="BG1131" s="371"/>
      <c r="BH1131" s="371"/>
      <c r="BI1131" s="371"/>
      <c r="BJ1131" s="371"/>
      <c r="BK1131" s="371"/>
      <c r="BL1131" s="371"/>
      <c r="BM1131" s="371"/>
      <c r="BN1131" s="371"/>
      <c r="BO1131" s="371"/>
      <c r="BP1131" s="371"/>
      <c r="BQ1131" s="371"/>
      <c r="BR1131" s="371"/>
      <c r="BS1131" s="371"/>
      <c r="BT1131" s="371"/>
      <c r="BU1131" s="371"/>
      <c r="BV1131" s="371"/>
      <c r="BW1131" s="371"/>
      <c r="BX1131" s="371"/>
      <c r="BY1131" s="371"/>
    </row>
    <row r="1132" s="211" customFormat="true" ht="15" customHeight="true" x14ac:dyDescent="0.2">
      <c r="BA1132" s="371"/>
      <c r="BB1132" s="237"/>
      <c r="BC1132" s="371"/>
      <c r="BD1132" s="371"/>
      <c r="BE1132" s="371"/>
      <c r="BF1132" s="371"/>
      <c r="BG1132" s="371"/>
      <c r="BH1132" s="371"/>
      <c r="BI1132" s="371"/>
      <c r="BJ1132" s="371"/>
      <c r="BK1132" s="371"/>
      <c r="BL1132" s="371"/>
      <c r="BM1132" s="371"/>
      <c r="BN1132" s="371"/>
      <c r="BO1132" s="371"/>
      <c r="BP1132" s="371"/>
      <c r="BQ1132" s="371"/>
      <c r="BR1132" s="371"/>
      <c r="BS1132" s="371"/>
      <c r="BT1132" s="371"/>
      <c r="BU1132" s="371"/>
      <c r="BV1132" s="371"/>
      <c r="BW1132" s="371"/>
      <c r="BX1132" s="371"/>
      <c r="BY1132" s="371"/>
    </row>
    <row r="1133" s="211" customFormat="true" ht="15" customHeight="true" x14ac:dyDescent="0.2">
      <c r="BA1133" s="371"/>
      <c r="BB1133" s="237"/>
      <c r="BC1133" s="371"/>
      <c r="BD1133" s="371"/>
      <c r="BE1133" s="371"/>
      <c r="BF1133" s="371"/>
      <c r="BG1133" s="371"/>
      <c r="BH1133" s="371"/>
      <c r="BI1133" s="371"/>
      <c r="BJ1133" s="371"/>
      <c r="BK1133" s="371"/>
      <c r="BL1133" s="371"/>
      <c r="BM1133" s="371"/>
      <c r="BN1133" s="371"/>
      <c r="BO1133" s="371"/>
      <c r="BP1133" s="371"/>
      <c r="BQ1133" s="371"/>
      <c r="BR1133" s="371"/>
      <c r="BS1133" s="371"/>
      <c r="BT1133" s="371"/>
      <c r="BU1133" s="371"/>
      <c r="BV1133" s="371"/>
      <c r="BW1133" s="371"/>
      <c r="BX1133" s="371"/>
      <c r="BY1133" s="371"/>
    </row>
    <row r="1134" s="211" customFormat="true" ht="15" customHeight="true" x14ac:dyDescent="0.2">
      <c r="BA1134" s="371"/>
      <c r="BB1134" s="237"/>
      <c r="BC1134" s="371"/>
      <c r="BD1134" s="371"/>
      <c r="BE1134" s="371"/>
      <c r="BF1134" s="371"/>
      <c r="BG1134" s="371"/>
      <c r="BH1134" s="371"/>
      <c r="BI1134" s="371"/>
      <c r="BJ1134" s="371"/>
      <c r="BK1134" s="371"/>
      <c r="BL1134" s="371"/>
      <c r="BM1134" s="371"/>
      <c r="BN1134" s="371"/>
      <c r="BO1134" s="371"/>
      <c r="BP1134" s="371"/>
      <c r="BQ1134" s="371"/>
      <c r="BR1134" s="371"/>
      <c r="BS1134" s="371"/>
      <c r="BT1134" s="371"/>
      <c r="BU1134" s="371"/>
      <c r="BV1134" s="371"/>
      <c r="BW1134" s="371"/>
      <c r="BX1134" s="371"/>
      <c r="BY1134" s="371"/>
    </row>
    <row r="1135" s="211" customFormat="true" ht="15" customHeight="true" x14ac:dyDescent="0.2">
      <c r="BA1135" s="371"/>
      <c r="BB1135" s="237"/>
      <c r="BC1135" s="371"/>
      <c r="BD1135" s="371"/>
      <c r="BE1135" s="371"/>
      <c r="BF1135" s="371"/>
      <c r="BG1135" s="371"/>
      <c r="BH1135" s="371"/>
      <c r="BI1135" s="371"/>
      <c r="BJ1135" s="371"/>
      <c r="BK1135" s="371"/>
      <c r="BL1135" s="371"/>
      <c r="BM1135" s="371"/>
      <c r="BN1135" s="371"/>
      <c r="BO1135" s="371"/>
      <c r="BP1135" s="371"/>
      <c r="BQ1135" s="371"/>
      <c r="BR1135" s="371"/>
      <c r="BS1135" s="371"/>
      <c r="BT1135" s="371"/>
      <c r="BU1135" s="371"/>
      <c r="BV1135" s="371"/>
      <c r="BW1135" s="371"/>
      <c r="BX1135" s="371"/>
      <c r="BY1135" s="371"/>
    </row>
    <row r="1136" s="211" customFormat="true" ht="15" customHeight="true" x14ac:dyDescent="0.2">
      <c r="BA1136" s="371"/>
      <c r="BB1136" s="237"/>
      <c r="BC1136" s="371"/>
      <c r="BD1136" s="371"/>
      <c r="BE1136" s="371"/>
      <c r="BF1136" s="371"/>
      <c r="BG1136" s="371"/>
      <c r="BH1136" s="371"/>
      <c r="BI1136" s="371"/>
      <c r="BJ1136" s="371"/>
      <c r="BK1136" s="371"/>
      <c r="BL1136" s="371"/>
      <c r="BM1136" s="371"/>
      <c r="BN1136" s="371"/>
      <c r="BO1136" s="371"/>
      <c r="BP1136" s="371"/>
      <c r="BQ1136" s="371"/>
      <c r="BR1136" s="371"/>
      <c r="BS1136" s="371"/>
      <c r="BT1136" s="371"/>
      <c r="BU1136" s="371"/>
      <c r="BV1136" s="371"/>
      <c r="BW1136" s="371"/>
      <c r="BX1136" s="371"/>
      <c r="BY1136" s="371"/>
    </row>
    <row r="1137" s="211" customFormat="true" ht="15" customHeight="true" x14ac:dyDescent="0.2">
      <c r="BA1137" s="371"/>
      <c r="BB1137" s="237"/>
      <c r="BC1137" s="371"/>
      <c r="BD1137" s="371"/>
      <c r="BE1137" s="371"/>
      <c r="BF1137" s="371"/>
      <c r="BG1137" s="371"/>
      <c r="BH1137" s="371"/>
      <c r="BI1137" s="371"/>
      <c r="BJ1137" s="371"/>
      <c r="BK1137" s="371"/>
      <c r="BL1137" s="371"/>
      <c r="BM1137" s="371"/>
      <c r="BN1137" s="371"/>
      <c r="BO1137" s="371"/>
      <c r="BP1137" s="371"/>
      <c r="BQ1137" s="371"/>
      <c r="BR1137" s="371"/>
      <c r="BS1137" s="371"/>
      <c r="BT1137" s="371"/>
      <c r="BU1137" s="371"/>
      <c r="BV1137" s="371"/>
      <c r="BW1137" s="371"/>
      <c r="BX1137" s="371"/>
      <c r="BY1137" s="371"/>
    </row>
    <row r="1138" s="211" customFormat="true" ht="15" customHeight="true" x14ac:dyDescent="0.2">
      <c r="BA1138" s="371"/>
      <c r="BB1138" s="237"/>
      <c r="BC1138" s="371"/>
      <c r="BD1138" s="371"/>
      <c r="BE1138" s="371"/>
      <c r="BF1138" s="371"/>
      <c r="BG1138" s="371"/>
      <c r="BH1138" s="371"/>
      <c r="BI1138" s="371"/>
      <c r="BJ1138" s="371"/>
      <c r="BK1138" s="371"/>
      <c r="BL1138" s="371"/>
      <c r="BM1138" s="371"/>
      <c r="BN1138" s="371"/>
      <c r="BO1138" s="371"/>
      <c r="BP1138" s="371"/>
      <c r="BQ1138" s="371"/>
      <c r="BR1138" s="371"/>
      <c r="BS1138" s="371"/>
      <c r="BT1138" s="371"/>
      <c r="BU1138" s="371"/>
      <c r="BV1138" s="371"/>
      <c r="BW1138" s="371"/>
      <c r="BX1138" s="371"/>
      <c r="BY1138" s="371"/>
    </row>
    <row r="1139" s="211" customFormat="true" ht="15" customHeight="true" x14ac:dyDescent="0.2">
      <c r="BA1139" s="371"/>
      <c r="BB1139" s="237"/>
      <c r="BC1139" s="371"/>
      <c r="BD1139" s="371"/>
      <c r="BE1139" s="371"/>
      <c r="BF1139" s="371"/>
      <c r="BG1139" s="371"/>
      <c r="BH1139" s="371"/>
      <c r="BI1139" s="371"/>
      <c r="BJ1139" s="371"/>
      <c r="BK1139" s="371"/>
      <c r="BL1139" s="371"/>
      <c r="BM1139" s="371"/>
      <c r="BN1139" s="371"/>
      <c r="BO1139" s="371"/>
      <c r="BP1139" s="371"/>
      <c r="BQ1139" s="371"/>
      <c r="BR1139" s="371"/>
      <c r="BS1139" s="371"/>
      <c r="BT1139" s="371"/>
      <c r="BU1139" s="371"/>
      <c r="BV1139" s="371"/>
      <c r="BW1139" s="371"/>
      <c r="BX1139" s="371"/>
      <c r="BY1139" s="371"/>
    </row>
    <row r="1140" s="211" customFormat="true" ht="15" customHeight="true" x14ac:dyDescent="0.2">
      <c r="BA1140" s="371"/>
      <c r="BB1140" s="237"/>
      <c r="BC1140" s="371"/>
      <c r="BD1140" s="371"/>
      <c r="BE1140" s="371"/>
      <c r="BF1140" s="371"/>
      <c r="BG1140" s="371"/>
      <c r="BH1140" s="371"/>
      <c r="BI1140" s="371"/>
      <c r="BJ1140" s="371"/>
      <c r="BK1140" s="371"/>
      <c r="BL1140" s="371"/>
      <c r="BM1140" s="371"/>
      <c r="BN1140" s="371"/>
      <c r="BO1140" s="371"/>
      <c r="BP1140" s="371"/>
      <c r="BQ1140" s="371"/>
      <c r="BR1140" s="371"/>
      <c r="BS1140" s="371"/>
      <c r="BT1140" s="371"/>
      <c r="BU1140" s="371"/>
      <c r="BV1140" s="371"/>
      <c r="BW1140" s="371"/>
      <c r="BX1140" s="371"/>
      <c r="BY1140" s="371"/>
    </row>
    <row r="1141" s="211" customFormat="true" ht="15" customHeight="true" x14ac:dyDescent="0.2">
      <c r="BA1141" s="371"/>
      <c r="BB1141" s="237"/>
      <c r="BC1141" s="371"/>
      <c r="BD1141" s="371"/>
      <c r="BE1141" s="371"/>
      <c r="BF1141" s="371"/>
      <c r="BG1141" s="371"/>
      <c r="BH1141" s="371"/>
      <c r="BI1141" s="371"/>
      <c r="BJ1141" s="371"/>
      <c r="BK1141" s="371"/>
      <c r="BL1141" s="371"/>
      <c r="BM1141" s="371"/>
      <c r="BN1141" s="371"/>
      <c r="BO1141" s="371"/>
      <c r="BP1141" s="371"/>
      <c r="BQ1141" s="371"/>
      <c r="BR1141" s="371"/>
      <c r="BS1141" s="371"/>
      <c r="BT1141" s="371"/>
      <c r="BU1141" s="371"/>
      <c r="BV1141" s="371"/>
      <c r="BW1141" s="371"/>
      <c r="BX1141" s="371"/>
      <c r="BY1141" s="371"/>
    </row>
    <row r="1142" s="211" customFormat="true" ht="15" customHeight="true" x14ac:dyDescent="0.2">
      <c r="BA1142" s="371"/>
      <c r="BB1142" s="237"/>
      <c r="BC1142" s="371"/>
      <c r="BD1142" s="371"/>
      <c r="BE1142" s="371"/>
      <c r="BF1142" s="371"/>
      <c r="BG1142" s="371"/>
      <c r="BH1142" s="371"/>
      <c r="BI1142" s="371"/>
      <c r="BJ1142" s="371"/>
      <c r="BK1142" s="371"/>
      <c r="BL1142" s="371"/>
      <c r="BM1142" s="371"/>
      <c r="BN1142" s="371"/>
      <c r="BO1142" s="371"/>
      <c r="BP1142" s="371"/>
      <c r="BQ1142" s="371"/>
      <c r="BR1142" s="371"/>
      <c r="BS1142" s="371"/>
      <c r="BT1142" s="371"/>
      <c r="BU1142" s="371"/>
      <c r="BV1142" s="371"/>
      <c r="BW1142" s="371"/>
      <c r="BX1142" s="371"/>
      <c r="BY1142" s="371"/>
    </row>
    <row r="1143" s="211" customFormat="true" ht="15" customHeight="true" x14ac:dyDescent="0.2">
      <c r="BA1143" s="371"/>
      <c r="BB1143" s="237"/>
      <c r="BC1143" s="371"/>
      <c r="BD1143" s="371"/>
      <c r="BE1143" s="371"/>
      <c r="BF1143" s="371"/>
      <c r="BG1143" s="371"/>
      <c r="BH1143" s="371"/>
      <c r="BI1143" s="371"/>
      <c r="BJ1143" s="371"/>
      <c r="BK1143" s="371"/>
      <c r="BL1143" s="371"/>
      <c r="BM1143" s="371"/>
      <c r="BN1143" s="371"/>
      <c r="BO1143" s="371"/>
      <c r="BP1143" s="371"/>
      <c r="BQ1143" s="371"/>
      <c r="BR1143" s="371"/>
      <c r="BS1143" s="371"/>
      <c r="BT1143" s="371"/>
      <c r="BU1143" s="371"/>
      <c r="BV1143" s="371"/>
      <c r="BW1143" s="371"/>
      <c r="BX1143" s="371"/>
      <c r="BY1143" s="371"/>
    </row>
    <row r="1144" s="211" customFormat="true" ht="15" customHeight="true" x14ac:dyDescent="0.2">
      <c r="BA1144" s="371"/>
      <c r="BB1144" s="237"/>
      <c r="BC1144" s="371"/>
      <c r="BD1144" s="371"/>
      <c r="BE1144" s="371"/>
      <c r="BF1144" s="371"/>
      <c r="BG1144" s="371"/>
      <c r="BH1144" s="371"/>
      <c r="BI1144" s="371"/>
      <c r="BJ1144" s="371"/>
      <c r="BK1144" s="371"/>
      <c r="BL1144" s="371"/>
      <c r="BM1144" s="371"/>
      <c r="BN1144" s="371"/>
      <c r="BO1144" s="371"/>
      <c r="BP1144" s="371"/>
      <c r="BQ1144" s="371"/>
      <c r="BR1144" s="371"/>
      <c r="BS1144" s="371"/>
      <c r="BT1144" s="371"/>
      <c r="BU1144" s="371"/>
      <c r="BV1144" s="371"/>
      <c r="BW1144" s="371"/>
      <c r="BX1144" s="371"/>
      <c r="BY1144" s="371"/>
    </row>
    <row r="1145" s="211" customFormat="true" ht="15" customHeight="true" x14ac:dyDescent="0.2">
      <c r="BA1145" s="371"/>
      <c r="BB1145" s="237"/>
      <c r="BC1145" s="371"/>
      <c r="BD1145" s="371"/>
      <c r="BE1145" s="371"/>
      <c r="BF1145" s="371"/>
      <c r="BG1145" s="371"/>
      <c r="BH1145" s="371"/>
      <c r="BI1145" s="371"/>
      <c r="BJ1145" s="371"/>
      <c r="BK1145" s="371"/>
      <c r="BL1145" s="371"/>
      <c r="BM1145" s="371"/>
      <c r="BN1145" s="371"/>
      <c r="BO1145" s="371"/>
      <c r="BP1145" s="371"/>
      <c r="BQ1145" s="371"/>
      <c r="BR1145" s="371"/>
      <c r="BS1145" s="371"/>
      <c r="BT1145" s="371"/>
      <c r="BU1145" s="371"/>
      <c r="BV1145" s="371"/>
      <c r="BW1145" s="371"/>
      <c r="BX1145" s="371"/>
      <c r="BY1145" s="371"/>
    </row>
    <row r="1146" s="211" customFormat="true" ht="15" customHeight="true" x14ac:dyDescent="0.2">
      <c r="BA1146" s="371"/>
      <c r="BB1146" s="237"/>
      <c r="BC1146" s="371"/>
      <c r="BD1146" s="371"/>
      <c r="BE1146" s="371"/>
      <c r="BF1146" s="371"/>
      <c r="BG1146" s="371"/>
      <c r="BH1146" s="371"/>
      <c r="BI1146" s="371"/>
      <c r="BJ1146" s="371"/>
      <c r="BK1146" s="371"/>
      <c r="BL1146" s="371"/>
      <c r="BM1146" s="371"/>
      <c r="BN1146" s="371"/>
      <c r="BO1146" s="371"/>
      <c r="BP1146" s="371"/>
      <c r="BQ1146" s="371"/>
      <c r="BR1146" s="371"/>
      <c r="BS1146" s="371"/>
      <c r="BT1146" s="371"/>
      <c r="BU1146" s="371"/>
      <c r="BV1146" s="371"/>
      <c r="BW1146" s="371"/>
      <c r="BX1146" s="371"/>
      <c r="BY1146" s="371"/>
    </row>
    <row r="1147" s="211" customFormat="true" ht="15" customHeight="true" x14ac:dyDescent="0.2">
      <c r="BA1147" s="371"/>
      <c r="BB1147" s="237"/>
      <c r="BC1147" s="371"/>
      <c r="BD1147" s="371"/>
      <c r="BE1147" s="371"/>
      <c r="BF1147" s="371"/>
      <c r="BG1147" s="371"/>
      <c r="BH1147" s="371"/>
      <c r="BI1147" s="371"/>
      <c r="BJ1147" s="371"/>
      <c r="BK1147" s="371"/>
      <c r="BL1147" s="371"/>
      <c r="BM1147" s="371"/>
      <c r="BN1147" s="371"/>
      <c r="BO1147" s="371"/>
      <c r="BP1147" s="371"/>
      <c r="BQ1147" s="371"/>
      <c r="BR1147" s="371"/>
      <c r="BS1147" s="371"/>
      <c r="BT1147" s="371"/>
      <c r="BU1147" s="371"/>
      <c r="BV1147" s="371"/>
      <c r="BW1147" s="371"/>
      <c r="BX1147" s="371"/>
      <c r="BY1147" s="371"/>
    </row>
    <row r="1148" s="211" customFormat="true" ht="15" customHeight="true" x14ac:dyDescent="0.2">
      <c r="BA1148" s="371"/>
      <c r="BB1148" s="237"/>
      <c r="BC1148" s="371"/>
      <c r="BD1148" s="371"/>
      <c r="BE1148" s="371"/>
      <c r="BF1148" s="371"/>
      <c r="BG1148" s="371"/>
      <c r="BH1148" s="371"/>
      <c r="BI1148" s="371"/>
      <c r="BJ1148" s="371"/>
      <c r="BK1148" s="371"/>
      <c r="BL1148" s="371"/>
      <c r="BM1148" s="371"/>
      <c r="BN1148" s="371"/>
      <c r="BO1148" s="371"/>
      <c r="BP1148" s="371"/>
      <c r="BQ1148" s="371"/>
      <c r="BR1148" s="371"/>
      <c r="BS1148" s="371"/>
      <c r="BT1148" s="371"/>
      <c r="BU1148" s="371"/>
      <c r="BV1148" s="371"/>
      <c r="BW1148" s="371"/>
      <c r="BX1148" s="371"/>
      <c r="BY1148" s="371"/>
    </row>
    <row r="1149" s="211" customFormat="true" ht="15" customHeight="true" x14ac:dyDescent="0.2">
      <c r="BA1149" s="371"/>
      <c r="BB1149" s="237"/>
      <c r="BC1149" s="371"/>
      <c r="BD1149" s="371"/>
      <c r="BE1149" s="371"/>
      <c r="BF1149" s="371"/>
      <c r="BG1149" s="371"/>
      <c r="BH1149" s="371"/>
      <c r="BI1149" s="371"/>
      <c r="BJ1149" s="371"/>
      <c r="BK1149" s="371"/>
      <c r="BL1149" s="371"/>
      <c r="BM1149" s="371"/>
      <c r="BN1149" s="371"/>
      <c r="BO1149" s="371"/>
      <c r="BP1149" s="371"/>
      <c r="BQ1149" s="371"/>
      <c r="BR1149" s="371"/>
      <c r="BS1149" s="371"/>
      <c r="BT1149" s="371"/>
      <c r="BU1149" s="371"/>
      <c r="BV1149" s="371"/>
      <c r="BW1149" s="371"/>
      <c r="BX1149" s="371"/>
      <c r="BY1149" s="371"/>
    </row>
    <row r="1150" s="211" customFormat="true" ht="15" customHeight="true" x14ac:dyDescent="0.2">
      <c r="BA1150" s="371"/>
      <c r="BB1150" s="237"/>
      <c r="BC1150" s="371"/>
      <c r="BD1150" s="371"/>
      <c r="BE1150" s="371"/>
      <c r="BF1150" s="371"/>
      <c r="BG1150" s="371"/>
      <c r="BH1150" s="371"/>
      <c r="BI1150" s="371"/>
      <c r="BJ1150" s="371"/>
      <c r="BK1150" s="371"/>
      <c r="BL1150" s="371"/>
      <c r="BM1150" s="371"/>
      <c r="BN1150" s="371"/>
      <c r="BO1150" s="371"/>
      <c r="BP1150" s="371"/>
      <c r="BQ1150" s="371"/>
      <c r="BR1150" s="371"/>
      <c r="BS1150" s="371"/>
      <c r="BT1150" s="371"/>
      <c r="BU1150" s="371"/>
      <c r="BV1150" s="371"/>
      <c r="BW1150" s="371"/>
      <c r="BX1150" s="371"/>
      <c r="BY1150" s="371"/>
    </row>
    <row r="1151" s="211" customFormat="true" ht="15" customHeight="true" x14ac:dyDescent="0.2">
      <c r="BA1151" s="371"/>
      <c r="BB1151" s="237"/>
      <c r="BC1151" s="371"/>
      <c r="BD1151" s="371"/>
      <c r="BE1151" s="371"/>
      <c r="BF1151" s="371"/>
      <c r="BG1151" s="371"/>
      <c r="BH1151" s="371"/>
      <c r="BI1151" s="371"/>
      <c r="BJ1151" s="371"/>
      <c r="BK1151" s="371"/>
      <c r="BL1151" s="371"/>
      <c r="BM1151" s="371"/>
      <c r="BN1151" s="371"/>
      <c r="BO1151" s="371"/>
      <c r="BP1151" s="371"/>
      <c r="BQ1151" s="371"/>
      <c r="BR1151" s="371"/>
      <c r="BS1151" s="371"/>
      <c r="BT1151" s="371"/>
      <c r="BU1151" s="371"/>
      <c r="BV1151" s="371"/>
      <c r="BW1151" s="371"/>
      <c r="BX1151" s="371"/>
      <c r="BY1151" s="371"/>
    </row>
    <row r="1152" s="211" customFormat="true" ht="15" customHeight="true" x14ac:dyDescent="0.2">
      <c r="BA1152" s="371"/>
      <c r="BB1152" s="237"/>
      <c r="BC1152" s="371"/>
      <c r="BD1152" s="371"/>
      <c r="BE1152" s="371"/>
      <c r="BF1152" s="371"/>
      <c r="BG1152" s="371"/>
      <c r="BH1152" s="371"/>
      <c r="BI1152" s="371"/>
      <c r="BJ1152" s="371"/>
      <c r="BK1152" s="371"/>
      <c r="BL1152" s="371"/>
      <c r="BM1152" s="371"/>
      <c r="BN1152" s="371"/>
      <c r="BO1152" s="371"/>
      <c r="BP1152" s="371"/>
      <c r="BQ1152" s="371"/>
      <c r="BR1152" s="371"/>
      <c r="BS1152" s="371"/>
      <c r="BT1152" s="371"/>
      <c r="BU1152" s="371"/>
      <c r="BV1152" s="371"/>
      <c r="BW1152" s="371"/>
      <c r="BX1152" s="371"/>
      <c r="BY1152" s="371"/>
    </row>
    <row r="1153" s="211" customFormat="true" ht="15" customHeight="true" x14ac:dyDescent="0.2">
      <c r="BA1153" s="371"/>
      <c r="BB1153" s="237"/>
      <c r="BC1153" s="371"/>
      <c r="BD1153" s="371"/>
      <c r="BE1153" s="371"/>
      <c r="BF1153" s="371"/>
      <c r="BG1153" s="371"/>
      <c r="BH1153" s="371"/>
      <c r="BI1153" s="371"/>
      <c r="BJ1153" s="371"/>
      <c r="BK1153" s="371"/>
      <c r="BL1153" s="371"/>
      <c r="BM1153" s="371"/>
      <c r="BN1153" s="371"/>
      <c r="BO1153" s="371"/>
      <c r="BP1153" s="371"/>
      <c r="BQ1153" s="371"/>
      <c r="BR1153" s="371"/>
      <c r="BS1153" s="371"/>
      <c r="BT1153" s="371"/>
      <c r="BU1153" s="371"/>
      <c r="BV1153" s="371"/>
      <c r="BW1153" s="371"/>
      <c r="BX1153" s="371"/>
      <c r="BY1153" s="371"/>
    </row>
    <row r="1154" s="211" customFormat="true" ht="15" customHeight="true" x14ac:dyDescent="0.2">
      <c r="BA1154" s="371"/>
      <c r="BB1154" s="237"/>
      <c r="BC1154" s="371"/>
      <c r="BD1154" s="371"/>
      <c r="BE1154" s="371"/>
      <c r="BF1154" s="371"/>
      <c r="BG1154" s="371"/>
      <c r="BH1154" s="371"/>
      <c r="BI1154" s="371"/>
      <c r="BJ1154" s="371"/>
      <c r="BK1154" s="371"/>
      <c r="BL1154" s="371"/>
      <c r="BM1154" s="371"/>
      <c r="BN1154" s="371"/>
      <c r="BO1154" s="371"/>
      <c r="BP1154" s="371"/>
      <c r="BQ1154" s="371"/>
      <c r="BR1154" s="371"/>
      <c r="BS1154" s="371"/>
      <c r="BT1154" s="371"/>
      <c r="BU1154" s="371"/>
      <c r="BV1154" s="371"/>
      <c r="BW1154" s="371"/>
      <c r="BX1154" s="371"/>
      <c r="BY1154" s="371"/>
    </row>
    <row r="1155" s="211" customFormat="true" ht="15" customHeight="true" x14ac:dyDescent="0.2">
      <c r="BA1155" s="371"/>
      <c r="BB1155" s="237"/>
      <c r="BC1155" s="371"/>
      <c r="BD1155" s="371"/>
      <c r="BE1155" s="371"/>
      <c r="BF1155" s="371"/>
      <c r="BG1155" s="371"/>
      <c r="BH1155" s="371"/>
      <c r="BI1155" s="371"/>
      <c r="BJ1155" s="371"/>
      <c r="BK1155" s="371"/>
      <c r="BL1155" s="371"/>
      <c r="BM1155" s="371"/>
      <c r="BN1155" s="371"/>
      <c r="BO1155" s="371"/>
      <c r="BP1155" s="371"/>
      <c r="BQ1155" s="371"/>
      <c r="BR1155" s="371"/>
      <c r="BS1155" s="371"/>
      <c r="BT1155" s="371"/>
      <c r="BU1155" s="371"/>
      <c r="BV1155" s="371"/>
      <c r="BW1155" s="371"/>
      <c r="BX1155" s="371"/>
      <c r="BY1155" s="371"/>
    </row>
    <row r="1156" s="211" customFormat="true" ht="15" customHeight="true" x14ac:dyDescent="0.2">
      <c r="BA1156" s="371"/>
      <c r="BB1156" s="237"/>
      <c r="BC1156" s="371"/>
      <c r="BD1156" s="371"/>
      <c r="BE1156" s="371"/>
      <c r="BF1156" s="371"/>
      <c r="BG1156" s="371"/>
      <c r="BH1156" s="371"/>
      <c r="BI1156" s="371"/>
      <c r="BJ1156" s="371"/>
      <c r="BK1156" s="371"/>
      <c r="BL1156" s="371"/>
      <c r="BM1156" s="371"/>
      <c r="BN1156" s="371"/>
      <c r="BO1156" s="371"/>
      <c r="BP1156" s="371"/>
      <c r="BQ1156" s="371"/>
      <c r="BR1156" s="371"/>
      <c r="BS1156" s="371"/>
      <c r="BT1156" s="371"/>
      <c r="BU1156" s="371"/>
      <c r="BV1156" s="371"/>
      <c r="BW1156" s="371"/>
      <c r="BX1156" s="371"/>
      <c r="BY1156" s="371"/>
    </row>
    <row r="1157" s="211" customFormat="true" ht="15" customHeight="true" x14ac:dyDescent="0.2">
      <c r="BA1157" s="371"/>
      <c r="BB1157" s="237"/>
      <c r="BC1157" s="371"/>
      <c r="BD1157" s="371"/>
      <c r="BE1157" s="371"/>
      <c r="BF1157" s="371"/>
      <c r="BG1157" s="371"/>
      <c r="BH1157" s="371"/>
      <c r="BI1157" s="371"/>
      <c r="BJ1157" s="371"/>
      <c r="BK1157" s="371"/>
      <c r="BL1157" s="371"/>
      <c r="BM1157" s="371"/>
      <c r="BN1157" s="371"/>
      <c r="BO1157" s="371"/>
      <c r="BP1157" s="371"/>
      <c r="BQ1157" s="371"/>
      <c r="BR1157" s="371"/>
      <c r="BS1157" s="371"/>
      <c r="BT1157" s="371"/>
      <c r="BU1157" s="371"/>
      <c r="BV1157" s="371"/>
      <c r="BW1157" s="371"/>
      <c r="BX1157" s="371"/>
      <c r="BY1157" s="371"/>
    </row>
    <row r="1158" s="211" customFormat="true" ht="15" customHeight="true" x14ac:dyDescent="0.2">
      <c r="BA1158" s="371"/>
      <c r="BB1158" s="237"/>
      <c r="BC1158" s="371"/>
      <c r="BD1158" s="371"/>
      <c r="BE1158" s="371"/>
      <c r="BF1158" s="371"/>
      <c r="BG1158" s="371"/>
      <c r="BH1158" s="371"/>
      <c r="BI1158" s="371"/>
      <c r="BJ1158" s="371"/>
      <c r="BK1158" s="371"/>
      <c r="BL1158" s="371"/>
      <c r="BM1158" s="371"/>
      <c r="BN1158" s="371"/>
      <c r="BO1158" s="371"/>
      <c r="BP1158" s="371"/>
      <c r="BQ1158" s="371"/>
      <c r="BR1158" s="371"/>
      <c r="BS1158" s="371"/>
      <c r="BT1158" s="371"/>
      <c r="BU1158" s="371"/>
      <c r="BV1158" s="371"/>
      <c r="BW1158" s="371"/>
      <c r="BX1158" s="371"/>
      <c r="BY1158" s="371"/>
    </row>
    <row r="1159" s="211" customFormat="true" ht="15" customHeight="true" x14ac:dyDescent="0.2">
      <c r="BA1159" s="371"/>
      <c r="BB1159" s="237"/>
      <c r="BC1159" s="371"/>
      <c r="BD1159" s="371"/>
      <c r="BE1159" s="371"/>
      <c r="BF1159" s="371"/>
      <c r="BG1159" s="371"/>
      <c r="BH1159" s="371"/>
      <c r="BI1159" s="371"/>
      <c r="BJ1159" s="371"/>
      <c r="BK1159" s="371"/>
      <c r="BL1159" s="371"/>
      <c r="BM1159" s="371"/>
      <c r="BN1159" s="371"/>
      <c r="BO1159" s="371"/>
      <c r="BP1159" s="371"/>
      <c r="BQ1159" s="371"/>
      <c r="BR1159" s="371"/>
      <c r="BS1159" s="371"/>
      <c r="BT1159" s="371"/>
      <c r="BU1159" s="371"/>
      <c r="BV1159" s="371"/>
      <c r="BW1159" s="371"/>
      <c r="BX1159" s="371"/>
      <c r="BY1159" s="371"/>
    </row>
    <row r="1160" s="211" customFormat="true" ht="15" customHeight="true" x14ac:dyDescent="0.2">
      <c r="BA1160" s="371"/>
      <c r="BB1160" s="237"/>
      <c r="BC1160" s="371"/>
      <c r="BD1160" s="371"/>
      <c r="BE1160" s="371"/>
      <c r="BF1160" s="371"/>
      <c r="BG1160" s="371"/>
      <c r="BH1160" s="371"/>
      <c r="BI1160" s="371"/>
      <c r="BJ1160" s="371"/>
      <c r="BK1160" s="371"/>
      <c r="BL1160" s="371"/>
      <c r="BM1160" s="371"/>
      <c r="BN1160" s="371"/>
      <c r="BO1160" s="371"/>
      <c r="BP1160" s="371"/>
      <c r="BQ1160" s="371"/>
      <c r="BR1160" s="371"/>
      <c r="BS1160" s="371"/>
      <c r="BT1160" s="371"/>
      <c r="BU1160" s="371"/>
      <c r="BV1160" s="371"/>
      <c r="BW1160" s="371"/>
      <c r="BX1160" s="371"/>
      <c r="BY1160" s="371"/>
    </row>
    <row r="1161" s="211" customFormat="true" ht="15" customHeight="true" x14ac:dyDescent="0.2">
      <c r="BA1161" s="371"/>
      <c r="BB1161" s="237"/>
      <c r="BC1161" s="371"/>
      <c r="BD1161" s="371"/>
      <c r="BE1161" s="371"/>
      <c r="BF1161" s="371"/>
      <c r="BG1161" s="371"/>
      <c r="BH1161" s="371"/>
      <c r="BI1161" s="371"/>
      <c r="BJ1161" s="371"/>
      <c r="BK1161" s="371"/>
      <c r="BL1161" s="371"/>
      <c r="BM1161" s="371"/>
      <c r="BN1161" s="371"/>
      <c r="BO1161" s="371"/>
      <c r="BP1161" s="371"/>
      <c r="BQ1161" s="371"/>
      <c r="BR1161" s="371"/>
      <c r="BS1161" s="371"/>
      <c r="BT1161" s="371"/>
      <c r="BU1161" s="371"/>
      <c r="BV1161" s="371"/>
      <c r="BW1161" s="371"/>
      <c r="BX1161" s="371"/>
      <c r="BY1161" s="371"/>
    </row>
    <row r="1162" s="211" customFormat="true" ht="15" customHeight="true" x14ac:dyDescent="0.2">
      <c r="BA1162" s="371"/>
      <c r="BB1162" s="237"/>
      <c r="BC1162" s="371"/>
      <c r="BD1162" s="371"/>
      <c r="BE1162" s="371"/>
      <c r="BF1162" s="371"/>
      <c r="BG1162" s="371"/>
      <c r="BH1162" s="371"/>
      <c r="BI1162" s="371"/>
      <c r="BJ1162" s="371"/>
      <c r="BK1162" s="371"/>
      <c r="BL1162" s="371"/>
      <c r="BM1162" s="371"/>
      <c r="BN1162" s="371"/>
      <c r="BO1162" s="371"/>
      <c r="BP1162" s="371"/>
      <c r="BQ1162" s="371"/>
      <c r="BR1162" s="371"/>
      <c r="BS1162" s="371"/>
      <c r="BT1162" s="371"/>
      <c r="BU1162" s="371"/>
      <c r="BV1162" s="371"/>
      <c r="BW1162" s="371"/>
      <c r="BX1162" s="371"/>
      <c r="BY1162" s="371"/>
    </row>
    <row r="1163" s="211" customFormat="true" ht="15" customHeight="true" x14ac:dyDescent="0.2">
      <c r="BA1163" s="371"/>
      <c r="BB1163" s="237"/>
      <c r="BC1163" s="371"/>
      <c r="BD1163" s="371"/>
      <c r="BE1163" s="371"/>
      <c r="BF1163" s="371"/>
      <c r="BG1163" s="371"/>
      <c r="BH1163" s="371"/>
      <c r="BI1163" s="371"/>
      <c r="BJ1163" s="371"/>
      <c r="BK1163" s="371"/>
      <c r="BL1163" s="371"/>
      <c r="BM1163" s="371"/>
      <c r="BN1163" s="371"/>
      <c r="BO1163" s="371"/>
      <c r="BP1163" s="371"/>
      <c r="BQ1163" s="371"/>
      <c r="BR1163" s="371"/>
      <c r="BS1163" s="371"/>
      <c r="BT1163" s="371"/>
      <c r="BU1163" s="371"/>
      <c r="BV1163" s="371"/>
      <c r="BW1163" s="371"/>
      <c r="BX1163" s="371"/>
      <c r="BY1163" s="371"/>
    </row>
    <row r="1164" s="211" customFormat="true" ht="15" customHeight="true" x14ac:dyDescent="0.2">
      <c r="BA1164" s="371"/>
      <c r="BB1164" s="237"/>
      <c r="BC1164" s="371"/>
      <c r="BD1164" s="371"/>
      <c r="BE1164" s="371"/>
      <c r="BF1164" s="371"/>
      <c r="BG1164" s="371"/>
      <c r="BH1164" s="371"/>
      <c r="BI1164" s="371"/>
      <c r="BJ1164" s="371"/>
      <c r="BK1164" s="371"/>
      <c r="BL1164" s="371"/>
      <c r="BM1164" s="371"/>
      <c r="BN1164" s="371"/>
      <c r="BO1164" s="371"/>
      <c r="BP1164" s="371"/>
      <c r="BQ1164" s="371"/>
      <c r="BR1164" s="371"/>
      <c r="BS1164" s="371"/>
      <c r="BT1164" s="371"/>
      <c r="BU1164" s="371"/>
      <c r="BV1164" s="371"/>
      <c r="BW1164" s="371"/>
      <c r="BX1164" s="371"/>
      <c r="BY1164" s="371"/>
    </row>
    <row r="1165" s="211" customFormat="true" ht="15" customHeight="true" x14ac:dyDescent="0.2">
      <c r="BA1165" s="371"/>
      <c r="BB1165" s="237"/>
      <c r="BC1165" s="371"/>
      <c r="BD1165" s="371"/>
      <c r="BE1165" s="371"/>
      <c r="BF1165" s="371"/>
      <c r="BG1165" s="371"/>
      <c r="BH1165" s="371"/>
      <c r="BI1165" s="371"/>
      <c r="BJ1165" s="371"/>
      <c r="BK1165" s="371"/>
      <c r="BL1165" s="371"/>
      <c r="BM1165" s="371"/>
      <c r="BN1165" s="371"/>
      <c r="BO1165" s="371"/>
      <c r="BP1165" s="371"/>
      <c r="BQ1165" s="371"/>
      <c r="BR1165" s="371"/>
      <c r="BS1165" s="371"/>
      <c r="BT1165" s="371"/>
      <c r="BU1165" s="371"/>
      <c r="BV1165" s="371"/>
      <c r="BW1165" s="371"/>
      <c r="BX1165" s="371"/>
      <c r="BY1165" s="371"/>
    </row>
    <row r="1166" s="211" customFormat="true" ht="15" customHeight="true" x14ac:dyDescent="0.2">
      <c r="BA1166" s="371"/>
      <c r="BB1166" s="237"/>
      <c r="BC1166" s="371"/>
      <c r="BD1166" s="371"/>
      <c r="BE1166" s="371"/>
      <c r="BF1166" s="371"/>
      <c r="BG1166" s="371"/>
      <c r="BH1166" s="371"/>
      <c r="BI1166" s="371"/>
      <c r="BJ1166" s="371"/>
      <c r="BK1166" s="371"/>
      <c r="BL1166" s="371"/>
      <c r="BM1166" s="371"/>
      <c r="BN1166" s="371"/>
      <c r="BO1166" s="371"/>
      <c r="BP1166" s="371"/>
      <c r="BQ1166" s="371"/>
      <c r="BR1166" s="371"/>
      <c r="BS1166" s="371"/>
      <c r="BT1166" s="371"/>
      <c r="BU1166" s="371"/>
      <c r="BV1166" s="371"/>
      <c r="BW1166" s="371"/>
      <c r="BX1166" s="371"/>
      <c r="BY1166" s="371"/>
    </row>
    <row r="1167" s="211" customFormat="true" ht="15" customHeight="true" x14ac:dyDescent="0.2">
      <c r="BA1167" s="371"/>
      <c r="BB1167" s="237"/>
      <c r="BC1167" s="371"/>
      <c r="BD1167" s="371"/>
      <c r="BE1167" s="371"/>
      <c r="BF1167" s="371"/>
      <c r="BG1167" s="371"/>
      <c r="BH1167" s="371"/>
      <c r="BI1167" s="371"/>
      <c r="BJ1167" s="371"/>
      <c r="BK1167" s="371"/>
      <c r="BL1167" s="371"/>
      <c r="BM1167" s="371"/>
      <c r="BN1167" s="371"/>
      <c r="BO1167" s="371"/>
      <c r="BP1167" s="371"/>
      <c r="BQ1167" s="371"/>
      <c r="BR1167" s="371"/>
      <c r="BS1167" s="371"/>
      <c r="BT1167" s="371"/>
      <c r="BU1167" s="371"/>
      <c r="BV1167" s="371"/>
      <c r="BW1167" s="371"/>
      <c r="BX1167" s="371"/>
      <c r="BY1167" s="371"/>
    </row>
    <row r="1168" s="211" customFormat="true" ht="15" customHeight="true" x14ac:dyDescent="0.2">
      <c r="BA1168" s="371"/>
      <c r="BB1168" s="237"/>
      <c r="BC1168" s="371"/>
      <c r="BD1168" s="371"/>
      <c r="BE1168" s="371"/>
      <c r="BF1168" s="371"/>
      <c r="BG1168" s="371"/>
      <c r="BH1168" s="371"/>
      <c r="BI1168" s="371"/>
      <c r="BJ1168" s="371"/>
      <c r="BK1168" s="371"/>
      <c r="BL1168" s="371"/>
      <c r="BM1168" s="371"/>
      <c r="BN1168" s="371"/>
      <c r="BO1168" s="371"/>
      <c r="BP1168" s="371"/>
      <c r="BQ1168" s="371"/>
      <c r="BR1168" s="371"/>
      <c r="BS1168" s="371"/>
      <c r="BT1168" s="371"/>
      <c r="BU1168" s="371"/>
      <c r="BV1168" s="371"/>
      <c r="BW1168" s="371"/>
      <c r="BX1168" s="371"/>
      <c r="BY1168" s="371"/>
    </row>
    <row r="1169" s="211" customFormat="true" ht="15" customHeight="true" x14ac:dyDescent="0.2">
      <c r="BA1169" s="371"/>
      <c r="BB1169" s="237"/>
      <c r="BC1169" s="371"/>
      <c r="BD1169" s="371"/>
      <c r="BE1169" s="371"/>
      <c r="BF1169" s="371"/>
      <c r="BG1169" s="371"/>
      <c r="BH1169" s="371"/>
      <c r="BI1169" s="371"/>
      <c r="BJ1169" s="371"/>
      <c r="BK1169" s="371"/>
      <c r="BL1169" s="371"/>
      <c r="BM1169" s="371"/>
      <c r="BN1169" s="371"/>
      <c r="BO1169" s="371"/>
      <c r="BP1169" s="371"/>
      <c r="BQ1169" s="371"/>
      <c r="BR1169" s="371"/>
      <c r="BS1169" s="371"/>
      <c r="BT1169" s="371"/>
      <c r="BU1169" s="371"/>
      <c r="BV1169" s="371"/>
      <c r="BW1169" s="371"/>
      <c r="BX1169" s="371"/>
      <c r="BY1169" s="371"/>
    </row>
    <row r="1170" s="211" customFormat="true" ht="15" customHeight="true" x14ac:dyDescent="0.2">
      <c r="A1170" s="311"/>
      <c r="B1170" s="522"/>
      <c r="C1170" s="523"/>
      <c r="D1170" s="523"/>
      <c r="E1170" s="523"/>
      <c r="F1170" s="523"/>
      <c r="G1170" s="523"/>
      <c r="H1170" s="523"/>
      <c r="I1170" s="523"/>
      <c r="J1170" s="523"/>
      <c r="K1170" s="523"/>
      <c r="L1170" s="523"/>
      <c r="M1170" s="523"/>
      <c r="N1170" s="523"/>
      <c r="O1170" s="523"/>
      <c r="P1170" s="523"/>
      <c r="Q1170" s="523"/>
      <c r="R1170" s="523"/>
      <c r="S1170" s="523"/>
      <c r="T1170" s="523"/>
      <c r="U1170" s="523"/>
      <c r="V1170" s="523"/>
      <c r="W1170" s="523"/>
      <c r="X1170" s="523"/>
      <c r="Y1170" s="523"/>
      <c r="Z1170" s="523"/>
      <c r="AA1170" s="523"/>
      <c r="AB1170" s="523"/>
      <c r="BA1170" s="371"/>
      <c r="BB1170" s="237"/>
      <c r="BC1170" s="371"/>
      <c r="BD1170" s="371"/>
      <c r="BE1170" s="371"/>
      <c r="BF1170" s="371"/>
      <c r="BG1170" s="371"/>
      <c r="BH1170" s="371"/>
      <c r="BI1170" s="371"/>
      <c r="BJ1170" s="371"/>
      <c r="BK1170" s="371"/>
      <c r="BL1170" s="371"/>
      <c r="BM1170" s="371"/>
      <c r="BN1170" s="371"/>
      <c r="BO1170" s="371"/>
      <c r="BP1170" s="371"/>
      <c r="BQ1170" s="371"/>
      <c r="BR1170" s="371"/>
      <c r="BS1170" s="371"/>
      <c r="BT1170" s="371"/>
      <c r="BU1170" s="371"/>
      <c r="BV1170" s="371"/>
      <c r="BW1170" s="371"/>
      <c r="BX1170" s="371"/>
      <c r="BY1170" s="371"/>
    </row>
    <row r="1171" s="211" customFormat="true" ht="15" customHeight="true" x14ac:dyDescent="0.2">
      <c r="A1171" s="311"/>
      <c r="B1171" s="522"/>
      <c r="C1171" s="523"/>
      <c r="D1171" s="523"/>
      <c r="E1171" s="523"/>
      <c r="F1171" s="523"/>
      <c r="G1171" s="523"/>
      <c r="H1171" s="523"/>
      <c r="I1171" s="523"/>
      <c r="J1171" s="523"/>
      <c r="K1171" s="523"/>
      <c r="L1171" s="523"/>
      <c r="M1171" s="523"/>
      <c r="N1171" s="523"/>
      <c r="O1171" s="523"/>
      <c r="P1171" s="523"/>
      <c r="Q1171" s="523"/>
      <c r="R1171" s="523"/>
      <c r="S1171" s="523"/>
      <c r="T1171" s="523"/>
      <c r="U1171" s="523"/>
      <c r="V1171" s="523"/>
      <c r="W1171" s="523"/>
      <c r="X1171" s="523"/>
      <c r="Y1171" s="523"/>
      <c r="Z1171" s="523"/>
      <c r="AA1171" s="523"/>
      <c r="AB1171" s="523"/>
      <c r="BA1171" s="371"/>
      <c r="BB1171" s="237"/>
      <c r="BC1171" s="371"/>
      <c r="BD1171" s="371"/>
      <c r="BE1171" s="371"/>
      <c r="BF1171" s="371"/>
      <c r="BG1171" s="371"/>
      <c r="BH1171" s="371"/>
      <c r="BI1171" s="371"/>
      <c r="BJ1171" s="371"/>
      <c r="BK1171" s="371"/>
      <c r="BL1171" s="371"/>
      <c r="BM1171" s="371"/>
      <c r="BN1171" s="371"/>
      <c r="BO1171" s="371"/>
      <c r="BP1171" s="371"/>
      <c r="BQ1171" s="371"/>
      <c r="BR1171" s="371"/>
      <c r="BS1171" s="371"/>
      <c r="BT1171" s="371"/>
      <c r="BU1171" s="371"/>
      <c r="BV1171" s="371"/>
      <c r="BW1171" s="371"/>
      <c r="BX1171" s="371"/>
      <c r="BY1171" s="371"/>
    </row>
    <row r="1172" s="211" customFormat="true" ht="15" customHeight="true" x14ac:dyDescent="0.2">
      <c r="A1172" s="311"/>
      <c r="B1172" s="522"/>
      <c r="C1172" s="523"/>
      <c r="D1172" s="523"/>
      <c r="E1172" s="523"/>
      <c r="F1172" s="523"/>
      <c r="G1172" s="523"/>
      <c r="H1172" s="523"/>
      <c r="I1172" s="523"/>
      <c r="J1172" s="523"/>
      <c r="K1172" s="523"/>
      <c r="L1172" s="523"/>
      <c r="M1172" s="523"/>
      <c r="N1172" s="523"/>
      <c r="O1172" s="523"/>
      <c r="P1172" s="523"/>
      <c r="Q1172" s="523"/>
      <c r="R1172" s="523"/>
      <c r="S1172" s="523"/>
      <c r="T1172" s="523"/>
      <c r="U1172" s="523"/>
      <c r="V1172" s="523"/>
      <c r="W1172" s="523"/>
      <c r="X1172" s="523"/>
      <c r="Y1172" s="523"/>
      <c r="Z1172" s="523"/>
      <c r="AA1172" s="523"/>
      <c r="AB1172" s="523"/>
      <c r="BA1172" s="371"/>
      <c r="BB1172" s="237"/>
      <c r="BC1172" s="371"/>
      <c r="BD1172" s="371"/>
      <c r="BE1172" s="371"/>
      <c r="BF1172" s="371"/>
      <c r="BG1172" s="371"/>
      <c r="BH1172" s="371"/>
      <c r="BI1172" s="371"/>
      <c r="BJ1172" s="371"/>
      <c r="BK1172" s="371"/>
      <c r="BL1172" s="371"/>
      <c r="BM1172" s="371"/>
      <c r="BN1172" s="371"/>
      <c r="BO1172" s="371"/>
      <c r="BP1172" s="371"/>
      <c r="BQ1172" s="371"/>
      <c r="BR1172" s="371"/>
      <c r="BS1172" s="371"/>
      <c r="BT1172" s="371"/>
      <c r="BU1172" s="371"/>
      <c r="BV1172" s="371"/>
      <c r="BW1172" s="371"/>
      <c r="BX1172" s="371"/>
      <c r="BY1172" s="371"/>
    </row>
    <row r="1173" s="211" customFormat="true" ht="15" customHeight="true" x14ac:dyDescent="0.2">
      <c r="A1173" s="311"/>
      <c r="B1173" s="522"/>
      <c r="C1173" s="523"/>
      <c r="D1173" s="523"/>
      <c r="E1173" s="523"/>
      <c r="F1173" s="523"/>
      <c r="G1173" s="523"/>
      <c r="H1173" s="523"/>
      <c r="I1173" s="523"/>
      <c r="J1173" s="523"/>
      <c r="K1173" s="523"/>
      <c r="L1173" s="523"/>
      <c r="M1173" s="523"/>
      <c r="N1173" s="523"/>
      <c r="O1173" s="523"/>
      <c r="P1173" s="523"/>
      <c r="Q1173" s="523"/>
      <c r="R1173" s="523"/>
      <c r="S1173" s="523"/>
      <c r="T1173" s="523"/>
      <c r="U1173" s="523"/>
      <c r="V1173" s="523"/>
      <c r="W1173" s="523"/>
      <c r="X1173" s="523"/>
      <c r="Y1173" s="523"/>
      <c r="Z1173" s="523"/>
      <c r="AA1173" s="523"/>
      <c r="AB1173" s="523"/>
      <c r="BA1173" s="371"/>
      <c r="BB1173" s="237"/>
      <c r="BC1173" s="371"/>
      <c r="BD1173" s="371"/>
      <c r="BE1173" s="371"/>
      <c r="BF1173" s="371"/>
      <c r="BG1173" s="371"/>
      <c r="BH1173" s="371"/>
      <c r="BI1173" s="371"/>
      <c r="BJ1173" s="371"/>
      <c r="BK1173" s="371"/>
      <c r="BL1173" s="371"/>
      <c r="BM1173" s="371"/>
      <c r="BN1173" s="371"/>
      <c r="BO1173" s="371"/>
      <c r="BP1173" s="371"/>
      <c r="BQ1173" s="371"/>
      <c r="BR1173" s="371"/>
      <c r="BS1173" s="371"/>
      <c r="BT1173" s="371"/>
      <c r="BU1173" s="371"/>
      <c r="BV1173" s="371"/>
      <c r="BW1173" s="371"/>
      <c r="BX1173" s="371"/>
      <c r="BY1173" s="371"/>
    </row>
    <row r="1174" s="211" customFormat="true" ht="15" customHeight="true" x14ac:dyDescent="0.2">
      <c r="A1174" s="311"/>
      <c r="B1174" s="522"/>
      <c r="C1174" s="523"/>
      <c r="D1174" s="523"/>
      <c r="E1174" s="523"/>
      <c r="F1174" s="523"/>
      <c r="G1174" s="523"/>
      <c r="H1174" s="523"/>
      <c r="I1174" s="523"/>
      <c r="J1174" s="523"/>
      <c r="K1174" s="523"/>
      <c r="L1174" s="523"/>
      <c r="M1174" s="523"/>
      <c r="N1174" s="523"/>
      <c r="O1174" s="523"/>
      <c r="P1174" s="523"/>
      <c r="Q1174" s="523"/>
      <c r="R1174" s="523"/>
      <c r="S1174" s="523"/>
      <c r="T1174" s="523"/>
      <c r="U1174" s="523"/>
      <c r="V1174" s="523"/>
      <c r="W1174" s="523"/>
      <c r="X1174" s="523"/>
      <c r="Y1174" s="523"/>
      <c r="Z1174" s="523"/>
      <c r="AA1174" s="523"/>
      <c r="AB1174" s="523"/>
      <c r="BA1174" s="371"/>
      <c r="BB1174" s="237"/>
      <c r="BC1174" s="371"/>
      <c r="BD1174" s="371"/>
      <c r="BE1174" s="371"/>
      <c r="BF1174" s="371"/>
      <c r="BG1174" s="371"/>
      <c r="BH1174" s="371"/>
      <c r="BI1174" s="371"/>
      <c r="BJ1174" s="371"/>
      <c r="BK1174" s="371"/>
      <c r="BL1174" s="371"/>
      <c r="BM1174" s="371"/>
      <c r="BN1174" s="371"/>
      <c r="BO1174" s="371"/>
      <c r="BP1174" s="371"/>
      <c r="BQ1174" s="371"/>
      <c r="BR1174" s="371"/>
      <c r="BS1174" s="371"/>
      <c r="BT1174" s="371"/>
      <c r="BU1174" s="371"/>
      <c r="BV1174" s="371"/>
      <c r="BW1174" s="371"/>
      <c r="BX1174" s="371"/>
      <c r="BY1174" s="371"/>
    </row>
    <row r="1175" s="211" customFormat="true" ht="15" customHeight="true" x14ac:dyDescent="0.2">
      <c r="A1175" s="311"/>
      <c r="B1175" s="522"/>
      <c r="C1175" s="523"/>
      <c r="D1175" s="523"/>
      <c r="E1175" s="523"/>
      <c r="F1175" s="523"/>
      <c r="G1175" s="523"/>
      <c r="H1175" s="523"/>
      <c r="I1175" s="523"/>
      <c r="J1175" s="523"/>
      <c r="K1175" s="523"/>
      <c r="L1175" s="523"/>
      <c r="M1175" s="523"/>
      <c r="N1175" s="523"/>
      <c r="O1175" s="523"/>
      <c r="P1175" s="523"/>
      <c r="Q1175" s="523"/>
      <c r="R1175" s="523"/>
      <c r="S1175" s="523"/>
      <c r="T1175" s="523"/>
      <c r="U1175" s="523"/>
      <c r="V1175" s="523"/>
      <c r="W1175" s="523"/>
      <c r="X1175" s="523"/>
      <c r="Y1175" s="523"/>
      <c r="Z1175" s="523"/>
      <c r="AA1175" s="523"/>
      <c r="AB1175" s="523"/>
      <c r="BA1175" s="371"/>
      <c r="BB1175" s="237"/>
      <c r="BC1175" s="371"/>
      <c r="BD1175" s="371"/>
      <c r="BE1175" s="371"/>
      <c r="BF1175" s="371"/>
      <c r="BG1175" s="371"/>
      <c r="BH1175" s="371"/>
      <c r="BI1175" s="371"/>
      <c r="BJ1175" s="371"/>
      <c r="BK1175" s="371"/>
      <c r="BL1175" s="371"/>
      <c r="BM1175" s="371"/>
      <c r="BN1175" s="371"/>
      <c r="BO1175" s="371"/>
      <c r="BP1175" s="371"/>
      <c r="BQ1175" s="371"/>
      <c r="BR1175" s="371"/>
      <c r="BS1175" s="371"/>
      <c r="BT1175" s="371"/>
      <c r="BU1175" s="371"/>
      <c r="BV1175" s="371"/>
      <c r="BW1175" s="371"/>
      <c r="BX1175" s="371"/>
      <c r="BY1175" s="371"/>
    </row>
    <row r="1176" s="211" customFormat="true" ht="15" customHeight="true" x14ac:dyDescent="0.2">
      <c r="A1176" s="524"/>
      <c r="B1176" s="311"/>
      <c r="C1176" s="525"/>
      <c r="D1176" s="526"/>
      <c r="E1176" s="526"/>
      <c r="F1176" s="526"/>
      <c r="G1176" s="526"/>
      <c r="H1176" s="525"/>
      <c r="I1176" s="526"/>
      <c r="J1176" s="526"/>
      <c r="K1176" s="526"/>
      <c r="L1176" s="526"/>
      <c r="M1176" s="525"/>
      <c r="N1176" s="526"/>
      <c r="O1176" s="526"/>
      <c r="P1176" s="526"/>
      <c r="Q1176" s="526"/>
      <c r="R1176" s="525"/>
      <c r="S1176" s="526"/>
      <c r="T1176" s="526"/>
      <c r="U1176" s="526"/>
      <c r="BA1176" s="371"/>
      <c r="BB1176" s="237"/>
      <c r="BC1176" s="371"/>
      <c r="BD1176" s="371"/>
      <c r="BE1176" s="371"/>
      <c r="BF1176" s="371"/>
      <c r="BG1176" s="371"/>
      <c r="BH1176" s="371"/>
      <c r="BI1176" s="371"/>
      <c r="BJ1176" s="371"/>
      <c r="BK1176" s="371"/>
      <c r="BL1176" s="371"/>
      <c r="BM1176" s="371"/>
      <c r="BN1176" s="371"/>
      <c r="BO1176" s="371"/>
      <c r="BP1176" s="371"/>
      <c r="BQ1176" s="371"/>
      <c r="BR1176" s="371"/>
      <c r="BS1176" s="371"/>
      <c r="BT1176" s="371"/>
      <c r="BU1176" s="371"/>
      <c r="BV1176" s="371"/>
      <c r="BW1176" s="371"/>
      <c r="BX1176" s="371"/>
      <c r="BY1176" s="371"/>
    </row>
    <row r="1177" s="211" customFormat="true" ht="15" customHeight="true" x14ac:dyDescent="0.2">
      <c r="A1177" s="526"/>
      <c r="B1177" s="526"/>
      <c r="C1177" s="525"/>
      <c r="D1177" s="525"/>
      <c r="E1177" s="525"/>
      <c r="F1177" s="525"/>
      <c r="G1177" s="525"/>
      <c r="H1177" s="525"/>
      <c r="I1177" s="525"/>
      <c r="J1177" s="525"/>
      <c r="K1177" s="525"/>
      <c r="L1177" s="525"/>
      <c r="M1177" s="525"/>
      <c r="N1177" s="525"/>
      <c r="O1177" s="525"/>
      <c r="P1177" s="525"/>
      <c r="Q1177" s="525"/>
      <c r="R1177" s="525"/>
      <c r="S1177" s="525"/>
      <c r="T1177" s="525"/>
      <c r="U1177" s="525"/>
      <c r="BA1177" s="371"/>
      <c r="BB1177" s="237"/>
      <c r="BC1177" s="371"/>
      <c r="BD1177" s="371"/>
      <c r="BE1177" s="371"/>
      <c r="BF1177" s="371"/>
      <c r="BG1177" s="371"/>
      <c r="BH1177" s="371"/>
      <c r="BI1177" s="371"/>
      <c r="BJ1177" s="371"/>
      <c r="BK1177" s="371"/>
      <c r="BL1177" s="371"/>
      <c r="BM1177" s="371"/>
      <c r="BN1177" s="371"/>
      <c r="BO1177" s="371"/>
      <c r="BP1177" s="371"/>
      <c r="BQ1177" s="371"/>
      <c r="BR1177" s="371"/>
      <c r="BS1177" s="371"/>
      <c r="BT1177" s="371"/>
      <c r="BU1177" s="371"/>
      <c r="BV1177" s="371"/>
      <c r="BW1177" s="371"/>
      <c r="BX1177" s="371"/>
      <c r="BY1177" s="371"/>
    </row>
    <row r="1178" s="211" customFormat="true" ht="15" customHeight="true" x14ac:dyDescent="0.2">
      <c r="BA1178" s="371"/>
      <c r="BB1178" s="237"/>
      <c r="BC1178" s="371"/>
      <c r="BD1178" s="371"/>
      <c r="BE1178" s="371"/>
      <c r="BF1178" s="371"/>
      <c r="BG1178" s="371"/>
      <c r="BH1178" s="371"/>
      <c r="BI1178" s="371"/>
      <c r="BJ1178" s="371"/>
      <c r="BK1178" s="371"/>
      <c r="BL1178" s="371"/>
      <c r="BM1178" s="371"/>
      <c r="BN1178" s="371"/>
      <c r="BO1178" s="371"/>
      <c r="BP1178" s="371"/>
      <c r="BQ1178" s="371"/>
      <c r="BR1178" s="371"/>
      <c r="BS1178" s="371"/>
      <c r="BT1178" s="371"/>
      <c r="BU1178" s="371"/>
      <c r="BV1178" s="371"/>
      <c r="BW1178" s="371"/>
      <c r="BX1178" s="371"/>
      <c r="BY1178" s="371"/>
    </row>
    <row r="1179" s="211" customFormat="true" ht="15" customHeight="true" x14ac:dyDescent="0.2">
      <c r="BA1179" s="371"/>
      <c r="BB1179" s="237"/>
      <c r="BC1179" s="371"/>
      <c r="BD1179" s="371"/>
      <c r="BE1179" s="371"/>
      <c r="BF1179" s="371"/>
      <c r="BG1179" s="371"/>
      <c r="BH1179" s="371"/>
      <c r="BI1179" s="371"/>
      <c r="BJ1179" s="371"/>
      <c r="BK1179" s="371"/>
      <c r="BL1179" s="371"/>
      <c r="BM1179" s="371"/>
      <c r="BN1179" s="371"/>
      <c r="BO1179" s="371"/>
      <c r="BP1179" s="371"/>
      <c r="BQ1179" s="371"/>
      <c r="BR1179" s="371"/>
      <c r="BS1179" s="371"/>
      <c r="BT1179" s="371"/>
      <c r="BU1179" s="371"/>
      <c r="BV1179" s="371"/>
      <c r="BW1179" s="371"/>
      <c r="BX1179" s="371"/>
      <c r="BY1179" s="371"/>
    </row>
    <row r="1180" s="211" customFormat="true" ht="15" customHeight="true" x14ac:dyDescent="0.2">
      <c r="BA1180" s="371"/>
      <c r="BB1180" s="237"/>
      <c r="BC1180" s="371"/>
      <c r="BD1180" s="371"/>
      <c r="BE1180" s="371"/>
      <c r="BF1180" s="371"/>
      <c r="BG1180" s="371"/>
      <c r="BH1180" s="371"/>
      <c r="BI1180" s="371"/>
      <c r="BJ1180" s="371"/>
      <c r="BK1180" s="371"/>
      <c r="BL1180" s="371"/>
      <c r="BM1180" s="371"/>
      <c r="BN1180" s="371"/>
      <c r="BO1180" s="371"/>
      <c r="BP1180" s="371"/>
      <c r="BQ1180" s="371"/>
      <c r="BR1180" s="371"/>
      <c r="BS1180" s="371"/>
      <c r="BT1180" s="371"/>
      <c r="BU1180" s="371"/>
      <c r="BV1180" s="371"/>
      <c r="BW1180" s="371"/>
      <c r="BX1180" s="371"/>
      <c r="BY1180" s="371"/>
    </row>
    <row r="1181" s="211" customFormat="true" ht="15" customHeight="true" x14ac:dyDescent="0.2">
      <c r="BA1181" s="371"/>
      <c r="BB1181" s="237"/>
      <c r="BC1181" s="371"/>
      <c r="BD1181" s="371"/>
      <c r="BE1181" s="371"/>
      <c r="BF1181" s="371"/>
      <c r="BG1181" s="371"/>
      <c r="BH1181" s="371"/>
      <c r="BI1181" s="371"/>
      <c r="BJ1181" s="371"/>
      <c r="BK1181" s="371"/>
      <c r="BL1181" s="371"/>
      <c r="BM1181" s="371"/>
      <c r="BN1181" s="371"/>
      <c r="BO1181" s="371"/>
      <c r="BP1181" s="371"/>
      <c r="BQ1181" s="371"/>
      <c r="BR1181" s="371"/>
      <c r="BS1181" s="371"/>
      <c r="BT1181" s="371"/>
      <c r="BU1181" s="371"/>
      <c r="BV1181" s="371"/>
      <c r="BW1181" s="371"/>
      <c r="BX1181" s="371"/>
      <c r="BY1181" s="371"/>
    </row>
    <row r="1182" s="211" customFormat="true" ht="15" customHeight="true" x14ac:dyDescent="0.2">
      <c r="BA1182" s="371"/>
      <c r="BB1182" s="237"/>
      <c r="BC1182" s="371"/>
      <c r="BD1182" s="371"/>
      <c r="BE1182" s="371"/>
      <c r="BF1182" s="371"/>
      <c r="BG1182" s="371"/>
      <c r="BH1182" s="371"/>
      <c r="BI1182" s="371"/>
      <c r="BJ1182" s="371"/>
      <c r="BK1182" s="371"/>
      <c r="BL1182" s="371"/>
      <c r="BM1182" s="371"/>
      <c r="BN1182" s="371"/>
      <c r="BO1182" s="371"/>
      <c r="BP1182" s="371"/>
      <c r="BQ1182" s="371"/>
      <c r="BR1182" s="371"/>
      <c r="BS1182" s="371"/>
      <c r="BT1182" s="371"/>
      <c r="BU1182" s="371"/>
      <c r="BV1182" s="371"/>
      <c r="BW1182" s="371"/>
      <c r="BX1182" s="371"/>
      <c r="BY1182" s="371"/>
    </row>
    <row r="1183" s="211" customFormat="true" ht="15" customHeight="true" x14ac:dyDescent="0.2">
      <c r="BA1183" s="371"/>
      <c r="BB1183" s="237"/>
      <c r="BC1183" s="371"/>
      <c r="BD1183" s="371"/>
      <c r="BE1183" s="371"/>
      <c r="BF1183" s="371"/>
      <c r="BG1183" s="371"/>
      <c r="BH1183" s="371"/>
      <c r="BI1183" s="371"/>
      <c r="BJ1183" s="371"/>
      <c r="BK1183" s="371"/>
      <c r="BL1183" s="371"/>
      <c r="BM1183" s="371"/>
      <c r="BN1183" s="371"/>
      <c r="BO1183" s="371"/>
      <c r="BP1183" s="371"/>
      <c r="BQ1183" s="371"/>
      <c r="BR1183" s="371"/>
      <c r="BS1183" s="371"/>
      <c r="BT1183" s="371"/>
      <c r="BU1183" s="371"/>
      <c r="BV1183" s="371"/>
      <c r="BW1183" s="371"/>
      <c r="BX1183" s="371"/>
      <c r="BY1183" s="371"/>
    </row>
    <row r="1184" s="211" customFormat="true" ht="15" customHeight="true" x14ac:dyDescent="0.2">
      <c r="BA1184" s="371"/>
      <c r="BB1184" s="237"/>
      <c r="BC1184" s="371"/>
      <c r="BD1184" s="371"/>
      <c r="BE1184" s="371"/>
      <c r="BF1184" s="371"/>
      <c r="BG1184" s="371"/>
      <c r="BH1184" s="371"/>
      <c r="BI1184" s="371"/>
      <c r="BJ1184" s="371"/>
      <c r="BK1184" s="371"/>
      <c r="BL1184" s="371"/>
      <c r="BM1184" s="371"/>
      <c r="BN1184" s="371"/>
      <c r="BO1184" s="371"/>
      <c r="BP1184" s="371"/>
      <c r="BQ1184" s="371"/>
      <c r="BR1184" s="371"/>
      <c r="BS1184" s="371"/>
      <c r="BT1184" s="371"/>
      <c r="BU1184" s="371"/>
      <c r="BV1184" s="371"/>
      <c r="BW1184" s="371"/>
      <c r="BX1184" s="371"/>
      <c r="BY1184" s="371"/>
    </row>
    <row r="1185" s="211" customFormat="true" ht="15" customHeight="true" x14ac:dyDescent="0.2">
      <c r="BA1185" s="371"/>
      <c r="BB1185" s="237"/>
      <c r="BC1185" s="371"/>
      <c r="BD1185" s="371"/>
      <c r="BE1185" s="371"/>
      <c r="BF1185" s="371"/>
      <c r="BG1185" s="371"/>
      <c r="BH1185" s="371"/>
      <c r="BI1185" s="371"/>
      <c r="BJ1185" s="371"/>
      <c r="BK1185" s="371"/>
      <c r="BL1185" s="371"/>
      <c r="BM1185" s="371"/>
      <c r="BN1185" s="371"/>
      <c r="BO1185" s="371"/>
      <c r="BP1185" s="371"/>
      <c r="BQ1185" s="371"/>
      <c r="BR1185" s="371"/>
      <c r="BS1185" s="371"/>
      <c r="BT1185" s="371"/>
      <c r="BU1185" s="371"/>
      <c r="BV1185" s="371"/>
      <c r="BW1185" s="371"/>
      <c r="BX1185" s="371"/>
      <c r="BY1185" s="371"/>
    </row>
    <row r="1186" s="211" customFormat="true" ht="15" customHeight="true" x14ac:dyDescent="0.2">
      <c r="BA1186" s="371"/>
      <c r="BB1186" s="237"/>
      <c r="BC1186" s="371"/>
      <c r="BD1186" s="371"/>
      <c r="BE1186" s="371"/>
      <c r="BF1186" s="371"/>
      <c r="BG1186" s="371"/>
      <c r="BH1186" s="371"/>
      <c r="BI1186" s="371"/>
      <c r="BJ1186" s="371"/>
      <c r="BK1186" s="371"/>
      <c r="BL1186" s="371"/>
      <c r="BM1186" s="371"/>
      <c r="BN1186" s="371"/>
      <c r="BO1186" s="371"/>
      <c r="BP1186" s="371"/>
      <c r="BQ1186" s="371"/>
      <c r="BR1186" s="371"/>
      <c r="BS1186" s="371"/>
      <c r="BT1186" s="371"/>
      <c r="BU1186" s="371"/>
      <c r="BV1186" s="371"/>
      <c r="BW1186" s="371"/>
      <c r="BX1186" s="371"/>
      <c r="BY1186" s="371"/>
    </row>
    <row r="1187" s="211" customFormat="true" ht="15" customHeight="true" x14ac:dyDescent="0.2">
      <c r="BA1187" s="371"/>
      <c r="BB1187" s="237"/>
      <c r="BC1187" s="371"/>
      <c r="BD1187" s="371"/>
      <c r="BE1187" s="371"/>
      <c r="BF1187" s="371"/>
      <c r="BG1187" s="371"/>
      <c r="BH1187" s="371"/>
      <c r="BI1187" s="371"/>
      <c r="BJ1187" s="371"/>
      <c r="BK1187" s="371"/>
      <c r="BL1187" s="371"/>
      <c r="BM1187" s="371"/>
      <c r="BN1187" s="371"/>
      <c r="BO1187" s="371"/>
      <c r="BP1187" s="371"/>
      <c r="BQ1187" s="371"/>
      <c r="BR1187" s="371"/>
      <c r="BS1187" s="371"/>
      <c r="BT1187" s="371"/>
      <c r="BU1187" s="371"/>
      <c r="BV1187" s="371"/>
      <c r="BW1187" s="371"/>
      <c r="BX1187" s="371"/>
      <c r="BY1187" s="371"/>
    </row>
    <row r="1188" s="211" customFormat="true" ht="15" customHeight="true" x14ac:dyDescent="0.2">
      <c r="BA1188" s="371"/>
      <c r="BB1188" s="237"/>
      <c r="BC1188" s="371"/>
      <c r="BD1188" s="371"/>
      <c r="BE1188" s="371"/>
      <c r="BF1188" s="371"/>
      <c r="BG1188" s="371"/>
      <c r="BH1188" s="371"/>
      <c r="BI1188" s="371"/>
      <c r="BJ1188" s="371"/>
      <c r="BK1188" s="371"/>
      <c r="BL1188" s="371"/>
      <c r="BM1188" s="371"/>
      <c r="BN1188" s="371"/>
      <c r="BO1188" s="371"/>
      <c r="BP1188" s="371"/>
      <c r="BQ1188" s="371"/>
      <c r="BR1188" s="371"/>
      <c r="BS1188" s="371"/>
      <c r="BT1188" s="371"/>
      <c r="BU1188" s="371"/>
      <c r="BV1188" s="371"/>
      <c r="BW1188" s="371"/>
      <c r="BX1188" s="371"/>
      <c r="BY1188" s="371"/>
    </row>
    <row r="1189" s="211" customFormat="true" ht="15" customHeight="true" x14ac:dyDescent="0.2">
      <c r="BA1189" s="371"/>
      <c r="BB1189" s="237"/>
      <c r="BC1189" s="371"/>
      <c r="BD1189" s="371"/>
      <c r="BE1189" s="371"/>
      <c r="BF1189" s="371"/>
      <c r="BG1189" s="371"/>
      <c r="BH1189" s="371"/>
      <c r="BI1189" s="371"/>
      <c r="BJ1189" s="371"/>
      <c r="BK1189" s="371"/>
      <c r="BL1189" s="371"/>
      <c r="BM1189" s="371"/>
      <c r="BN1189" s="371"/>
      <c r="BO1189" s="371"/>
      <c r="BP1189" s="371"/>
      <c r="BQ1189" s="371"/>
      <c r="BR1189" s="371"/>
      <c r="BS1189" s="371"/>
      <c r="BT1189" s="371"/>
      <c r="BU1189" s="371"/>
      <c r="BV1189" s="371"/>
      <c r="BW1189" s="371"/>
      <c r="BX1189" s="371"/>
      <c r="BY1189" s="371"/>
    </row>
    <row r="1190" s="211" customFormat="true" ht="15" customHeight="true" x14ac:dyDescent="0.2">
      <c r="BA1190" s="371"/>
      <c r="BB1190" s="237"/>
      <c r="BC1190" s="371"/>
      <c r="BD1190" s="371"/>
      <c r="BE1190" s="371"/>
      <c r="BF1190" s="371"/>
      <c r="BG1190" s="371"/>
      <c r="BH1190" s="371"/>
      <c r="BI1190" s="371"/>
      <c r="BJ1190" s="371"/>
      <c r="BK1190" s="371"/>
      <c r="BL1190" s="371"/>
      <c r="BM1190" s="371"/>
      <c r="BN1190" s="371"/>
      <c r="BO1190" s="371"/>
      <c r="BP1190" s="371"/>
      <c r="BQ1190" s="371"/>
      <c r="BR1190" s="371"/>
      <c r="BS1190" s="371"/>
      <c r="BT1190" s="371"/>
      <c r="BU1190" s="371"/>
      <c r="BV1190" s="371"/>
      <c r="BW1190" s="371"/>
      <c r="BX1190" s="371"/>
      <c r="BY1190" s="371"/>
    </row>
    <row r="1191" s="211" customFormat="true" ht="15" customHeight="true" x14ac:dyDescent="0.2">
      <c r="BA1191" s="371"/>
      <c r="BB1191" s="237"/>
      <c r="BC1191" s="371"/>
      <c r="BD1191" s="371"/>
      <c r="BE1191" s="371"/>
      <c r="BF1191" s="371"/>
      <c r="BG1191" s="371"/>
      <c r="BH1191" s="371"/>
      <c r="BI1191" s="371"/>
      <c r="BJ1191" s="371"/>
      <c r="BK1191" s="371"/>
      <c r="BL1191" s="371"/>
      <c r="BM1191" s="371"/>
      <c r="BN1191" s="371"/>
      <c r="BO1191" s="371"/>
      <c r="BP1191" s="371"/>
      <c r="BQ1191" s="371"/>
      <c r="BR1191" s="371"/>
      <c r="BS1191" s="371"/>
      <c r="BT1191" s="371"/>
      <c r="BU1191" s="371"/>
      <c r="BV1191" s="371"/>
      <c r="BW1191" s="371"/>
      <c r="BX1191" s="371"/>
      <c r="BY1191" s="371"/>
    </row>
    <row r="1192" s="211" customFormat="true" ht="15" customHeight="true" x14ac:dyDescent="0.2">
      <c r="BA1192" s="371"/>
      <c r="BB1192" s="237"/>
      <c r="BC1192" s="371"/>
      <c r="BD1192" s="371"/>
      <c r="BE1192" s="371"/>
      <c r="BF1192" s="371"/>
      <c r="BG1192" s="371"/>
      <c r="BH1192" s="371"/>
      <c r="BI1192" s="371"/>
      <c r="BJ1192" s="371"/>
      <c r="BK1192" s="371"/>
      <c r="BL1192" s="371"/>
      <c r="BM1192" s="371"/>
      <c r="BN1192" s="371"/>
      <c r="BO1192" s="371"/>
      <c r="BP1192" s="371"/>
      <c r="BQ1192" s="371"/>
      <c r="BR1192" s="371"/>
      <c r="BS1192" s="371"/>
      <c r="BT1192" s="371"/>
      <c r="BU1192" s="371"/>
      <c r="BV1192" s="371"/>
      <c r="BW1192" s="371"/>
      <c r="BX1192" s="371"/>
      <c r="BY1192" s="371"/>
    </row>
    <row r="1193" s="211" customFormat="true" ht="15" customHeight="true" x14ac:dyDescent="0.2">
      <c r="BA1193" s="371"/>
      <c r="BB1193" s="237"/>
      <c r="BC1193" s="371"/>
      <c r="BD1193" s="371"/>
      <c r="BE1193" s="371"/>
      <c r="BF1193" s="371"/>
      <c r="BG1193" s="371"/>
      <c r="BH1193" s="371"/>
      <c r="BI1193" s="371"/>
      <c r="BJ1193" s="371"/>
      <c r="BK1193" s="371"/>
      <c r="BL1193" s="371"/>
      <c r="BM1193" s="371"/>
      <c r="BN1193" s="371"/>
      <c r="BO1193" s="371"/>
      <c r="BP1193" s="371"/>
      <c r="BQ1193" s="371"/>
      <c r="BR1193" s="371"/>
      <c r="BS1193" s="371"/>
      <c r="BT1193" s="371"/>
      <c r="BU1193" s="371"/>
      <c r="BV1193" s="371"/>
      <c r="BW1193" s="371"/>
      <c r="BX1193" s="371"/>
      <c r="BY1193" s="371"/>
    </row>
    <row r="1194" s="211" customFormat="true" ht="15" customHeight="true" x14ac:dyDescent="0.2">
      <c r="BA1194" s="371"/>
      <c r="BB1194" s="237"/>
      <c r="BC1194" s="371"/>
      <c r="BD1194" s="371"/>
      <c r="BE1194" s="371"/>
      <c r="BF1194" s="371"/>
      <c r="BG1194" s="371"/>
      <c r="BH1194" s="371"/>
      <c r="BI1194" s="371"/>
      <c r="BJ1194" s="371"/>
      <c r="BK1194" s="371"/>
      <c r="BL1194" s="371"/>
      <c r="BM1194" s="371"/>
      <c r="BN1194" s="371"/>
      <c r="BO1194" s="371"/>
      <c r="BP1194" s="371"/>
      <c r="BQ1194" s="371"/>
      <c r="BR1194" s="371"/>
      <c r="BS1194" s="371"/>
      <c r="BT1194" s="371"/>
      <c r="BU1194" s="371"/>
      <c r="BV1194" s="371"/>
      <c r="BW1194" s="371"/>
      <c r="BX1194" s="371"/>
      <c r="BY1194" s="371"/>
    </row>
    <row r="1195" s="211" customFormat="true" ht="15" customHeight="true" x14ac:dyDescent="0.2">
      <c r="BA1195" s="371"/>
      <c r="BB1195" s="237"/>
      <c r="BC1195" s="371"/>
      <c r="BD1195" s="371"/>
      <c r="BE1195" s="371"/>
      <c r="BF1195" s="371"/>
      <c r="BG1195" s="371"/>
      <c r="BH1195" s="371"/>
      <c r="BI1195" s="371"/>
      <c r="BJ1195" s="371"/>
      <c r="BK1195" s="371"/>
      <c r="BL1195" s="371"/>
      <c r="BM1195" s="371"/>
      <c r="BN1195" s="371"/>
      <c r="BO1195" s="371"/>
      <c r="BP1195" s="371"/>
      <c r="BQ1195" s="371"/>
      <c r="BR1195" s="371"/>
      <c r="BS1195" s="371"/>
      <c r="BT1195" s="371"/>
      <c r="BU1195" s="371"/>
      <c r="BV1195" s="371"/>
      <c r="BW1195" s="371"/>
      <c r="BX1195" s="371"/>
      <c r="BY1195" s="371"/>
    </row>
    <row r="1196" s="211" customFormat="true" ht="15" customHeight="true" x14ac:dyDescent="0.2">
      <c r="BA1196" s="371"/>
      <c r="BB1196" s="237"/>
      <c r="BC1196" s="371"/>
      <c r="BD1196" s="371"/>
      <c r="BE1196" s="371"/>
      <c r="BF1196" s="371"/>
      <c r="BG1196" s="371"/>
      <c r="BH1196" s="371"/>
      <c r="BI1196" s="371"/>
      <c r="BJ1196" s="371"/>
      <c r="BK1196" s="371"/>
      <c r="BL1196" s="371"/>
      <c r="BM1196" s="371"/>
      <c r="BN1196" s="371"/>
      <c r="BO1196" s="371"/>
      <c r="BP1196" s="371"/>
      <c r="BQ1196" s="371"/>
      <c r="BR1196" s="371"/>
      <c r="BS1196" s="371"/>
      <c r="BT1196" s="371"/>
      <c r="BU1196" s="371"/>
      <c r="BV1196" s="371"/>
      <c r="BW1196" s="371"/>
      <c r="BX1196" s="371"/>
      <c r="BY1196" s="371"/>
    </row>
    <row r="1197" s="211" customFormat="true" ht="15" customHeight="true" x14ac:dyDescent="0.2">
      <c r="BA1197" s="371"/>
      <c r="BB1197" s="237"/>
      <c r="BC1197" s="371"/>
      <c r="BD1197" s="371"/>
      <c r="BE1197" s="371"/>
      <c r="BF1197" s="371"/>
      <c r="BG1197" s="371"/>
      <c r="BH1197" s="371"/>
      <c r="BI1197" s="371"/>
      <c r="BJ1197" s="371"/>
      <c r="BK1197" s="371"/>
      <c r="BL1197" s="371"/>
      <c r="BM1197" s="371"/>
      <c r="BN1197" s="371"/>
      <c r="BO1197" s="371"/>
      <c r="BP1197" s="371"/>
      <c r="BQ1197" s="371"/>
      <c r="BR1197" s="371"/>
      <c r="BS1197" s="371"/>
      <c r="BT1197" s="371"/>
      <c r="BU1197" s="371"/>
      <c r="BV1197" s="371"/>
      <c r="BW1197" s="371"/>
      <c r="BX1197" s="371"/>
      <c r="BY1197" s="371"/>
    </row>
    <row r="1198" s="211" customFormat="true" ht="15" customHeight="true" x14ac:dyDescent="0.2">
      <c r="BA1198" s="371"/>
      <c r="BB1198" s="237"/>
      <c r="BC1198" s="371"/>
      <c r="BD1198" s="371"/>
      <c r="BE1198" s="371"/>
      <c r="BF1198" s="371"/>
      <c r="BG1198" s="371"/>
      <c r="BH1198" s="371"/>
      <c r="BI1198" s="371"/>
      <c r="BJ1198" s="371"/>
      <c r="BK1198" s="371"/>
      <c r="BL1198" s="371"/>
      <c r="BM1198" s="371"/>
      <c r="BN1198" s="371"/>
      <c r="BO1198" s="371"/>
      <c r="BP1198" s="371"/>
      <c r="BQ1198" s="371"/>
      <c r="BR1198" s="371"/>
      <c r="BS1198" s="371"/>
      <c r="BT1198" s="371"/>
      <c r="BU1198" s="371"/>
      <c r="BV1198" s="371"/>
      <c r="BW1198" s="371"/>
      <c r="BX1198" s="371"/>
      <c r="BY1198" s="371"/>
    </row>
    <row r="1199" s="211" customFormat="true" ht="15" customHeight="true" x14ac:dyDescent="0.2">
      <c r="BA1199" s="371"/>
      <c r="BB1199" s="237"/>
      <c r="BC1199" s="371"/>
      <c r="BD1199" s="371"/>
      <c r="BE1199" s="371"/>
      <c r="BF1199" s="371"/>
      <c r="BG1199" s="371"/>
      <c r="BH1199" s="371"/>
      <c r="BI1199" s="371"/>
      <c r="BJ1199" s="371"/>
      <c r="BK1199" s="371"/>
      <c r="BL1199" s="371"/>
      <c r="BM1199" s="371"/>
      <c r="BN1199" s="371"/>
      <c r="BO1199" s="371"/>
      <c r="BP1199" s="371"/>
      <c r="BQ1199" s="371"/>
      <c r="BR1199" s="371"/>
      <c r="BS1199" s="371"/>
      <c r="BT1199" s="371"/>
      <c r="BU1199" s="371"/>
      <c r="BV1199" s="371"/>
      <c r="BW1199" s="371"/>
      <c r="BX1199" s="371"/>
      <c r="BY1199" s="371"/>
    </row>
    <row r="1200" s="211" customFormat="true" ht="15" customHeight="true" x14ac:dyDescent="0.2">
      <c r="BA1200" s="371"/>
      <c r="BB1200" s="237"/>
      <c r="BC1200" s="371"/>
      <c r="BD1200" s="371"/>
      <c r="BE1200" s="371"/>
      <c r="BF1200" s="371"/>
      <c r="BG1200" s="371"/>
      <c r="BH1200" s="371"/>
      <c r="BI1200" s="371"/>
      <c r="BJ1200" s="371"/>
      <c r="BK1200" s="371"/>
      <c r="BL1200" s="371"/>
      <c r="BM1200" s="371"/>
      <c r="BN1200" s="371"/>
      <c r="BO1200" s="371"/>
      <c r="BP1200" s="371"/>
      <c r="BQ1200" s="371"/>
      <c r="BR1200" s="371"/>
      <c r="BS1200" s="371"/>
      <c r="BT1200" s="371"/>
      <c r="BU1200" s="371"/>
      <c r="BV1200" s="371"/>
      <c r="BW1200" s="371"/>
      <c r="BX1200" s="371"/>
      <c r="BY1200" s="371"/>
    </row>
  </sheetData>
  <mergeCells count="1015">
    <mergeCell ref="BA347:BA348"/>
    <mergeCell ref="BA349:BA350"/>
    <mergeCell ref="BA351:BA352"/>
    <mergeCell ref="BA353:BA354"/>
    <mergeCell ref="BA153:BA163"/>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8"/>
    <mergeCell ref="A108:B108"/>
    <mergeCell ref="A122:A123"/>
    <mergeCell ref="A124:A127"/>
    <mergeCell ref="A128:A129"/>
    <mergeCell ref="A130:A132"/>
    <mergeCell ref="C133:G133"/>
    <mergeCell ref="C120:G120"/>
    <mergeCell ref="H133:L133"/>
    <mergeCell ref="M133:Q133"/>
    <mergeCell ref="A135:A139"/>
    <mergeCell ref="A153:A162"/>
    <mergeCell ref="A202:A204"/>
    <mergeCell ref="A208:B208"/>
    <mergeCell ref="C220:G220"/>
    <mergeCell ref="H220:L220"/>
    <mergeCell ref="A1025:C1025"/>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E461"/>
    <mergeCell ref="H461:J461"/>
    <mergeCell ref="M461:O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0:G520"/>
    <mergeCell ref="H520:L520"/>
    <mergeCell ref="M520:Q520"/>
    <mergeCell ref="C521:D522"/>
    <mergeCell ref="E521:G521"/>
    <mergeCell ref="H521:I522"/>
    <mergeCell ref="J521:L521"/>
    <mergeCell ref="M521:N522"/>
    <mergeCell ref="O521:Q521"/>
    <mergeCell ref="C525:D525"/>
    <mergeCell ref="H525:I525"/>
    <mergeCell ref="M525:N525"/>
    <mergeCell ref="C526:E526"/>
    <mergeCell ref="H526:J526"/>
    <mergeCell ref="M526:O526"/>
    <mergeCell ref="C523:D523"/>
    <mergeCell ref="H523:I523"/>
    <mergeCell ref="M523:N523"/>
    <mergeCell ref="C524:D524"/>
    <mergeCell ref="H524:I524"/>
    <mergeCell ref="M524:N524"/>
    <mergeCell ref="C530:D530"/>
    <mergeCell ref="H530:I530"/>
    <mergeCell ref="M530:N530"/>
    <mergeCell ref="C531:D531"/>
    <mergeCell ref="H531:I531"/>
    <mergeCell ref="M531:N531"/>
    <mergeCell ref="C527:D528"/>
    <mergeCell ref="H527:I528"/>
    <mergeCell ref="M527: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E586"/>
    <mergeCell ref="H586:J586"/>
    <mergeCell ref="M586:O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133350</xdr:rowOff>
                  </from>
                  <to>
                    <xdr:col>1</xdr:col>
                    <xdr:colOff>1704975</xdr:colOff>
                    <xdr:row>400</xdr:row>
                    <xdr:rowOff>133350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41E4C-766C-4BD4-B5B3-C336567844D8}">
  <sheetPr codeName="Feuil4"/>
  <dimension ref="A1:CZ1200"/>
  <sheetViews>
    <sheetView showGridLines="false" workbookViewId="0"/>
  </sheetViews>
  <sheetFormatPr defaultColWidth="9.140625" defaultRowHeight="15" customHeight="true" x14ac:dyDescent="0.2"/>
  <cols>
    <col min="1" max="1" width="31.5703125" style="370" customWidth="true"/>
    <col min="2" max="2" width="41.5703125" style="370" customWidth="true"/>
    <col min="3" max="17" width="10.7109375" style="370" customWidth="true"/>
    <col min="18" max="20" width="12.5703125" style="370" customWidth="true"/>
    <col min="21" max="52" width="12.5703125" style="211" customWidth="true"/>
    <col min="53" max="53" width="31.5703125" style="371" customWidth="true"/>
    <col min="54" max="54" width="41.5703125" style="237" customWidth="true"/>
    <col min="55" max="69" width="9.140625" style="371"/>
    <col min="70" max="72" width="12.5703125" style="371" customWidth="true"/>
    <col min="73" max="104" width="12.5703125" style="211" customWidth="true"/>
    <col min="105" max="16384" width="9.140625" style="370"/>
  </cols>
  <sheetData>
    <row r="1" s="111" customFormat="true" ht="18" customHeight="true" x14ac:dyDescent="0.2">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Nicaragua</v>
      </c>
      <c r="B2" s="226"/>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U2" s="211"/>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U3" s="211"/>
      <c r="BV3" s="211"/>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U4" s="211"/>
      <c r="BV4" s="211"/>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U5" s="211"/>
      <c r="BV5" s="211"/>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U6" s="211"/>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ENDESA11</v>
      </c>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U9" s="211"/>
      <c r="BV9" s="211"/>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48" t="s">
        <v>269</v>
      </c>
      <c r="B10" s="549" t="s">
        <v>270</v>
      </c>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U10" s="211"/>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48" t="str">
        <f>B1027</f>
        <v/>
      </c>
      <c r="B11" s="550"/>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51"/>
      <c r="B12" s="549"/>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52"/>
      <c r="B13" s="553"/>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46" customFormat="true" ht="15" customHeight="true" x14ac:dyDescent="0.2">
      <c r="A14" s="115" t="s">
        <v>95</v>
      </c>
      <c r="B14" s="208"/>
      <c r="C14" s="1854" t="s">
        <v>114</v>
      </c>
      <c r="D14" s="1855"/>
      <c r="E14" s="1855"/>
      <c r="F14" s="1855"/>
      <c r="G14" s="1856"/>
      <c r="H14" s="1978" t="s">
        <v>38</v>
      </c>
      <c r="I14" s="1979"/>
      <c r="J14" s="1979"/>
      <c r="K14" s="1979"/>
      <c r="L14" s="1980"/>
      <c r="M14" s="1985" t="s">
        <v>37</v>
      </c>
      <c r="N14" s="1986"/>
      <c r="O14" s="1986"/>
      <c r="P14" s="1986"/>
      <c r="Q14" s="1987"/>
      <c r="R14" s="1515" t="s">
        <v>137</v>
      </c>
      <c r="S14" s="1521"/>
      <c r="T14" s="1522"/>
      <c r="U14" s="1474"/>
      <c r="V14" s="1474"/>
      <c r="W14" s="1474"/>
      <c r="X14" s="1474"/>
      <c r="Y14" s="1474"/>
      <c r="Z14" s="1474"/>
      <c r="AA14" s="1474"/>
      <c r="AB14" s="1474"/>
      <c r="AC14" s="1474"/>
      <c r="AD14" s="1474"/>
      <c r="AE14" s="1474"/>
      <c r="AF14" s="1474"/>
      <c r="AG14" s="1474"/>
      <c r="AH14" s="1474"/>
      <c r="AI14" s="1474"/>
      <c r="AJ14" s="1474"/>
      <c r="AK14" s="1474"/>
      <c r="AL14" s="1474"/>
      <c r="AM14" s="1474"/>
      <c r="AN14" s="1474"/>
      <c r="AO14" s="1474"/>
      <c r="AP14" s="1474"/>
      <c r="AQ14" s="1474"/>
      <c r="AR14" s="1474"/>
      <c r="AS14" s="1474"/>
      <c r="AT14" s="1474"/>
      <c r="AU14" s="1474"/>
      <c r="AV14" s="1474"/>
      <c r="AW14" s="1474"/>
      <c r="AX14" s="1474"/>
      <c r="AY14" s="1474"/>
      <c r="AZ14" s="547"/>
      <c r="BA14" s="217" t="s">
        <v>128</v>
      </c>
      <c r="BB14" s="115" t="s">
        <v>95</v>
      </c>
      <c r="BC14" s="1843" t="s">
        <v>114</v>
      </c>
      <c r="BD14" s="1844"/>
      <c r="BE14" s="1844"/>
      <c r="BF14" s="1844"/>
      <c r="BG14" s="1845"/>
      <c r="BH14" s="1846" t="s">
        <v>38</v>
      </c>
      <c r="BI14" s="1844"/>
      <c r="BJ14" s="1844"/>
      <c r="BK14" s="1844"/>
      <c r="BL14" s="1845"/>
      <c r="BM14" s="1846" t="s">
        <v>37</v>
      </c>
      <c r="BN14" s="1844"/>
      <c r="BO14" s="1844"/>
      <c r="BP14" s="1844"/>
      <c r="BQ14" s="1886"/>
      <c r="BR14" s="1414" t="s">
        <v>137</v>
      </c>
      <c r="BS14" s="1415"/>
      <c r="BT14" s="1415"/>
      <c r="BU14" s="1618"/>
      <c r="BV14" s="1618"/>
      <c r="BW14" s="1618"/>
      <c r="BX14" s="1618"/>
      <c r="BY14" s="1619"/>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546" customFormat="true" ht="12.75" x14ac:dyDescent="0.2">
      <c r="A15" s="182" t="s">
        <v>87</v>
      </c>
      <c r="B15" s="241"/>
      <c r="C15" s="268" t="s">
        <v>0</v>
      </c>
      <c r="D15" s="269" t="s">
        <v>1</v>
      </c>
      <c r="E15" s="269" t="s">
        <v>2</v>
      </c>
      <c r="F15" s="269" t="s">
        <v>3</v>
      </c>
      <c r="G15" s="270" t="s">
        <v>4</v>
      </c>
      <c r="H15" s="1155" t="s">
        <v>0</v>
      </c>
      <c r="I15" s="1111" t="s">
        <v>1</v>
      </c>
      <c r="J15" s="1111" t="s">
        <v>2</v>
      </c>
      <c r="K15" s="1111" t="s">
        <v>3</v>
      </c>
      <c r="L15" s="1112" t="s">
        <v>4</v>
      </c>
      <c r="M15" s="1144" t="s">
        <v>0</v>
      </c>
      <c r="N15" s="1111" t="s">
        <v>1</v>
      </c>
      <c r="O15" s="1111" t="s">
        <v>2</v>
      </c>
      <c r="P15" s="1111" t="s">
        <v>3</v>
      </c>
      <c r="Q15" s="1166" t="s">
        <v>4</v>
      </c>
      <c r="R15" s="1155" t="s">
        <v>271</v>
      </c>
      <c r="S15" s="1111" t="s">
        <v>272</v>
      </c>
      <c r="T15" s="1113" t="s">
        <v>273</v>
      </c>
      <c r="U15" s="1474"/>
      <c r="V15" s="1474"/>
      <c r="W15" s="1474"/>
      <c r="X15" s="1474"/>
      <c r="Y15" s="1474"/>
      <c r="Z15" s="1474"/>
      <c r="AA15" s="1474"/>
      <c r="AB15" s="1474"/>
      <c r="AC15" s="1474"/>
      <c r="AD15" s="1474"/>
      <c r="AE15" s="1474"/>
      <c r="AF15" s="1474"/>
      <c r="AG15" s="1474"/>
      <c r="AH15" s="1474"/>
      <c r="AI15" s="1474"/>
      <c r="AJ15" s="1474"/>
      <c r="AK15" s="1474"/>
      <c r="AL15" s="1474"/>
      <c r="AM15" s="1474"/>
      <c r="AN15" s="1474"/>
      <c r="AO15" s="1474"/>
      <c r="AP15" s="1474"/>
      <c r="AQ15" s="1474"/>
      <c r="AR15" s="1474"/>
      <c r="AS15" s="1474"/>
      <c r="AT15" s="1474"/>
      <c r="AU15" s="1474"/>
      <c r="AV15" s="1474"/>
      <c r="AW15" s="1474"/>
      <c r="AX15" s="1474"/>
      <c r="AY15" s="1474"/>
      <c r="AZ15" s="547"/>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271</v>
      </c>
      <c r="BS15" s="166" t="s">
        <v>272</v>
      </c>
      <c r="BT15" s="1583" t="s">
        <v>273</v>
      </c>
      <c r="BU15" s="1620"/>
      <c r="BV15" s="1620"/>
      <c r="BW15" s="1620"/>
      <c r="BX15" s="1620"/>
      <c r="BY15" s="1480"/>
      <c r="BZ15" s="1480"/>
      <c r="CA15" s="1480"/>
      <c r="CB15" s="1480"/>
      <c r="CC15" s="1480"/>
      <c r="CD15" s="1480"/>
      <c r="CE15" s="1480"/>
      <c r="CF15" s="1480"/>
      <c r="CG15" s="1480"/>
      <c r="CH15" s="1480"/>
      <c r="CI15" s="1480"/>
      <c r="CJ15" s="1480"/>
      <c r="CK15" s="1480"/>
      <c r="CL15" s="1480"/>
      <c r="CM15" s="1480"/>
      <c r="CN15" s="1480"/>
      <c r="CO15" s="1480"/>
      <c r="CP15" s="1480"/>
      <c r="CQ15" s="1480"/>
      <c r="CR15" s="1480"/>
      <c r="CS15" s="1480"/>
      <c r="CT15" s="1480"/>
      <c r="CU15" s="1480"/>
      <c r="CV15" s="1480"/>
      <c r="CW15" s="1480"/>
      <c r="CX15" s="1480"/>
      <c r="CY15" s="1480"/>
      <c r="CZ15" s="1480"/>
    </row>
    <row r="16" s="546" customFormat="true" ht="15" customHeight="true" x14ac:dyDescent="0.2">
      <c r="A16" s="1957" t="s">
        <v>13</v>
      </c>
      <c r="B16" s="1320" t="s">
        <v>14</v>
      </c>
      <c r="C16" s="1193">
        <f t="shared" ref="C16:T16" si="0">C58+C59+C60+C61+C67+C68+C69+(C62+C63+C65)*0.5</f>
        <v>51.312910838042058</v>
      </c>
      <c r="D16" s="1194">
        <f t="shared" si="0"/>
        <v>77.47797892426594</v>
      </c>
      <c r="E16" s="1194">
        <f t="shared" si="0"/>
        <v>89.45684333064807</v>
      </c>
      <c r="F16" s="1194">
        <f t="shared" si="0"/>
        <v>95.548853117765091</v>
      </c>
      <c r="G16" s="1195">
        <f t="shared" si="0"/>
        <v>98.087644060893609</v>
      </c>
      <c r="H16" s="1196">
        <f t="shared" si="0"/>
        <v>93.618318709328179</v>
      </c>
      <c r="I16" s="1194">
        <f t="shared" si="0"/>
        <v>95.590827854939974</v>
      </c>
      <c r="J16" s="1194">
        <f t="shared" si="0"/>
        <v>97.317919703382145</v>
      </c>
      <c r="K16" s="1194">
        <f t="shared" si="0"/>
        <v>98.506331928242162</v>
      </c>
      <c r="L16" s="1197">
        <f t="shared" si="0"/>
        <v>98.936491212258431</v>
      </c>
      <c r="M16" s="1193">
        <f t="shared" si="0"/>
        <v>44.071359756976321</v>
      </c>
      <c r="N16" s="1194">
        <f t="shared" si="0"/>
        <v>52.487248632317936</v>
      </c>
      <c r="O16" s="1194">
        <f t="shared" si="0"/>
        <v>65.477295139071373</v>
      </c>
      <c r="P16" s="1194">
        <f t="shared" si="0"/>
        <v>74.127915109427121</v>
      </c>
      <c r="Q16" s="1195">
        <f t="shared" si="0"/>
        <v>80.326201547876224</v>
      </c>
      <c r="R16" s="1196">
        <f t="shared" si="0"/>
        <v>56.783466131615057</v>
      </c>
      <c r="S16" s="1194">
        <f t="shared" si="0"/>
        <v>73.889261404269703</v>
      </c>
      <c r="T16" s="1197">
        <f t="shared" si="0"/>
        <v>93.472979514666264</v>
      </c>
      <c r="U16" s="1474"/>
      <c r="V16" s="1474"/>
      <c r="W16" s="1474"/>
      <c r="X16" s="1474"/>
      <c r="Y16" s="1474"/>
      <c r="Z16" s="1474"/>
      <c r="AA16" s="1474"/>
      <c r="AB16" s="1474"/>
      <c r="AC16" s="1474"/>
      <c r="AD16" s="1474"/>
      <c r="AE16" s="1474"/>
      <c r="AF16" s="1474"/>
      <c r="AG16" s="1474"/>
      <c r="AH16" s="1474"/>
      <c r="AI16" s="1474"/>
      <c r="AJ16" s="1474"/>
      <c r="AK16" s="1474"/>
      <c r="AL16" s="1474"/>
      <c r="AM16" s="1474"/>
      <c r="AN16" s="1474"/>
      <c r="AO16" s="1474"/>
      <c r="AP16" s="1474"/>
      <c r="AQ16" s="1474"/>
      <c r="AR16" s="1474"/>
      <c r="AS16" s="1474"/>
      <c r="AT16" s="1474"/>
      <c r="AU16" s="1474"/>
      <c r="AV16" s="1474"/>
      <c r="AW16" s="1474"/>
      <c r="AX16" s="1474"/>
      <c r="AY16" s="1474"/>
      <c r="AZ16" s="547"/>
      <c r="BA16" s="1887" t="s">
        <v>13</v>
      </c>
      <c r="BB16" s="147" t="s">
        <v>14</v>
      </c>
      <c r="BC16" s="1005" t="s">
        <v>35</v>
      </c>
      <c r="BD16" s="1025" t="s">
        <v>35</v>
      </c>
      <c r="BE16" s="1025" t="s">
        <v>35</v>
      </c>
      <c r="BF16" s="1025" t="s">
        <v>35</v>
      </c>
      <c r="BG16" s="1046" t="s">
        <v>35</v>
      </c>
      <c r="BH16" s="1067" t="s">
        <v>35</v>
      </c>
      <c r="BI16" s="1025" t="s">
        <v>35</v>
      </c>
      <c r="BJ16" s="1025" t="s">
        <v>35</v>
      </c>
      <c r="BK16" s="1025" t="s">
        <v>35</v>
      </c>
      <c r="BL16" s="1046" t="s">
        <v>35</v>
      </c>
      <c r="BM16" s="1067" t="s">
        <v>35</v>
      </c>
      <c r="BN16" s="1025" t="s">
        <v>35</v>
      </c>
      <c r="BO16" s="1025" t="s">
        <v>35</v>
      </c>
      <c r="BP16" s="1025" t="s">
        <v>35</v>
      </c>
      <c r="BQ16" s="1046" t="s">
        <v>35</v>
      </c>
      <c r="BR16" s="1067" t="s">
        <v>35</v>
      </c>
      <c r="BS16" s="1025" t="s">
        <v>35</v>
      </c>
      <c r="BT16" s="1584" t="s">
        <v>35</v>
      </c>
      <c r="BU16" s="1621"/>
      <c r="BV16" s="1621"/>
      <c r="BW16" s="1621"/>
      <c r="BX16" s="1621"/>
      <c r="BY16" s="1481"/>
      <c r="BZ16" s="1481"/>
      <c r="CA16" s="1481"/>
      <c r="CB16" s="1481"/>
      <c r="CC16" s="1481"/>
      <c r="CD16" s="1481"/>
      <c r="CE16" s="1481"/>
      <c r="CF16" s="1481"/>
      <c r="CG16" s="1481"/>
      <c r="CH16" s="1481"/>
      <c r="CI16" s="1481"/>
      <c r="CJ16" s="1481"/>
      <c r="CK16" s="1481"/>
      <c r="CL16" s="1481"/>
      <c r="CM16" s="1481"/>
      <c r="CN16" s="1481"/>
      <c r="CO16" s="1481"/>
      <c r="CP16" s="1481"/>
      <c r="CQ16" s="1481"/>
      <c r="CR16" s="1481"/>
      <c r="CS16" s="1481"/>
      <c r="CT16" s="1481"/>
      <c r="CU16" s="1481"/>
      <c r="CV16" s="1481"/>
      <c r="CW16" s="1481"/>
      <c r="CX16" s="1481"/>
      <c r="CY16" s="1481"/>
      <c r="CZ16" s="1481"/>
    </row>
    <row r="17" s="546" customFormat="true" ht="15" customHeight="true" x14ac:dyDescent="0.2">
      <c r="A17" s="1958"/>
      <c r="B17" s="1321" t="s">
        <v>51</v>
      </c>
      <c r="C17" s="1198">
        <f>100-C16</f>
        <v>48.687089161957942</v>
      </c>
      <c r="D17" s="1199">
        <f t="shared" ref="D17:T17" si="1">100-D16</f>
        <v>22.52202107573406</v>
      </c>
      <c r="E17" s="1199">
        <f t="shared" si="1"/>
        <v>10.54315666935193</v>
      </c>
      <c r="F17" s="1199">
        <f t="shared" si="1"/>
        <v>4.4511468822349087</v>
      </c>
      <c r="G17" s="1200">
        <f t="shared" si="1"/>
        <v>1.9123559391063907</v>
      </c>
      <c r="H17" s="1201">
        <f t="shared" si="1"/>
        <v>6.3816812906718212</v>
      </c>
      <c r="I17" s="1199">
        <f t="shared" si="1"/>
        <v>4.4091721450600261</v>
      </c>
      <c r="J17" s="1199">
        <f t="shared" si="1"/>
        <v>2.6820802966178547</v>
      </c>
      <c r="K17" s="1199">
        <f t="shared" si="1"/>
        <v>1.4936680717578383</v>
      </c>
      <c r="L17" s="1202">
        <f t="shared" si="1"/>
        <v>1.0635087877415685</v>
      </c>
      <c r="M17" s="1198">
        <f t="shared" si="1"/>
        <v>55.928640243023679</v>
      </c>
      <c r="N17" s="1199">
        <f t="shared" si="1"/>
        <v>47.512751367682064</v>
      </c>
      <c r="O17" s="1199">
        <f t="shared" si="1"/>
        <v>34.522704860928627</v>
      </c>
      <c r="P17" s="1199">
        <f t="shared" si="1"/>
        <v>25.872084890572879</v>
      </c>
      <c r="Q17" s="1200">
        <f t="shared" si="1"/>
        <v>19.673798452123776</v>
      </c>
      <c r="R17" s="1201">
        <f t="shared" si="1"/>
        <v>43.216533868384943</v>
      </c>
      <c r="S17" s="1199">
        <f t="shared" si="1"/>
        <v>26.110738595730297</v>
      </c>
      <c r="T17" s="1202">
        <f t="shared" si="1"/>
        <v>6.5270204853337361</v>
      </c>
      <c r="U17" s="1474"/>
      <c r="V17" s="1474"/>
      <c r="W17" s="1474"/>
      <c r="X17" s="1474"/>
      <c r="Y17" s="1474"/>
      <c r="Z17" s="1474"/>
      <c r="AA17" s="1474"/>
      <c r="AB17" s="1474"/>
      <c r="AC17" s="1474"/>
      <c r="AD17" s="1474"/>
      <c r="AE17" s="1474"/>
      <c r="AF17" s="1474"/>
      <c r="AG17" s="1474"/>
      <c r="AH17" s="1474"/>
      <c r="AI17" s="1474"/>
      <c r="AJ17" s="1474"/>
      <c r="AK17" s="1474"/>
      <c r="AL17" s="1474"/>
      <c r="AM17" s="1474"/>
      <c r="AN17" s="1474"/>
      <c r="AO17" s="1474"/>
      <c r="AP17" s="1474"/>
      <c r="AQ17" s="1474"/>
      <c r="AR17" s="1474"/>
      <c r="AS17" s="1474"/>
      <c r="AT17" s="1474"/>
      <c r="AU17" s="1474"/>
      <c r="AV17" s="1474"/>
      <c r="AW17" s="1474"/>
      <c r="AX17" s="1474"/>
      <c r="AY17" s="1474"/>
      <c r="AZ17" s="547"/>
      <c r="BA17" s="1888"/>
      <c r="BB17" s="148" t="s">
        <v>51</v>
      </c>
      <c r="BC17" s="1006" t="s">
        <v>35</v>
      </c>
      <c r="BD17" s="1026" t="s">
        <v>35</v>
      </c>
      <c r="BE17" s="1026" t="s">
        <v>35</v>
      </c>
      <c r="BF17" s="1026" t="s">
        <v>35</v>
      </c>
      <c r="BG17" s="1047" t="s">
        <v>35</v>
      </c>
      <c r="BH17" s="1068" t="s">
        <v>35</v>
      </c>
      <c r="BI17" s="1026" t="s">
        <v>35</v>
      </c>
      <c r="BJ17" s="1026" t="s">
        <v>35</v>
      </c>
      <c r="BK17" s="1026" t="s">
        <v>35</v>
      </c>
      <c r="BL17" s="1047" t="s">
        <v>35</v>
      </c>
      <c r="BM17" s="1068" t="s">
        <v>35</v>
      </c>
      <c r="BN17" s="1026" t="s">
        <v>35</v>
      </c>
      <c r="BO17" s="1026" t="s">
        <v>35</v>
      </c>
      <c r="BP17" s="1026" t="s">
        <v>35</v>
      </c>
      <c r="BQ17" s="1047" t="s">
        <v>35</v>
      </c>
      <c r="BR17" s="1068" t="s">
        <v>35</v>
      </c>
      <c r="BS17" s="1026" t="s">
        <v>35</v>
      </c>
      <c r="BT17" s="1585" t="s">
        <v>35</v>
      </c>
      <c r="BU17" s="1622"/>
      <c r="BV17" s="1622"/>
      <c r="BW17" s="1622"/>
      <c r="BX17" s="1622"/>
      <c r="BY17" s="1482"/>
      <c r="BZ17" s="1482"/>
      <c r="CA17" s="1482"/>
      <c r="CB17" s="1482"/>
      <c r="CC17" s="1482"/>
      <c r="CD17" s="1482"/>
      <c r="CE17" s="1482"/>
      <c r="CF17" s="1482"/>
      <c r="CG17" s="1482"/>
      <c r="CH17" s="1482"/>
      <c r="CI17" s="1482"/>
      <c r="CJ17" s="1482"/>
      <c r="CK17" s="1482"/>
      <c r="CL17" s="1482"/>
      <c r="CM17" s="1482"/>
      <c r="CN17" s="1482"/>
      <c r="CO17" s="1482"/>
      <c r="CP17" s="1482"/>
      <c r="CQ17" s="1482"/>
      <c r="CR17" s="1482"/>
      <c r="CS17" s="1482"/>
      <c r="CT17" s="1482"/>
      <c r="CU17" s="1482"/>
      <c r="CV17" s="1482"/>
      <c r="CW17" s="1482"/>
      <c r="CX17" s="1482"/>
      <c r="CY17" s="1482"/>
      <c r="CZ17" s="1482"/>
    </row>
    <row r="18" s="546" customFormat="true" ht="15" customHeight="true" x14ac:dyDescent="0.2">
      <c r="A18" s="1958" t="s">
        <v>60</v>
      </c>
      <c r="B18" s="1321" t="s">
        <v>15</v>
      </c>
      <c r="C18" s="1198">
        <f>C16</f>
        <v>51.312910838042058</v>
      </c>
      <c r="D18" s="1199">
        <f t="shared" ref="D18:T18" si="2">D16</f>
        <v>77.47797892426594</v>
      </c>
      <c r="E18" s="1199">
        <f t="shared" si="2"/>
        <v>89.45684333064807</v>
      </c>
      <c r="F18" s="1199">
        <f t="shared" si="2"/>
        <v>95.548853117765091</v>
      </c>
      <c r="G18" s="1200">
        <f t="shared" si="2"/>
        <v>98.087644060893609</v>
      </c>
      <c r="H18" s="1201">
        <f t="shared" si="2"/>
        <v>93.618318709328179</v>
      </c>
      <c r="I18" s="1199">
        <f t="shared" si="2"/>
        <v>95.590827854939974</v>
      </c>
      <c r="J18" s="1199">
        <f t="shared" si="2"/>
        <v>97.317919703382145</v>
      </c>
      <c r="K18" s="1199">
        <f t="shared" si="2"/>
        <v>98.506331928242162</v>
      </c>
      <c r="L18" s="1202">
        <f t="shared" si="2"/>
        <v>98.936491212258431</v>
      </c>
      <c r="M18" s="1198">
        <f t="shared" si="2"/>
        <v>44.071359756976321</v>
      </c>
      <c r="N18" s="1199">
        <f t="shared" si="2"/>
        <v>52.487248632317936</v>
      </c>
      <c r="O18" s="1199">
        <f t="shared" si="2"/>
        <v>65.477295139071373</v>
      </c>
      <c r="P18" s="1199">
        <f t="shared" si="2"/>
        <v>74.127915109427121</v>
      </c>
      <c r="Q18" s="1200">
        <f t="shared" si="2"/>
        <v>80.326201547876224</v>
      </c>
      <c r="R18" s="1201">
        <f t="shared" si="2"/>
        <v>56.783466131615057</v>
      </c>
      <c r="S18" s="1199">
        <f t="shared" si="2"/>
        <v>73.889261404269703</v>
      </c>
      <c r="T18" s="1202">
        <f t="shared" si="2"/>
        <v>93.472979514666264</v>
      </c>
      <c r="U18" s="1474"/>
      <c r="V18" s="1474"/>
      <c r="W18" s="1474"/>
      <c r="X18" s="1474"/>
      <c r="Y18" s="1474"/>
      <c r="Z18" s="1474"/>
      <c r="AA18" s="1474"/>
      <c r="AB18" s="1474"/>
      <c r="AC18" s="1474"/>
      <c r="AD18" s="1474"/>
      <c r="AE18" s="1474"/>
      <c r="AF18" s="1474"/>
      <c r="AG18" s="1474"/>
      <c r="AH18" s="1474"/>
      <c r="AI18" s="1474"/>
      <c r="AJ18" s="1474"/>
      <c r="AK18" s="1474"/>
      <c r="AL18" s="1474"/>
      <c r="AM18" s="1474"/>
      <c r="AN18" s="1474"/>
      <c r="AO18" s="1474"/>
      <c r="AP18" s="1474"/>
      <c r="AQ18" s="1474"/>
      <c r="AR18" s="1474"/>
      <c r="AS18" s="1474"/>
      <c r="AT18" s="1474"/>
      <c r="AU18" s="1474"/>
      <c r="AV18" s="1474"/>
      <c r="AW18" s="1474"/>
      <c r="AX18" s="1474"/>
      <c r="AY18" s="1474"/>
      <c r="AZ18" s="547"/>
      <c r="BA18" s="1888" t="s">
        <v>60</v>
      </c>
      <c r="BB18" s="148" t="s">
        <v>15</v>
      </c>
      <c r="BC18" s="1006" t="s">
        <v>35</v>
      </c>
      <c r="BD18" s="1026" t="s">
        <v>35</v>
      </c>
      <c r="BE18" s="1026" t="s">
        <v>35</v>
      </c>
      <c r="BF18" s="1026" t="s">
        <v>35</v>
      </c>
      <c r="BG18" s="1047" t="s">
        <v>35</v>
      </c>
      <c r="BH18" s="1068" t="s">
        <v>35</v>
      </c>
      <c r="BI18" s="1026" t="s">
        <v>35</v>
      </c>
      <c r="BJ18" s="1026" t="s">
        <v>35</v>
      </c>
      <c r="BK18" s="1026" t="s">
        <v>35</v>
      </c>
      <c r="BL18" s="1047" t="s">
        <v>35</v>
      </c>
      <c r="BM18" s="1068" t="s">
        <v>35</v>
      </c>
      <c r="BN18" s="1026" t="s">
        <v>35</v>
      </c>
      <c r="BO18" s="1026" t="s">
        <v>35</v>
      </c>
      <c r="BP18" s="1026" t="s">
        <v>35</v>
      </c>
      <c r="BQ18" s="1047" t="s">
        <v>35</v>
      </c>
      <c r="BR18" s="1068" t="s">
        <v>35</v>
      </c>
      <c r="BS18" s="1026" t="s">
        <v>35</v>
      </c>
      <c r="BT18" s="1585" t="s">
        <v>35</v>
      </c>
      <c r="BU18" s="1622"/>
      <c r="BV18" s="1622"/>
      <c r="BW18" s="1622"/>
      <c r="BX18" s="1622"/>
      <c r="BY18" s="1482"/>
      <c r="BZ18" s="1482"/>
      <c r="CA18" s="1482"/>
      <c r="CB18" s="1482"/>
      <c r="CC18" s="1482"/>
      <c r="CD18" s="1482"/>
      <c r="CE18" s="1482"/>
      <c r="CF18" s="1482"/>
      <c r="CG18" s="1482"/>
      <c r="CH18" s="1482"/>
      <c r="CI18" s="1482"/>
      <c r="CJ18" s="1482"/>
      <c r="CK18" s="1482"/>
      <c r="CL18" s="1482"/>
      <c r="CM18" s="1482"/>
      <c r="CN18" s="1482"/>
      <c r="CO18" s="1482"/>
      <c r="CP18" s="1482"/>
      <c r="CQ18" s="1482"/>
      <c r="CR18" s="1482"/>
      <c r="CS18" s="1482"/>
      <c r="CT18" s="1482"/>
      <c r="CU18" s="1482"/>
      <c r="CV18" s="1482"/>
      <c r="CW18" s="1482"/>
      <c r="CX18" s="1482"/>
      <c r="CY18" s="1482"/>
      <c r="CZ18" s="1482"/>
    </row>
    <row r="19" s="546" customFormat="true" ht="15" customHeight="true" x14ac:dyDescent="0.2">
      <c r="A19" s="1958"/>
      <c r="B19" s="1321" t="s">
        <v>16</v>
      </c>
      <c r="C19" s="1198">
        <v>0</v>
      </c>
      <c r="D19" s="1199">
        <v>0</v>
      </c>
      <c r="E19" s="1199">
        <v>0</v>
      </c>
      <c r="F19" s="1199">
        <v>0</v>
      </c>
      <c r="G19" s="1200">
        <v>0</v>
      </c>
      <c r="H19" s="1201">
        <v>0</v>
      </c>
      <c r="I19" s="1199">
        <v>0</v>
      </c>
      <c r="J19" s="1199">
        <v>0</v>
      </c>
      <c r="K19" s="1199">
        <v>0</v>
      </c>
      <c r="L19" s="1202">
        <v>0</v>
      </c>
      <c r="M19" s="1198">
        <v>0</v>
      </c>
      <c r="N19" s="1199">
        <v>0</v>
      </c>
      <c r="O19" s="1199">
        <v>0</v>
      </c>
      <c r="P19" s="1199">
        <v>0</v>
      </c>
      <c r="Q19" s="1200">
        <v>0</v>
      </c>
      <c r="R19" s="1201">
        <v>0</v>
      </c>
      <c r="S19" s="1199">
        <v>0</v>
      </c>
      <c r="T19" s="1202">
        <v>0</v>
      </c>
      <c r="U19" s="1474"/>
      <c r="V19" s="1474"/>
      <c r="W19" s="1474"/>
      <c r="X19" s="1474"/>
      <c r="Y19" s="1474"/>
      <c r="Z19" s="1474"/>
      <c r="AA19" s="1474"/>
      <c r="AB19" s="1474"/>
      <c r="AC19" s="1474"/>
      <c r="AD19" s="1474"/>
      <c r="AE19" s="1474"/>
      <c r="AF19" s="1474"/>
      <c r="AG19" s="1474"/>
      <c r="AH19" s="1474"/>
      <c r="AI19" s="1474"/>
      <c r="AJ19" s="1474"/>
      <c r="AK19" s="1474"/>
      <c r="AL19" s="1474"/>
      <c r="AM19" s="1474"/>
      <c r="AN19" s="1474"/>
      <c r="AO19" s="1474"/>
      <c r="AP19" s="1474"/>
      <c r="AQ19" s="1474"/>
      <c r="AR19" s="1474"/>
      <c r="AS19" s="1474"/>
      <c r="AT19" s="1474"/>
      <c r="AU19" s="1474"/>
      <c r="AV19" s="1474"/>
      <c r="AW19" s="1474"/>
      <c r="AX19" s="1474"/>
      <c r="AY19" s="1474"/>
      <c r="AZ19" s="547"/>
      <c r="BA19" s="1888"/>
      <c r="BB19" s="148" t="s">
        <v>16</v>
      </c>
      <c r="BC19" s="1006" t="s">
        <v>35</v>
      </c>
      <c r="BD19" s="1026" t="s">
        <v>35</v>
      </c>
      <c r="BE19" s="1026" t="s">
        <v>35</v>
      </c>
      <c r="BF19" s="1026" t="s">
        <v>35</v>
      </c>
      <c r="BG19" s="1047" t="s">
        <v>35</v>
      </c>
      <c r="BH19" s="1068" t="s">
        <v>35</v>
      </c>
      <c r="BI19" s="1026" t="s">
        <v>35</v>
      </c>
      <c r="BJ19" s="1026" t="s">
        <v>35</v>
      </c>
      <c r="BK19" s="1026" t="s">
        <v>35</v>
      </c>
      <c r="BL19" s="1047" t="s">
        <v>35</v>
      </c>
      <c r="BM19" s="1068" t="s">
        <v>35</v>
      </c>
      <c r="BN19" s="1026" t="s">
        <v>35</v>
      </c>
      <c r="BO19" s="1026" t="s">
        <v>35</v>
      </c>
      <c r="BP19" s="1026" t="s">
        <v>35</v>
      </c>
      <c r="BQ19" s="1047" t="s">
        <v>35</v>
      </c>
      <c r="BR19" s="1068" t="s">
        <v>35</v>
      </c>
      <c r="BS19" s="1026" t="s">
        <v>35</v>
      </c>
      <c r="BT19" s="1585" t="s">
        <v>35</v>
      </c>
      <c r="BU19" s="1622"/>
      <c r="BV19" s="1622"/>
      <c r="BW19" s="1622"/>
      <c r="BX19" s="1622"/>
      <c r="BY19" s="1482"/>
      <c r="BZ19" s="1482"/>
      <c r="CA19" s="1482"/>
      <c r="CB19" s="1482"/>
      <c r="CC19" s="1482"/>
      <c r="CD19" s="1482"/>
      <c r="CE19" s="1482"/>
      <c r="CF19" s="1482"/>
      <c r="CG19" s="1482"/>
      <c r="CH19" s="1482"/>
      <c r="CI19" s="1482"/>
      <c r="CJ19" s="1482"/>
      <c r="CK19" s="1482"/>
      <c r="CL19" s="1482"/>
      <c r="CM19" s="1482"/>
      <c r="CN19" s="1482"/>
      <c r="CO19" s="1482"/>
      <c r="CP19" s="1482"/>
      <c r="CQ19" s="1482"/>
      <c r="CR19" s="1482"/>
      <c r="CS19" s="1482"/>
      <c r="CT19" s="1482"/>
      <c r="CU19" s="1482"/>
      <c r="CV19" s="1482"/>
      <c r="CW19" s="1482"/>
      <c r="CX19" s="1482"/>
      <c r="CY19" s="1482"/>
      <c r="CZ19" s="1482"/>
    </row>
    <row r="20" s="546" customFormat="true" ht="15" customHeight="true" x14ac:dyDescent="0.2">
      <c r="A20" s="1958"/>
      <c r="B20" s="1321" t="s">
        <v>22</v>
      </c>
      <c r="C20" s="1198">
        <f>100-(C18+C19+C21)</f>
        <v>32.167934425532835</v>
      </c>
      <c r="D20" s="1199">
        <f t="shared" ref="D20:T20" si="3">100-(D18+D19+D21)</f>
        <v>17.423781288392462</v>
      </c>
      <c r="E20" s="1199">
        <f t="shared" si="3"/>
        <v>9.057417781667823</v>
      </c>
      <c r="F20" s="1199">
        <f t="shared" si="3"/>
        <v>4.0565463304938589</v>
      </c>
      <c r="G20" s="1200">
        <f t="shared" si="3"/>
        <v>1.7606841032298917</v>
      </c>
      <c r="H20" s="1201">
        <f t="shared" si="3"/>
        <v>5.0104041849796204</v>
      </c>
      <c r="I20" s="1199">
        <f t="shared" si="3"/>
        <v>4.277066235824492</v>
      </c>
      <c r="J20" s="1199">
        <f t="shared" si="3"/>
        <v>2.5060262757086207</v>
      </c>
      <c r="K20" s="1199">
        <f t="shared" si="3"/>
        <v>1.3885941218760109</v>
      </c>
      <c r="L20" s="1202">
        <f t="shared" si="3"/>
        <v>1.0635087877415685</v>
      </c>
      <c r="M20" s="1198">
        <f t="shared" si="3"/>
        <v>35.241844842389241</v>
      </c>
      <c r="N20" s="1199">
        <f t="shared" si="3"/>
        <v>32.439717630687596</v>
      </c>
      <c r="O20" s="1199">
        <f t="shared" si="3"/>
        <v>26.610203537019743</v>
      </c>
      <c r="P20" s="1199">
        <f t="shared" si="3"/>
        <v>19.94903708821235</v>
      </c>
      <c r="Q20" s="1200">
        <f t="shared" si="3"/>
        <v>16.682700923975887</v>
      </c>
      <c r="R20" s="1201">
        <f t="shared" si="3"/>
        <v>31.852173289804554</v>
      </c>
      <c r="S20" s="1199">
        <f t="shared" si="3"/>
        <v>17.12540944322626</v>
      </c>
      <c r="T20" s="1202">
        <f t="shared" si="3"/>
        <v>5.8739815929926351</v>
      </c>
      <c r="U20" s="1474"/>
      <c r="V20" s="1474"/>
      <c r="W20" s="1474"/>
      <c r="X20" s="1474"/>
      <c r="Y20" s="1474"/>
      <c r="Z20" s="1474"/>
      <c r="AA20" s="1474"/>
      <c r="AB20" s="1474"/>
      <c r="AC20" s="1474"/>
      <c r="AD20" s="1474"/>
      <c r="AE20" s="1474"/>
      <c r="AF20" s="1474"/>
      <c r="AG20" s="1474"/>
      <c r="AH20" s="1474"/>
      <c r="AI20" s="1474"/>
      <c r="AJ20" s="1474"/>
      <c r="AK20" s="1474"/>
      <c r="AL20" s="1474"/>
      <c r="AM20" s="1474"/>
      <c r="AN20" s="1474"/>
      <c r="AO20" s="1474"/>
      <c r="AP20" s="1474"/>
      <c r="AQ20" s="1474"/>
      <c r="AR20" s="1474"/>
      <c r="AS20" s="1474"/>
      <c r="AT20" s="1474"/>
      <c r="AU20" s="1474"/>
      <c r="AV20" s="1474"/>
      <c r="AW20" s="1474"/>
      <c r="AX20" s="1474"/>
      <c r="AY20" s="1474"/>
      <c r="AZ20" s="547"/>
      <c r="BA20" s="1888"/>
      <c r="BB20" s="148" t="s">
        <v>22</v>
      </c>
      <c r="BC20" s="1006" t="s">
        <v>35</v>
      </c>
      <c r="BD20" s="1026" t="s">
        <v>35</v>
      </c>
      <c r="BE20" s="1026" t="s">
        <v>35</v>
      </c>
      <c r="BF20" s="1026" t="s">
        <v>35</v>
      </c>
      <c r="BG20" s="1047" t="s">
        <v>35</v>
      </c>
      <c r="BH20" s="1068" t="s">
        <v>35</v>
      </c>
      <c r="BI20" s="1026" t="s">
        <v>35</v>
      </c>
      <c r="BJ20" s="1026" t="s">
        <v>35</v>
      </c>
      <c r="BK20" s="1026" t="s">
        <v>35</v>
      </c>
      <c r="BL20" s="1047" t="s">
        <v>35</v>
      </c>
      <c r="BM20" s="1068" t="s">
        <v>35</v>
      </c>
      <c r="BN20" s="1026" t="s">
        <v>35</v>
      </c>
      <c r="BO20" s="1026" t="s">
        <v>35</v>
      </c>
      <c r="BP20" s="1026" t="s">
        <v>35</v>
      </c>
      <c r="BQ20" s="1047" t="s">
        <v>35</v>
      </c>
      <c r="BR20" s="1068" t="s">
        <v>35</v>
      </c>
      <c r="BS20" s="1026" t="s">
        <v>35</v>
      </c>
      <c r="BT20" s="1585" t="s">
        <v>35</v>
      </c>
      <c r="BU20" s="1622"/>
      <c r="BV20" s="1622"/>
      <c r="BW20" s="1622"/>
      <c r="BX20" s="1622"/>
      <c r="BY20" s="1482"/>
      <c r="BZ20" s="1482"/>
      <c r="CA20" s="1482"/>
      <c r="CB20" s="1482"/>
      <c r="CC20" s="1482"/>
      <c r="CD20" s="1482"/>
      <c r="CE20" s="1482"/>
      <c r="CF20" s="1482"/>
      <c r="CG20" s="1482"/>
      <c r="CH20" s="1482"/>
      <c r="CI20" s="1482"/>
      <c r="CJ20" s="1482"/>
      <c r="CK20" s="1482"/>
      <c r="CL20" s="1482"/>
      <c r="CM20" s="1482"/>
      <c r="CN20" s="1482"/>
      <c r="CO20" s="1482"/>
      <c r="CP20" s="1482"/>
      <c r="CQ20" s="1482"/>
      <c r="CR20" s="1482"/>
      <c r="CS20" s="1482"/>
      <c r="CT20" s="1482"/>
      <c r="CU20" s="1482"/>
      <c r="CV20" s="1482"/>
      <c r="CW20" s="1482"/>
      <c r="CX20" s="1482"/>
      <c r="CY20" s="1482"/>
      <c r="CZ20" s="1482"/>
    </row>
    <row r="21" s="546" customFormat="true" ht="15" customHeight="true" x14ac:dyDescent="0.2">
      <c r="A21" s="1958"/>
      <c r="B21" s="1321" t="s">
        <v>17</v>
      </c>
      <c r="C21" s="1198">
        <f t="shared" ref="C21:T21" si="4">C64+C66</f>
        <v>16.519154736425108</v>
      </c>
      <c r="D21" s="1199">
        <f t="shared" si="4"/>
        <v>5.0982397873415977</v>
      </c>
      <c r="E21" s="1199">
        <f t="shared" si="4"/>
        <v>1.4857388876841058</v>
      </c>
      <c r="F21" s="1199">
        <f t="shared" si="4"/>
        <v>0.39460055174105629</v>
      </c>
      <c r="G21" s="1200">
        <f t="shared" si="4"/>
        <v>0.15167183587649696</v>
      </c>
      <c r="H21" s="1201">
        <f t="shared" si="4"/>
        <v>1.3712771056922017</v>
      </c>
      <c r="I21" s="1199">
        <f t="shared" si="4"/>
        <v>0.13210590923553736</v>
      </c>
      <c r="J21" s="1199">
        <f t="shared" si="4"/>
        <v>0.17605402090922984</v>
      </c>
      <c r="K21" s="1199">
        <f t="shared" si="4"/>
        <v>0.10507394988182879</v>
      </c>
      <c r="L21" s="1202">
        <f t="shared" si="4"/>
        <v>0</v>
      </c>
      <c r="M21" s="1198">
        <f t="shared" si="4"/>
        <v>20.686795400634431</v>
      </c>
      <c r="N21" s="1199">
        <f t="shared" si="4"/>
        <v>15.073033736994461</v>
      </c>
      <c r="O21" s="1199">
        <f t="shared" si="4"/>
        <v>7.9125013239088853</v>
      </c>
      <c r="P21" s="1199">
        <f t="shared" si="4"/>
        <v>5.9230478023605277</v>
      </c>
      <c r="Q21" s="1200">
        <f t="shared" si="4"/>
        <v>2.9910975281478862</v>
      </c>
      <c r="R21" s="1201">
        <f t="shared" si="4"/>
        <v>11.36436057858039</v>
      </c>
      <c r="S21" s="1199">
        <f t="shared" si="4"/>
        <v>8.9853291525040291</v>
      </c>
      <c r="T21" s="1202">
        <f t="shared" si="4"/>
        <v>0.6530388923410998</v>
      </c>
      <c r="U21" s="1474"/>
      <c r="V21" s="1474"/>
      <c r="W21" s="1474"/>
      <c r="X21" s="1474"/>
      <c r="Y21" s="1474"/>
      <c r="Z21" s="1474"/>
      <c r="AA21" s="1474"/>
      <c r="AB21" s="1474"/>
      <c r="AC21" s="1474"/>
      <c r="AD21" s="1474"/>
      <c r="AE21" s="1474"/>
      <c r="AF21" s="1474"/>
      <c r="AG21" s="1474"/>
      <c r="AH21" s="1474"/>
      <c r="AI21" s="1474"/>
      <c r="AJ21" s="1474"/>
      <c r="AK21" s="1474"/>
      <c r="AL21" s="1474"/>
      <c r="AM21" s="1474"/>
      <c r="AN21" s="1474"/>
      <c r="AO21" s="1474"/>
      <c r="AP21" s="1474"/>
      <c r="AQ21" s="1474"/>
      <c r="AR21" s="1474"/>
      <c r="AS21" s="1474"/>
      <c r="AT21" s="1474"/>
      <c r="AU21" s="1474"/>
      <c r="AV21" s="1474"/>
      <c r="AW21" s="1474"/>
      <c r="AX21" s="1474"/>
      <c r="AY21" s="1474"/>
      <c r="AZ21" s="547"/>
      <c r="BA21" s="1888"/>
      <c r="BB21" s="148" t="s">
        <v>17</v>
      </c>
      <c r="BC21" s="1006" t="s">
        <v>35</v>
      </c>
      <c r="BD21" s="1026" t="s">
        <v>35</v>
      </c>
      <c r="BE21" s="1026" t="s">
        <v>35</v>
      </c>
      <c r="BF21" s="1026" t="s">
        <v>35</v>
      </c>
      <c r="BG21" s="1047" t="s">
        <v>35</v>
      </c>
      <c r="BH21" s="1068" t="s">
        <v>35</v>
      </c>
      <c r="BI21" s="1026" t="s">
        <v>35</v>
      </c>
      <c r="BJ21" s="1026" t="s">
        <v>35</v>
      </c>
      <c r="BK21" s="1026" t="s">
        <v>35</v>
      </c>
      <c r="BL21" s="1047" t="s">
        <v>35</v>
      </c>
      <c r="BM21" s="1068" t="s">
        <v>35</v>
      </c>
      <c r="BN21" s="1026" t="s">
        <v>35</v>
      </c>
      <c r="BO21" s="1026" t="s">
        <v>35</v>
      </c>
      <c r="BP21" s="1026" t="s">
        <v>35</v>
      </c>
      <c r="BQ21" s="1047" t="s">
        <v>35</v>
      </c>
      <c r="BR21" s="1068" t="s">
        <v>35</v>
      </c>
      <c r="BS21" s="1026" t="s">
        <v>35</v>
      </c>
      <c r="BT21" s="1585" t="s">
        <v>35</v>
      </c>
      <c r="BU21" s="1622"/>
      <c r="BV21" s="1622"/>
      <c r="BW21" s="1622"/>
      <c r="BX21" s="1622"/>
      <c r="BY21" s="1482"/>
      <c r="BZ21" s="1482"/>
      <c r="CA21" s="1482"/>
      <c r="CB21" s="1482"/>
      <c r="CC21" s="1482"/>
      <c r="CD21" s="1482"/>
      <c r="CE21" s="1482"/>
      <c r="CF21" s="1482"/>
      <c r="CG21" s="1482"/>
      <c r="CH21" s="1482"/>
      <c r="CI21" s="1482"/>
      <c r="CJ21" s="1482"/>
      <c r="CK21" s="1482"/>
      <c r="CL21" s="1482"/>
      <c r="CM21" s="1482"/>
      <c r="CN21" s="1482"/>
      <c r="CO21" s="1482"/>
      <c r="CP21" s="1482"/>
      <c r="CQ21" s="1482"/>
      <c r="CR21" s="1482"/>
      <c r="CS21" s="1482"/>
      <c r="CT21" s="1482"/>
      <c r="CU21" s="1482"/>
      <c r="CV21" s="1482"/>
      <c r="CW21" s="1482"/>
      <c r="CX21" s="1482"/>
      <c r="CY21" s="1482"/>
      <c r="CZ21" s="1482"/>
    </row>
    <row r="22" s="546" customFormat="true" ht="15" customHeight="true" x14ac:dyDescent="0.2">
      <c r="A22" s="1958" t="s">
        <v>54</v>
      </c>
      <c r="B22" s="1321" t="s">
        <v>49</v>
      </c>
      <c r="C22" s="1198">
        <v>0</v>
      </c>
      <c r="D22" s="1199">
        <v>0</v>
      </c>
      <c r="E22" s="1199">
        <v>0</v>
      </c>
      <c r="F22" s="1199">
        <v>0</v>
      </c>
      <c r="G22" s="1200">
        <v>0</v>
      </c>
      <c r="H22" s="1201">
        <v>0</v>
      </c>
      <c r="I22" s="1199">
        <v>0</v>
      </c>
      <c r="J22" s="1199">
        <v>0</v>
      </c>
      <c r="K22" s="1199">
        <v>0</v>
      </c>
      <c r="L22" s="1202">
        <v>0</v>
      </c>
      <c r="M22" s="1198">
        <v>0</v>
      </c>
      <c r="N22" s="1199">
        <v>0</v>
      </c>
      <c r="O22" s="1199">
        <v>0</v>
      </c>
      <c r="P22" s="1199">
        <v>0</v>
      </c>
      <c r="Q22" s="1200">
        <v>0</v>
      </c>
      <c r="R22" s="1201">
        <v>0</v>
      </c>
      <c r="S22" s="1199">
        <v>0</v>
      </c>
      <c r="T22" s="1202">
        <v>0</v>
      </c>
      <c r="U22" s="1474"/>
      <c r="V22" s="1474"/>
      <c r="W22" s="1474"/>
      <c r="X22" s="1474"/>
      <c r="Y22" s="1474"/>
      <c r="Z22" s="1474"/>
      <c r="AA22" s="1474"/>
      <c r="AB22" s="1474"/>
      <c r="AC22" s="1474"/>
      <c r="AD22" s="1474"/>
      <c r="AE22" s="1474"/>
      <c r="AF22" s="1474"/>
      <c r="AG22" s="1474"/>
      <c r="AH22" s="1474"/>
      <c r="AI22" s="1474"/>
      <c r="AJ22" s="1474"/>
      <c r="AK22" s="1474"/>
      <c r="AL22" s="1474"/>
      <c r="AM22" s="1474"/>
      <c r="AN22" s="1474"/>
      <c r="AO22" s="1474"/>
      <c r="AP22" s="1474"/>
      <c r="AQ22" s="1474"/>
      <c r="AR22" s="1474"/>
      <c r="AS22" s="1474"/>
      <c r="AT22" s="1474"/>
      <c r="AU22" s="1474"/>
      <c r="AV22" s="1474"/>
      <c r="AW22" s="1474"/>
      <c r="AX22" s="1474"/>
      <c r="AY22" s="1474"/>
      <c r="AZ22" s="547"/>
      <c r="BA22" s="1888" t="s">
        <v>54</v>
      </c>
      <c r="BB22" s="148" t="s">
        <v>49</v>
      </c>
      <c r="BC22" s="1006" t="s">
        <v>35</v>
      </c>
      <c r="BD22" s="1026" t="s">
        <v>35</v>
      </c>
      <c r="BE22" s="1026" t="s">
        <v>35</v>
      </c>
      <c r="BF22" s="1026" t="s">
        <v>35</v>
      </c>
      <c r="BG22" s="1047" t="s">
        <v>35</v>
      </c>
      <c r="BH22" s="1068" t="s">
        <v>35</v>
      </c>
      <c r="BI22" s="1026" t="s">
        <v>35</v>
      </c>
      <c r="BJ22" s="1026" t="s">
        <v>35</v>
      </c>
      <c r="BK22" s="1026" t="s">
        <v>35</v>
      </c>
      <c r="BL22" s="1047" t="s">
        <v>35</v>
      </c>
      <c r="BM22" s="1068" t="s">
        <v>35</v>
      </c>
      <c r="BN22" s="1026" t="s">
        <v>35</v>
      </c>
      <c r="BO22" s="1026" t="s">
        <v>35</v>
      </c>
      <c r="BP22" s="1026" t="s">
        <v>35</v>
      </c>
      <c r="BQ22" s="1047" t="s">
        <v>35</v>
      </c>
      <c r="BR22" s="1068" t="s">
        <v>35</v>
      </c>
      <c r="BS22" s="1026" t="s">
        <v>35</v>
      </c>
      <c r="BT22" s="1585" t="s">
        <v>35</v>
      </c>
      <c r="BU22" s="1622"/>
      <c r="BV22" s="1622"/>
      <c r="BW22" s="1622"/>
      <c r="BX22" s="1622"/>
      <c r="BY22" s="1482"/>
      <c r="BZ22" s="1482"/>
      <c r="CA22" s="1482"/>
      <c r="CB22" s="1482"/>
      <c r="CC22" s="1482"/>
      <c r="CD22" s="1482"/>
      <c r="CE22" s="1482"/>
      <c r="CF22" s="1482"/>
      <c r="CG22" s="1482"/>
      <c r="CH22" s="1482"/>
      <c r="CI22" s="1482"/>
      <c r="CJ22" s="1482"/>
      <c r="CK22" s="1482"/>
      <c r="CL22" s="1482"/>
      <c r="CM22" s="1482"/>
      <c r="CN22" s="1482"/>
      <c r="CO22" s="1482"/>
      <c r="CP22" s="1482"/>
      <c r="CQ22" s="1482"/>
      <c r="CR22" s="1482"/>
      <c r="CS22" s="1482"/>
      <c r="CT22" s="1482"/>
      <c r="CU22" s="1482"/>
      <c r="CV22" s="1482"/>
      <c r="CW22" s="1482"/>
      <c r="CX22" s="1482"/>
      <c r="CY22" s="1482"/>
      <c r="CZ22" s="1482"/>
    </row>
    <row r="23" s="546" customFormat="true" ht="15" customHeight="true" x14ac:dyDescent="0.2">
      <c r="A23" s="1959"/>
      <c r="B23" s="1322" t="s">
        <v>48</v>
      </c>
      <c r="C23" s="1203">
        <v>100</v>
      </c>
      <c r="D23" s="1204">
        <v>100</v>
      </c>
      <c r="E23" s="1204">
        <v>100</v>
      </c>
      <c r="F23" s="1204">
        <v>100</v>
      </c>
      <c r="G23" s="1205">
        <v>100</v>
      </c>
      <c r="H23" s="1206">
        <v>100</v>
      </c>
      <c r="I23" s="1204">
        <v>100</v>
      </c>
      <c r="J23" s="1204">
        <v>100</v>
      </c>
      <c r="K23" s="1204">
        <v>100</v>
      </c>
      <c r="L23" s="1207">
        <v>100</v>
      </c>
      <c r="M23" s="1203">
        <v>100</v>
      </c>
      <c r="N23" s="1204">
        <v>100</v>
      </c>
      <c r="O23" s="1204">
        <v>100</v>
      </c>
      <c r="P23" s="1204">
        <v>100</v>
      </c>
      <c r="Q23" s="1205">
        <v>100</v>
      </c>
      <c r="R23" s="1206">
        <v>100</v>
      </c>
      <c r="S23" s="1204">
        <v>100</v>
      </c>
      <c r="T23" s="1207">
        <v>100</v>
      </c>
      <c r="U23" s="1474"/>
      <c r="V23" s="1474"/>
      <c r="W23" s="1474"/>
      <c r="X23" s="1474"/>
      <c r="Y23" s="1474"/>
      <c r="Z23" s="1474"/>
      <c r="AA23" s="1474"/>
      <c r="AB23" s="1474"/>
      <c r="AC23" s="1474"/>
      <c r="AD23" s="1474"/>
      <c r="AE23" s="1474"/>
      <c r="AF23" s="1474"/>
      <c r="AG23" s="1474"/>
      <c r="AH23" s="1474"/>
      <c r="AI23" s="1474"/>
      <c r="AJ23" s="1474"/>
      <c r="AK23" s="1474"/>
      <c r="AL23" s="1474"/>
      <c r="AM23" s="1474"/>
      <c r="AN23" s="1474"/>
      <c r="AO23" s="1474"/>
      <c r="AP23" s="1474"/>
      <c r="AQ23" s="1474"/>
      <c r="AR23" s="1474"/>
      <c r="AS23" s="1474"/>
      <c r="AT23" s="1474"/>
      <c r="AU23" s="1474"/>
      <c r="AV23" s="1474"/>
      <c r="AW23" s="1474"/>
      <c r="AX23" s="1474"/>
      <c r="AY23" s="1474"/>
      <c r="AZ23" s="547"/>
      <c r="BA23" s="1889"/>
      <c r="BB23" s="149" t="s">
        <v>48</v>
      </c>
      <c r="BC23" s="1007" t="s">
        <v>35</v>
      </c>
      <c r="BD23" s="1027" t="s">
        <v>35</v>
      </c>
      <c r="BE23" s="1027" t="s">
        <v>35</v>
      </c>
      <c r="BF23" s="1027" t="s">
        <v>35</v>
      </c>
      <c r="BG23" s="1048" t="s">
        <v>35</v>
      </c>
      <c r="BH23" s="1069" t="s">
        <v>35</v>
      </c>
      <c r="BI23" s="1027" t="s">
        <v>35</v>
      </c>
      <c r="BJ23" s="1027" t="s">
        <v>35</v>
      </c>
      <c r="BK23" s="1027" t="s">
        <v>35</v>
      </c>
      <c r="BL23" s="1048" t="s">
        <v>35</v>
      </c>
      <c r="BM23" s="1069" t="s">
        <v>35</v>
      </c>
      <c r="BN23" s="1027" t="s">
        <v>35</v>
      </c>
      <c r="BO23" s="1027" t="s">
        <v>35</v>
      </c>
      <c r="BP23" s="1027" t="s">
        <v>35</v>
      </c>
      <c r="BQ23" s="1048" t="s">
        <v>35</v>
      </c>
      <c r="BR23" s="1069" t="s">
        <v>35</v>
      </c>
      <c r="BS23" s="1027" t="s">
        <v>35</v>
      </c>
      <c r="BT23" s="1586" t="s">
        <v>35</v>
      </c>
      <c r="BU23" s="1623"/>
      <c r="BV23" s="1623"/>
      <c r="BW23" s="1623"/>
      <c r="BX23" s="1623"/>
      <c r="BY23" s="1483"/>
      <c r="BZ23" s="1483"/>
      <c r="CA23" s="1483"/>
      <c r="CB23" s="1483"/>
      <c r="CC23" s="1483"/>
      <c r="CD23" s="1483"/>
      <c r="CE23" s="1483"/>
      <c r="CF23" s="1483"/>
      <c r="CG23" s="1483"/>
      <c r="CH23" s="1483"/>
      <c r="CI23" s="1483"/>
      <c r="CJ23" s="1483"/>
      <c r="CK23" s="1483"/>
      <c r="CL23" s="1483"/>
      <c r="CM23" s="1483"/>
      <c r="CN23" s="1483"/>
      <c r="CO23" s="1483"/>
      <c r="CP23" s="1483"/>
      <c r="CQ23" s="1483"/>
      <c r="CR23" s="1483"/>
      <c r="CS23" s="1483"/>
      <c r="CT23" s="1483"/>
      <c r="CU23" s="1483"/>
      <c r="CV23" s="1483"/>
      <c r="CW23" s="1483"/>
      <c r="CX23" s="1483"/>
      <c r="CY23" s="1483"/>
      <c r="CZ23" s="1483"/>
    </row>
    <row r="24" s="131" customFormat="true" ht="15" hidden="true" customHeight="true" x14ac:dyDescent="0.2">
      <c r="A24" s="1804" t="s">
        <v>47</v>
      </c>
      <c r="B24" s="247" t="s">
        <v>59</v>
      </c>
      <c r="C24" s="253"/>
      <c r="D24" s="254"/>
      <c r="E24" s="254"/>
      <c r="F24" s="254"/>
      <c r="G24" s="255"/>
      <c r="H24" s="256"/>
      <c r="I24" s="254"/>
      <c r="J24" s="254"/>
      <c r="K24" s="254"/>
      <c r="L24" s="257"/>
      <c r="M24" s="253"/>
      <c r="N24" s="254"/>
      <c r="O24" s="254"/>
      <c r="P24" s="254"/>
      <c r="Q24" s="255"/>
      <c r="R24" s="256"/>
      <c r="S24" s="254"/>
      <c r="T24" s="257"/>
      <c r="U24" s="1565"/>
      <c r="V24" s="1565"/>
      <c r="W24" s="1565"/>
      <c r="X24" s="1565"/>
      <c r="Y24" s="1565"/>
      <c r="Z24" s="1565"/>
      <c r="AA24" s="1565"/>
      <c r="AB24" s="1565"/>
      <c r="AC24" s="1565"/>
      <c r="AD24" s="1565"/>
      <c r="AE24" s="1565"/>
      <c r="AF24" s="1565"/>
      <c r="AG24" s="1565"/>
      <c r="AH24" s="1565"/>
      <c r="AI24" s="1565"/>
      <c r="AJ24" s="1565"/>
      <c r="AK24" s="1565"/>
      <c r="AL24" s="1565"/>
      <c r="AM24" s="1565"/>
      <c r="AN24" s="1565"/>
      <c r="AO24" s="1565"/>
      <c r="AP24" s="1565"/>
      <c r="AQ24" s="1565"/>
      <c r="AR24" s="1565"/>
      <c r="AS24" s="1565"/>
      <c r="AT24" s="1565"/>
      <c r="AU24" s="1565"/>
      <c r="AV24" s="1565"/>
      <c r="AW24" s="1565"/>
      <c r="AX24" s="1565"/>
      <c r="AY24" s="1565"/>
      <c r="AZ24" s="556"/>
      <c r="BB24" s="133"/>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805"/>
      <c r="B25" s="239" t="s">
        <v>58</v>
      </c>
      <c r="C25" s="258"/>
      <c r="D25" s="259"/>
      <c r="E25" s="259"/>
      <c r="F25" s="259"/>
      <c r="G25" s="260"/>
      <c r="H25" s="261"/>
      <c r="I25" s="259"/>
      <c r="J25" s="259"/>
      <c r="K25" s="259"/>
      <c r="L25" s="262"/>
      <c r="M25" s="258"/>
      <c r="N25" s="259"/>
      <c r="O25" s="259"/>
      <c r="P25" s="259"/>
      <c r="Q25" s="260"/>
      <c r="R25" s="261"/>
      <c r="S25" s="259"/>
      <c r="T25" s="262"/>
      <c r="U25" s="1565"/>
      <c r="V25" s="1565"/>
      <c r="W25" s="1565"/>
      <c r="X25" s="1565"/>
      <c r="Y25" s="1565"/>
      <c r="Z25" s="1565"/>
      <c r="AA25" s="1565"/>
      <c r="AB25" s="1565"/>
      <c r="AC25" s="1565"/>
      <c r="AD25" s="1565"/>
      <c r="AE25" s="1565"/>
      <c r="AF25" s="1565"/>
      <c r="AG25" s="1565"/>
      <c r="AH25" s="1565"/>
      <c r="AI25" s="1565"/>
      <c r="AJ25" s="1565"/>
      <c r="AK25" s="1565"/>
      <c r="AL25" s="1565"/>
      <c r="AM25" s="1565"/>
      <c r="AN25" s="1565"/>
      <c r="AO25" s="1565"/>
      <c r="AP25" s="1565"/>
      <c r="AQ25" s="1565"/>
      <c r="AR25" s="1565"/>
      <c r="AS25" s="1565"/>
      <c r="AT25" s="1565"/>
      <c r="AU25" s="1565"/>
      <c r="AV25" s="1565"/>
      <c r="AW25" s="1565"/>
      <c r="AX25" s="1565"/>
      <c r="AY25" s="1565"/>
      <c r="AZ25" s="556"/>
      <c r="BB25" s="133"/>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806"/>
      <c r="B26" s="240" t="s">
        <v>46</v>
      </c>
      <c r="C26" s="263"/>
      <c r="D26" s="264"/>
      <c r="E26" s="264"/>
      <c r="F26" s="264"/>
      <c r="G26" s="265"/>
      <c r="H26" s="266"/>
      <c r="I26" s="264"/>
      <c r="J26" s="264"/>
      <c r="K26" s="264"/>
      <c r="L26" s="267"/>
      <c r="M26" s="263"/>
      <c r="N26" s="264"/>
      <c r="O26" s="264"/>
      <c r="P26" s="264"/>
      <c r="Q26" s="265"/>
      <c r="R26" s="1407"/>
      <c r="S26" s="1408"/>
      <c r="T26" s="1409"/>
      <c r="U26" s="1565"/>
      <c r="V26" s="1565"/>
      <c r="W26" s="1565"/>
      <c r="X26" s="1565"/>
      <c r="Y26" s="1565"/>
      <c r="Z26" s="1565"/>
      <c r="AA26" s="1565"/>
      <c r="AB26" s="1565"/>
      <c r="AC26" s="1565"/>
      <c r="AD26" s="1565"/>
      <c r="AE26" s="1565"/>
      <c r="AF26" s="1565"/>
      <c r="AG26" s="1565"/>
      <c r="AH26" s="1565"/>
      <c r="AI26" s="1565"/>
      <c r="AJ26" s="1565"/>
      <c r="AK26" s="1565"/>
      <c r="AL26" s="1565"/>
      <c r="AM26" s="1565"/>
      <c r="AN26" s="1565"/>
      <c r="AO26" s="1565"/>
      <c r="AP26" s="1565"/>
      <c r="AQ26" s="1565"/>
      <c r="AR26" s="1565"/>
      <c r="AS26" s="1565"/>
      <c r="AT26" s="1565"/>
      <c r="AU26" s="1565"/>
      <c r="AV26" s="1565"/>
      <c r="AW26" s="1565"/>
      <c r="AX26" s="1565"/>
      <c r="AY26" s="1565"/>
      <c r="AZ26" s="556"/>
      <c r="BB26" s="133"/>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46" customFormat="true" ht="15" customHeight="true" x14ac:dyDescent="0.2">
      <c r="A27" s="130"/>
      <c r="B27" s="183"/>
      <c r="C27" s="1861" t="s">
        <v>114</v>
      </c>
      <c r="D27" s="1862"/>
      <c r="E27" s="1862"/>
      <c r="F27" s="1862"/>
      <c r="G27" s="1863"/>
      <c r="H27" s="1981" t="s">
        <v>38</v>
      </c>
      <c r="I27" s="1982"/>
      <c r="J27" s="1982"/>
      <c r="K27" s="1982"/>
      <c r="L27" s="1983"/>
      <c r="M27" s="1984" t="s">
        <v>37</v>
      </c>
      <c r="N27" s="1982"/>
      <c r="O27" s="1982"/>
      <c r="P27" s="1982"/>
      <c r="Q27" s="1983"/>
      <c r="R27" s="1516" t="s">
        <v>137</v>
      </c>
      <c r="S27" s="1523"/>
      <c r="T27" s="1524"/>
      <c r="U27" s="1474"/>
      <c r="V27" s="1474"/>
      <c r="W27" s="1474"/>
      <c r="X27" s="1474"/>
      <c r="Y27" s="1474"/>
      <c r="Z27" s="1474"/>
      <c r="AA27" s="1474"/>
      <c r="AB27" s="1474"/>
      <c r="AC27" s="1474"/>
      <c r="AD27" s="1474"/>
      <c r="AE27" s="1474"/>
      <c r="AF27" s="1474"/>
      <c r="AG27" s="1474"/>
      <c r="AH27" s="1474"/>
      <c r="AI27" s="1474"/>
      <c r="AJ27" s="1474"/>
      <c r="AK27" s="1474"/>
      <c r="AL27" s="1474"/>
      <c r="AM27" s="1474"/>
      <c r="AN27" s="1474"/>
      <c r="AO27" s="1474"/>
      <c r="AP27" s="1474"/>
      <c r="AQ27" s="1474"/>
      <c r="AR27" s="1474"/>
      <c r="AS27" s="1474"/>
      <c r="AT27" s="1474"/>
      <c r="AU27" s="1474"/>
      <c r="AV27" s="1474"/>
      <c r="AW27" s="1474"/>
      <c r="AX27" s="1474"/>
      <c r="AY27" s="1474"/>
      <c r="AZ27" s="547"/>
      <c r="BA27" s="217" t="s">
        <v>128</v>
      </c>
      <c r="BB27" s="115" t="s">
        <v>95</v>
      </c>
      <c r="BC27" s="1890" t="s">
        <v>114</v>
      </c>
      <c r="BD27" s="1891"/>
      <c r="BE27" s="1891"/>
      <c r="BF27" s="1891"/>
      <c r="BG27" s="1892"/>
      <c r="BH27" s="1893" t="s">
        <v>38</v>
      </c>
      <c r="BI27" s="1891"/>
      <c r="BJ27" s="1891"/>
      <c r="BK27" s="1891"/>
      <c r="BL27" s="1892"/>
      <c r="BM27" s="1893" t="s">
        <v>37</v>
      </c>
      <c r="BN27" s="1891"/>
      <c r="BO27" s="1891"/>
      <c r="BP27" s="1891"/>
      <c r="BQ27" s="1894"/>
      <c r="BR27" s="1417" t="s">
        <v>137</v>
      </c>
      <c r="BS27" s="1418"/>
      <c r="BT27" s="1418"/>
      <c r="BU27" s="1624"/>
      <c r="BV27" s="1624"/>
      <c r="BW27" s="1624"/>
      <c r="BX27" s="1624"/>
      <c r="BY27" s="162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546" customFormat="true" ht="12.75" x14ac:dyDescent="0.2">
      <c r="A28" s="184" t="s">
        <v>69</v>
      </c>
      <c r="B28" s="242"/>
      <c r="C28" s="271" t="s">
        <v>0</v>
      </c>
      <c r="D28" s="272" t="s">
        <v>1</v>
      </c>
      <c r="E28" s="272" t="s">
        <v>2</v>
      </c>
      <c r="F28" s="272" t="s">
        <v>3</v>
      </c>
      <c r="G28" s="273" t="s">
        <v>4</v>
      </c>
      <c r="H28" s="1156" t="s">
        <v>0</v>
      </c>
      <c r="I28" s="1114" t="s">
        <v>1</v>
      </c>
      <c r="J28" s="1114" t="s">
        <v>2</v>
      </c>
      <c r="K28" s="1114" t="s">
        <v>3</v>
      </c>
      <c r="L28" s="1115" t="s">
        <v>4</v>
      </c>
      <c r="M28" s="1145" t="s">
        <v>0</v>
      </c>
      <c r="N28" s="1114" t="s">
        <v>1</v>
      </c>
      <c r="O28" s="1114" t="s">
        <v>2</v>
      </c>
      <c r="P28" s="1114" t="s">
        <v>3</v>
      </c>
      <c r="Q28" s="1167" t="s">
        <v>4</v>
      </c>
      <c r="R28" s="1156" t="s">
        <v>271</v>
      </c>
      <c r="S28" s="1114" t="s">
        <v>272</v>
      </c>
      <c r="T28" s="1116" t="s">
        <v>273</v>
      </c>
      <c r="U28" s="1474"/>
      <c r="V28" s="1474"/>
      <c r="W28" s="1474"/>
      <c r="X28" s="1474"/>
      <c r="Y28" s="1474"/>
      <c r="Z28" s="1474"/>
      <c r="AA28" s="1474"/>
      <c r="AB28" s="1474"/>
      <c r="AC28" s="1474"/>
      <c r="AD28" s="1474"/>
      <c r="AE28" s="1474"/>
      <c r="AF28" s="1474"/>
      <c r="AG28" s="1474"/>
      <c r="AH28" s="1474"/>
      <c r="AI28" s="1474"/>
      <c r="AJ28" s="1474"/>
      <c r="AK28" s="1474"/>
      <c r="AL28" s="1474"/>
      <c r="AM28" s="1474"/>
      <c r="AN28" s="1474"/>
      <c r="AO28" s="1474"/>
      <c r="AP28" s="1474"/>
      <c r="AQ28" s="1474"/>
      <c r="AR28" s="1474"/>
      <c r="AS28" s="1474"/>
      <c r="AT28" s="1474"/>
      <c r="AU28" s="1474"/>
      <c r="AV28" s="1474"/>
      <c r="AW28" s="1474"/>
      <c r="AX28" s="1474"/>
      <c r="AY28" s="1474"/>
      <c r="AZ28" s="547"/>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271</v>
      </c>
      <c r="BS28" s="168" t="s">
        <v>272</v>
      </c>
      <c r="BT28" s="1587" t="s">
        <v>273</v>
      </c>
      <c r="BU28" s="1626"/>
      <c r="BV28" s="1626"/>
      <c r="BW28" s="1626"/>
      <c r="BX28" s="1626"/>
      <c r="BY28" s="1484"/>
      <c r="BZ28" s="1484"/>
      <c r="CA28" s="1484"/>
      <c r="CB28" s="1484"/>
      <c r="CC28" s="1484"/>
      <c r="CD28" s="1484"/>
      <c r="CE28" s="1484"/>
      <c r="CF28" s="1484"/>
      <c r="CG28" s="1484"/>
      <c r="CH28" s="1484"/>
      <c r="CI28" s="1484"/>
      <c r="CJ28" s="1484"/>
      <c r="CK28" s="1484"/>
      <c r="CL28" s="1484"/>
      <c r="CM28" s="1484"/>
      <c r="CN28" s="1484"/>
      <c r="CO28" s="1484"/>
      <c r="CP28" s="1484"/>
      <c r="CQ28" s="1484"/>
      <c r="CR28" s="1484"/>
      <c r="CS28" s="1484"/>
      <c r="CT28" s="1484"/>
      <c r="CU28" s="1484"/>
      <c r="CV28" s="1484"/>
      <c r="CW28" s="1484"/>
      <c r="CX28" s="1484"/>
      <c r="CY28" s="1484"/>
      <c r="CZ28" s="1484"/>
    </row>
    <row r="29" s="546" customFormat="true" ht="15" customHeight="true" x14ac:dyDescent="0.2">
      <c r="A29" s="1964" t="s">
        <v>57</v>
      </c>
      <c r="B29" s="1323" t="s">
        <v>49</v>
      </c>
      <c r="C29" s="1208">
        <v>17.260804702520907</v>
      </c>
      <c r="D29" s="1209">
        <v>56.849705509600646</v>
      </c>
      <c r="E29" s="1209">
        <v>77.748739826587752</v>
      </c>
      <c r="F29" s="1209">
        <v>89.881139033492062</v>
      </c>
      <c r="G29" s="1210">
        <v>96.110403952554336</v>
      </c>
      <c r="H29" s="1211">
        <v>83.129323811587341</v>
      </c>
      <c r="I29" s="1209">
        <v>89.201951244345338</v>
      </c>
      <c r="J29" s="1209">
        <v>92.912771788038526</v>
      </c>
      <c r="K29" s="1209">
        <v>96.683649493978606</v>
      </c>
      <c r="L29" s="1212">
        <v>97.711293316440859</v>
      </c>
      <c r="M29" s="1213">
        <v>8.57758595171609</v>
      </c>
      <c r="N29" s="1209">
        <v>17.681210694236665</v>
      </c>
      <c r="O29" s="1209">
        <v>36.734151148946751</v>
      </c>
      <c r="P29" s="1209">
        <v>52.190522673008431</v>
      </c>
      <c r="Q29" s="1210">
        <v>61.501216174775365</v>
      </c>
      <c r="R29" s="1211">
        <v>21.382375468685087</v>
      </c>
      <c r="S29" s="1209">
        <v>55.35343996737484</v>
      </c>
      <c r="T29" s="1533">
        <v>85.784039121906204</v>
      </c>
      <c r="U29" s="1474"/>
      <c r="V29" s="1474"/>
      <c r="W29" s="1474"/>
      <c r="X29" s="1474"/>
      <c r="Y29" s="1474"/>
      <c r="Z29" s="1474"/>
      <c r="AA29" s="1474"/>
      <c r="AB29" s="1474"/>
      <c r="AC29" s="1474"/>
      <c r="AD29" s="1474"/>
      <c r="AE29" s="1474"/>
      <c r="AF29" s="1474"/>
      <c r="AG29" s="1474"/>
      <c r="AH29" s="1474"/>
      <c r="AI29" s="1474"/>
      <c r="AJ29" s="1474"/>
      <c r="AK29" s="1474"/>
      <c r="AL29" s="1474"/>
      <c r="AM29" s="1474"/>
      <c r="AN29" s="1474"/>
      <c r="AO29" s="1474"/>
      <c r="AP29" s="1474"/>
      <c r="AQ29" s="1474"/>
      <c r="AR29" s="1474"/>
      <c r="AS29" s="1474"/>
      <c r="AT29" s="1474"/>
      <c r="AU29" s="1474"/>
      <c r="AV29" s="1474"/>
      <c r="AW29" s="1474"/>
      <c r="AX29" s="1474"/>
      <c r="AY29" s="1474"/>
      <c r="AZ29" s="547"/>
      <c r="BA29" s="1860" t="s">
        <v>57</v>
      </c>
      <c r="BB29" s="150" t="s">
        <v>49</v>
      </c>
      <c r="BC29" s="1008" t="s">
        <v>35</v>
      </c>
      <c r="BD29" s="1028" t="s">
        <v>35</v>
      </c>
      <c r="BE29" s="1028" t="s">
        <v>35</v>
      </c>
      <c r="BF29" s="1028" t="s">
        <v>35</v>
      </c>
      <c r="BG29" s="1049" t="s">
        <v>35</v>
      </c>
      <c r="BH29" s="1070" t="s">
        <v>35</v>
      </c>
      <c r="BI29" s="1028" t="s">
        <v>35</v>
      </c>
      <c r="BJ29" s="1028" t="s">
        <v>35</v>
      </c>
      <c r="BK29" s="1028" t="s">
        <v>35</v>
      </c>
      <c r="BL29" s="1049" t="s">
        <v>35</v>
      </c>
      <c r="BM29" s="1070" t="s">
        <v>35</v>
      </c>
      <c r="BN29" s="1028" t="s">
        <v>35</v>
      </c>
      <c r="BO29" s="1028" t="s">
        <v>35</v>
      </c>
      <c r="BP29" s="1028" t="s">
        <v>35</v>
      </c>
      <c r="BQ29" s="1049" t="s">
        <v>35</v>
      </c>
      <c r="BR29" s="1070" t="s">
        <v>35</v>
      </c>
      <c r="BS29" s="1028" t="s">
        <v>35</v>
      </c>
      <c r="BT29" s="1588" t="s">
        <v>35</v>
      </c>
      <c r="BU29" s="1627"/>
      <c r="BV29" s="1627"/>
      <c r="BW29" s="1627"/>
      <c r="BX29" s="1627"/>
      <c r="BY29" s="1485"/>
      <c r="BZ29" s="1485"/>
      <c r="CA29" s="1485"/>
      <c r="CB29" s="1485"/>
      <c r="CC29" s="1485"/>
      <c r="CD29" s="1485"/>
      <c r="CE29" s="1485"/>
      <c r="CF29" s="1485"/>
      <c r="CG29" s="1485"/>
      <c r="CH29" s="1485"/>
      <c r="CI29" s="1485"/>
      <c r="CJ29" s="1485"/>
      <c r="CK29" s="1485"/>
      <c r="CL29" s="1485"/>
      <c r="CM29" s="1485"/>
      <c r="CN29" s="1485"/>
      <c r="CO29" s="1485"/>
      <c r="CP29" s="1485"/>
      <c r="CQ29" s="1485"/>
      <c r="CR29" s="1485"/>
      <c r="CS29" s="1485"/>
      <c r="CT29" s="1485"/>
      <c r="CU29" s="1485"/>
      <c r="CV29" s="1485"/>
      <c r="CW29" s="1485"/>
      <c r="CX29" s="1485"/>
      <c r="CY29" s="1485"/>
      <c r="CZ29" s="1485"/>
    </row>
    <row r="30" s="546" customFormat="true" ht="15" customHeight="true" x14ac:dyDescent="0.2">
      <c r="A30" s="1965"/>
      <c r="B30" s="1324" t="s">
        <v>48</v>
      </c>
      <c r="C30" s="1214">
        <v>82.739195297479014</v>
      </c>
      <c r="D30" s="1215">
        <v>43.150294490399133</v>
      </c>
      <c r="E30" s="1215">
        <v>22.251260173412323</v>
      </c>
      <c r="F30" s="1215">
        <v>10.11886096650794</v>
      </c>
      <c r="G30" s="1216">
        <v>3.8895960474456106</v>
      </c>
      <c r="H30" s="1217">
        <v>16.870676188412776</v>
      </c>
      <c r="I30" s="1215">
        <v>10.798048755654648</v>
      </c>
      <c r="J30" s="1215">
        <v>7.0872282119613716</v>
      </c>
      <c r="K30" s="1215">
        <v>3.316350506021394</v>
      </c>
      <c r="L30" s="1218">
        <v>2.2887066835591368</v>
      </c>
      <c r="M30" s="1219">
        <v>91.422414048283926</v>
      </c>
      <c r="N30" s="1215">
        <v>82.31878930576319</v>
      </c>
      <c r="O30" s="1215">
        <v>63.265848851053427</v>
      </c>
      <c r="P30" s="1215">
        <v>47.809477326991903</v>
      </c>
      <c r="Q30" s="1216">
        <v>38.49878382522467</v>
      </c>
      <c r="R30" s="1217">
        <v>78.617624531315229</v>
      </c>
      <c r="S30" s="1215">
        <v>44.64656003262472</v>
      </c>
      <c r="T30" s="1534">
        <v>14.21596087809397</v>
      </c>
      <c r="U30" s="1474"/>
      <c r="V30" s="1474"/>
      <c r="W30" s="1474"/>
      <c r="X30" s="1474"/>
      <c r="Y30" s="1474"/>
      <c r="Z30" s="1474"/>
      <c r="AA30" s="1474"/>
      <c r="AB30" s="1474"/>
      <c r="AC30" s="1474"/>
      <c r="AD30" s="1474"/>
      <c r="AE30" s="1474"/>
      <c r="AF30" s="1474"/>
      <c r="AG30" s="1474"/>
      <c r="AH30" s="1474"/>
      <c r="AI30" s="1474"/>
      <c r="AJ30" s="1474"/>
      <c r="AK30" s="1474"/>
      <c r="AL30" s="1474"/>
      <c r="AM30" s="1474"/>
      <c r="AN30" s="1474"/>
      <c r="AO30" s="1474"/>
      <c r="AP30" s="1474"/>
      <c r="AQ30" s="1474"/>
      <c r="AR30" s="1474"/>
      <c r="AS30" s="1474"/>
      <c r="AT30" s="1474"/>
      <c r="AU30" s="1474"/>
      <c r="AV30" s="1474"/>
      <c r="AW30" s="1474"/>
      <c r="AX30" s="1474"/>
      <c r="AY30" s="1474"/>
      <c r="AZ30" s="547"/>
      <c r="BA30" s="1851"/>
      <c r="BB30" s="151" t="s">
        <v>48</v>
      </c>
      <c r="BC30" s="1009" t="s">
        <v>35</v>
      </c>
      <c r="BD30" s="1029" t="s">
        <v>35</v>
      </c>
      <c r="BE30" s="1029" t="s">
        <v>35</v>
      </c>
      <c r="BF30" s="1029" t="s">
        <v>35</v>
      </c>
      <c r="BG30" s="1050" t="s">
        <v>35</v>
      </c>
      <c r="BH30" s="1071" t="s">
        <v>35</v>
      </c>
      <c r="BI30" s="1029" t="s">
        <v>35</v>
      </c>
      <c r="BJ30" s="1029" t="s">
        <v>35</v>
      </c>
      <c r="BK30" s="1029" t="s">
        <v>35</v>
      </c>
      <c r="BL30" s="1050" t="s">
        <v>35</v>
      </c>
      <c r="BM30" s="1071" t="s">
        <v>35</v>
      </c>
      <c r="BN30" s="1029" t="s">
        <v>35</v>
      </c>
      <c r="BO30" s="1029" t="s">
        <v>35</v>
      </c>
      <c r="BP30" s="1029" t="s">
        <v>35</v>
      </c>
      <c r="BQ30" s="1050" t="s">
        <v>35</v>
      </c>
      <c r="BR30" s="1071" t="s">
        <v>35</v>
      </c>
      <c r="BS30" s="1029" t="s">
        <v>35</v>
      </c>
      <c r="BT30" s="1589" t="s">
        <v>35</v>
      </c>
      <c r="BU30" s="1628"/>
      <c r="BV30" s="1628"/>
      <c r="BW30" s="1628"/>
      <c r="BX30" s="1628"/>
      <c r="BY30" s="1486"/>
      <c r="BZ30" s="1486"/>
      <c r="CA30" s="1486"/>
      <c r="CB30" s="1486"/>
      <c r="CC30" s="1486"/>
      <c r="CD30" s="1486"/>
      <c r="CE30" s="1486"/>
      <c r="CF30" s="1486"/>
      <c r="CG30" s="1486"/>
      <c r="CH30" s="1486"/>
      <c r="CI30" s="1486"/>
      <c r="CJ30" s="1486"/>
      <c r="CK30" s="1486"/>
      <c r="CL30" s="1486"/>
      <c r="CM30" s="1486"/>
      <c r="CN30" s="1486"/>
      <c r="CO30" s="1486"/>
      <c r="CP30" s="1486"/>
      <c r="CQ30" s="1486"/>
      <c r="CR30" s="1486"/>
      <c r="CS30" s="1486"/>
      <c r="CT30" s="1486"/>
      <c r="CU30" s="1486"/>
      <c r="CV30" s="1486"/>
      <c r="CW30" s="1486"/>
      <c r="CX30" s="1486"/>
      <c r="CY30" s="1486"/>
      <c r="CZ30" s="1486"/>
    </row>
    <row r="31" s="130" customFormat="true" ht="15" customHeight="true" x14ac:dyDescent="0.2">
      <c r="A31" s="1807" t="s">
        <v>103</v>
      </c>
      <c r="B31" s="248" t="s">
        <v>49</v>
      </c>
      <c r="C31" s="1220">
        <v>11.443733810954173</v>
      </c>
      <c r="D31" s="1221">
        <v>50.254424263439347</v>
      </c>
      <c r="E31" s="1221">
        <v>75.217752845833374</v>
      </c>
      <c r="F31" s="1221">
        <v>88.502610384034227</v>
      </c>
      <c r="G31" s="1222">
        <v>95.643058524738819</v>
      </c>
      <c r="H31" s="1223">
        <v>80.426765541691836</v>
      </c>
      <c r="I31" s="1221">
        <v>87.171788089148123</v>
      </c>
      <c r="J31" s="1221">
        <v>92.370312261045925</v>
      </c>
      <c r="K31" s="1221">
        <v>96.154899105614817</v>
      </c>
      <c r="L31" s="1224">
        <v>97.463560814968915</v>
      </c>
      <c r="M31" s="1225">
        <v>5.1443058802674289</v>
      </c>
      <c r="N31" s="1221">
        <v>9.8977897316277357</v>
      </c>
      <c r="O31" s="1221">
        <v>27.759891001112486</v>
      </c>
      <c r="P31" s="1221">
        <v>45.532873987018085</v>
      </c>
      <c r="Q31" s="1222">
        <v>57.353785750664009</v>
      </c>
      <c r="R31" s="1223">
        <v>16.533065119927222</v>
      </c>
      <c r="S31" s="1221">
        <v>49.717554845778565</v>
      </c>
      <c r="T31" s="1535">
        <v>84.114776683484877</v>
      </c>
      <c r="U31" s="1474"/>
      <c r="V31" s="1474"/>
      <c r="W31" s="1474"/>
      <c r="X31" s="1474"/>
      <c r="Y31" s="1474"/>
      <c r="Z31" s="1474"/>
      <c r="AA31" s="1474"/>
      <c r="AB31" s="1474"/>
      <c r="AC31" s="1474"/>
      <c r="AD31" s="1474"/>
      <c r="AE31" s="1474"/>
      <c r="AF31" s="1474"/>
      <c r="AG31" s="1474"/>
      <c r="AH31" s="1474"/>
      <c r="AI31" s="1474"/>
      <c r="AJ31" s="1474"/>
      <c r="AK31" s="1474"/>
      <c r="AL31" s="1474"/>
      <c r="AM31" s="1474"/>
      <c r="AN31" s="1474"/>
      <c r="AO31" s="1474"/>
      <c r="AP31" s="1474"/>
      <c r="AQ31" s="1474"/>
      <c r="AR31" s="1474"/>
      <c r="AS31" s="1474"/>
      <c r="AT31" s="1474"/>
      <c r="AU31" s="1474"/>
      <c r="AV31" s="1474"/>
      <c r="AW31" s="1474"/>
      <c r="AX31" s="1474"/>
      <c r="AY31" s="1474"/>
      <c r="AZ31" s="547"/>
      <c r="BA31" s="1851" t="s">
        <v>103</v>
      </c>
      <c r="BB31" s="151" t="s">
        <v>49</v>
      </c>
      <c r="BC31" s="1009" t="s">
        <v>35</v>
      </c>
      <c r="BD31" s="1029" t="s">
        <v>35</v>
      </c>
      <c r="BE31" s="1029" t="s">
        <v>35</v>
      </c>
      <c r="BF31" s="1029" t="s">
        <v>35</v>
      </c>
      <c r="BG31" s="1050" t="s">
        <v>35</v>
      </c>
      <c r="BH31" s="1071" t="s">
        <v>35</v>
      </c>
      <c r="BI31" s="1029" t="s">
        <v>35</v>
      </c>
      <c r="BJ31" s="1029" t="s">
        <v>35</v>
      </c>
      <c r="BK31" s="1029" t="s">
        <v>35</v>
      </c>
      <c r="BL31" s="1050" t="s">
        <v>35</v>
      </c>
      <c r="BM31" s="1071" t="s">
        <v>35</v>
      </c>
      <c r="BN31" s="1029" t="s">
        <v>35</v>
      </c>
      <c r="BO31" s="1029" t="s">
        <v>35</v>
      </c>
      <c r="BP31" s="1029" t="s">
        <v>35</v>
      </c>
      <c r="BQ31" s="1050" t="s">
        <v>35</v>
      </c>
      <c r="BR31" s="1071" t="s">
        <v>35</v>
      </c>
      <c r="BS31" s="1029" t="s">
        <v>35</v>
      </c>
      <c r="BT31" s="1589" t="s">
        <v>35</v>
      </c>
      <c r="BU31" s="1628"/>
      <c r="BV31" s="1628"/>
      <c r="BW31" s="1628"/>
      <c r="BX31" s="1628"/>
      <c r="BY31" s="1486"/>
      <c r="BZ31" s="1486"/>
      <c r="CA31" s="1486"/>
      <c r="CB31" s="1486"/>
      <c r="CC31" s="1486"/>
      <c r="CD31" s="1486"/>
      <c r="CE31" s="1486"/>
      <c r="CF31" s="1486"/>
      <c r="CG31" s="1486"/>
      <c r="CH31" s="1486"/>
      <c r="CI31" s="1486"/>
      <c r="CJ31" s="1486"/>
      <c r="CK31" s="1486"/>
      <c r="CL31" s="1486"/>
      <c r="CM31" s="1486"/>
      <c r="CN31" s="1486"/>
      <c r="CO31" s="1486"/>
      <c r="CP31" s="1486"/>
      <c r="CQ31" s="1486"/>
      <c r="CR31" s="1486"/>
      <c r="CS31" s="1486"/>
      <c r="CT31" s="1486"/>
      <c r="CU31" s="1486"/>
      <c r="CV31" s="1486"/>
      <c r="CW31" s="1486"/>
      <c r="CX31" s="1486"/>
      <c r="CY31" s="1486"/>
      <c r="CZ31" s="1486"/>
    </row>
    <row r="32" s="130" customFormat="true" ht="15" customHeight="true" x14ac:dyDescent="0.2">
      <c r="A32" s="1807"/>
      <c r="B32" s="248" t="s">
        <v>48</v>
      </c>
      <c r="C32" s="1214">
        <v>88.556266189045658</v>
      </c>
      <c r="D32" s="1215">
        <v>49.745575736560347</v>
      </c>
      <c r="E32" s="1215">
        <v>24.782247154166658</v>
      </c>
      <c r="F32" s="1215">
        <v>11.497389615965799</v>
      </c>
      <c r="G32" s="1216">
        <v>4.356941475261138</v>
      </c>
      <c r="H32" s="1217">
        <v>19.573234458308377</v>
      </c>
      <c r="I32" s="1215">
        <v>12.828211910851806</v>
      </c>
      <c r="J32" s="1215">
        <v>7.6296877389539777</v>
      </c>
      <c r="K32" s="1215">
        <v>3.8451008943851805</v>
      </c>
      <c r="L32" s="1218">
        <v>2.5364391850310519</v>
      </c>
      <c r="M32" s="1219">
        <v>94.855694119732618</v>
      </c>
      <c r="N32" s="1215">
        <v>90.102210268372176</v>
      </c>
      <c r="O32" s="1215">
        <v>72.240108998887663</v>
      </c>
      <c r="P32" s="1215">
        <v>54.46712601298217</v>
      </c>
      <c r="Q32" s="1216">
        <v>42.646214249336076</v>
      </c>
      <c r="R32" s="1217">
        <v>83.466934880072927</v>
      </c>
      <c r="S32" s="1215">
        <v>50.282445154220937</v>
      </c>
      <c r="T32" s="1534">
        <v>15.885223316515077</v>
      </c>
      <c r="U32" s="1474"/>
      <c r="V32" s="1474"/>
      <c r="W32" s="1474"/>
      <c r="X32" s="1474"/>
      <c r="Y32" s="1474"/>
      <c r="Z32" s="1474"/>
      <c r="AA32" s="1474"/>
      <c r="AB32" s="1474"/>
      <c r="AC32" s="1474"/>
      <c r="AD32" s="1474"/>
      <c r="AE32" s="1474"/>
      <c r="AF32" s="1474"/>
      <c r="AG32" s="1474"/>
      <c r="AH32" s="1474"/>
      <c r="AI32" s="1474"/>
      <c r="AJ32" s="1474"/>
      <c r="AK32" s="1474"/>
      <c r="AL32" s="1474"/>
      <c r="AM32" s="1474"/>
      <c r="AN32" s="1474"/>
      <c r="AO32" s="1474"/>
      <c r="AP32" s="1474"/>
      <c r="AQ32" s="1474"/>
      <c r="AR32" s="1474"/>
      <c r="AS32" s="1474"/>
      <c r="AT32" s="1474"/>
      <c r="AU32" s="1474"/>
      <c r="AV32" s="1474"/>
      <c r="AW32" s="1474"/>
      <c r="AX32" s="1474"/>
      <c r="AY32" s="1474"/>
      <c r="AZ32" s="547"/>
      <c r="BA32" s="1851"/>
      <c r="BB32" s="151" t="s">
        <v>48</v>
      </c>
      <c r="BC32" s="1009" t="s">
        <v>35</v>
      </c>
      <c r="BD32" s="1029" t="s">
        <v>35</v>
      </c>
      <c r="BE32" s="1029" t="s">
        <v>35</v>
      </c>
      <c r="BF32" s="1029" t="s">
        <v>35</v>
      </c>
      <c r="BG32" s="1050" t="s">
        <v>35</v>
      </c>
      <c r="BH32" s="1071" t="s">
        <v>35</v>
      </c>
      <c r="BI32" s="1029" t="s">
        <v>35</v>
      </c>
      <c r="BJ32" s="1029" t="s">
        <v>35</v>
      </c>
      <c r="BK32" s="1029" t="s">
        <v>35</v>
      </c>
      <c r="BL32" s="1050" t="s">
        <v>35</v>
      </c>
      <c r="BM32" s="1071" t="s">
        <v>35</v>
      </c>
      <c r="BN32" s="1029" t="s">
        <v>35</v>
      </c>
      <c r="BO32" s="1029" t="s">
        <v>35</v>
      </c>
      <c r="BP32" s="1029" t="s">
        <v>35</v>
      </c>
      <c r="BQ32" s="1050" t="s">
        <v>35</v>
      </c>
      <c r="BR32" s="1071" t="s">
        <v>35</v>
      </c>
      <c r="BS32" s="1029" t="s">
        <v>35</v>
      </c>
      <c r="BT32" s="1589" t="s">
        <v>35</v>
      </c>
      <c r="BU32" s="1628"/>
      <c r="BV32" s="1628"/>
      <c r="BW32" s="1628"/>
      <c r="BX32" s="1628"/>
      <c r="BY32" s="1486"/>
      <c r="BZ32" s="1486"/>
      <c r="CA32" s="1486"/>
      <c r="CB32" s="1486"/>
      <c r="CC32" s="1486"/>
      <c r="CD32" s="1486"/>
      <c r="CE32" s="1486"/>
      <c r="CF32" s="1486"/>
      <c r="CG32" s="1486"/>
      <c r="CH32" s="1486"/>
      <c r="CI32" s="1486"/>
      <c r="CJ32" s="1486"/>
      <c r="CK32" s="1486"/>
      <c r="CL32" s="1486"/>
      <c r="CM32" s="1486"/>
      <c r="CN32" s="1486"/>
      <c r="CO32" s="1486"/>
      <c r="CP32" s="1486"/>
      <c r="CQ32" s="1486"/>
      <c r="CR32" s="1486"/>
      <c r="CS32" s="1486"/>
      <c r="CT32" s="1486"/>
      <c r="CU32" s="1486"/>
      <c r="CV32" s="1486"/>
      <c r="CW32" s="1486"/>
      <c r="CX32" s="1486"/>
      <c r="CY32" s="1486"/>
      <c r="CZ32" s="1486"/>
    </row>
    <row r="33" s="130" customFormat="true" ht="15" customHeight="true" x14ac:dyDescent="0.2">
      <c r="A33" s="1807" t="s">
        <v>104</v>
      </c>
      <c r="B33" s="248" t="s">
        <v>49</v>
      </c>
      <c r="C33" s="948" t="s">
        <v>35</v>
      </c>
      <c r="D33" s="958" t="s">
        <v>35</v>
      </c>
      <c r="E33" s="958" t="s">
        <v>35</v>
      </c>
      <c r="F33" s="958" t="s">
        <v>35</v>
      </c>
      <c r="G33" s="968" t="s">
        <v>35</v>
      </c>
      <c r="H33" s="978" t="s">
        <v>35</v>
      </c>
      <c r="I33" s="958" t="s">
        <v>35</v>
      </c>
      <c r="J33" s="958" t="s">
        <v>35</v>
      </c>
      <c r="K33" s="958" t="s">
        <v>35</v>
      </c>
      <c r="L33" s="988" t="s">
        <v>35</v>
      </c>
      <c r="M33" s="996" t="s">
        <v>35</v>
      </c>
      <c r="N33" s="958" t="s">
        <v>35</v>
      </c>
      <c r="O33" s="958" t="s">
        <v>35</v>
      </c>
      <c r="P33" s="958" t="s">
        <v>35</v>
      </c>
      <c r="Q33" s="968" t="s">
        <v>35</v>
      </c>
      <c r="R33" s="978" t="s">
        <v>35</v>
      </c>
      <c r="S33" s="958" t="s">
        <v>35</v>
      </c>
      <c r="T33" s="1536" t="s">
        <v>35</v>
      </c>
      <c r="U33" s="1566"/>
      <c r="V33" s="1566"/>
      <c r="W33" s="1566"/>
      <c r="X33" s="1566"/>
      <c r="Y33" s="1475"/>
      <c r="Z33" s="1475"/>
      <c r="AA33" s="1475"/>
      <c r="AB33" s="1475"/>
      <c r="AC33" s="1475"/>
      <c r="AD33" s="1475"/>
      <c r="AE33" s="1475"/>
      <c r="AF33" s="1475"/>
      <c r="AG33" s="1475"/>
      <c r="AH33" s="1475"/>
      <c r="AI33" s="1475"/>
      <c r="AJ33" s="1475"/>
      <c r="AK33" s="1475"/>
      <c r="AL33" s="1475"/>
      <c r="AM33" s="1475"/>
      <c r="AN33" s="1475"/>
      <c r="AO33" s="1475"/>
      <c r="AP33" s="1475"/>
      <c r="AQ33" s="1475"/>
      <c r="AR33" s="1475"/>
      <c r="AS33" s="1475"/>
      <c r="AT33" s="1475"/>
      <c r="AU33" s="1475"/>
      <c r="AV33" s="1475"/>
      <c r="AW33" s="1475"/>
      <c r="AX33" s="1475"/>
      <c r="AY33" s="1475"/>
      <c r="AZ33" s="215"/>
      <c r="BA33" s="1851" t="s">
        <v>104</v>
      </c>
      <c r="BB33" s="151" t="s">
        <v>49</v>
      </c>
      <c r="BC33" s="1009" t="s">
        <v>35</v>
      </c>
      <c r="BD33" s="1029" t="s">
        <v>35</v>
      </c>
      <c r="BE33" s="1029" t="s">
        <v>35</v>
      </c>
      <c r="BF33" s="1029" t="s">
        <v>35</v>
      </c>
      <c r="BG33" s="1050" t="s">
        <v>35</v>
      </c>
      <c r="BH33" s="1071" t="s">
        <v>35</v>
      </c>
      <c r="BI33" s="1029" t="s">
        <v>35</v>
      </c>
      <c r="BJ33" s="1029" t="s">
        <v>35</v>
      </c>
      <c r="BK33" s="1029" t="s">
        <v>35</v>
      </c>
      <c r="BL33" s="1050" t="s">
        <v>35</v>
      </c>
      <c r="BM33" s="1071" t="s">
        <v>35</v>
      </c>
      <c r="BN33" s="1029" t="s">
        <v>35</v>
      </c>
      <c r="BO33" s="1029" t="s">
        <v>35</v>
      </c>
      <c r="BP33" s="1029" t="s">
        <v>35</v>
      </c>
      <c r="BQ33" s="1050" t="s">
        <v>35</v>
      </c>
      <c r="BR33" s="1071" t="s">
        <v>35</v>
      </c>
      <c r="BS33" s="1029" t="s">
        <v>35</v>
      </c>
      <c r="BT33" s="1589" t="s">
        <v>35</v>
      </c>
      <c r="BU33" s="1628"/>
      <c r="BV33" s="1628"/>
      <c r="BW33" s="1628"/>
      <c r="BX33" s="1628"/>
      <c r="BY33" s="1486"/>
      <c r="BZ33" s="1486"/>
      <c r="CA33" s="1486"/>
      <c r="CB33" s="1486"/>
      <c r="CC33" s="1486"/>
      <c r="CD33" s="1486"/>
      <c r="CE33" s="1486"/>
      <c r="CF33" s="1486"/>
      <c r="CG33" s="1486"/>
      <c r="CH33" s="1486"/>
      <c r="CI33" s="1486"/>
      <c r="CJ33" s="1486"/>
      <c r="CK33" s="1486"/>
      <c r="CL33" s="1486"/>
      <c r="CM33" s="1486"/>
      <c r="CN33" s="1486"/>
      <c r="CO33" s="1486"/>
      <c r="CP33" s="1486"/>
      <c r="CQ33" s="1486"/>
      <c r="CR33" s="1486"/>
      <c r="CS33" s="1486"/>
      <c r="CT33" s="1486"/>
      <c r="CU33" s="1486"/>
      <c r="CV33" s="1486"/>
      <c r="CW33" s="1486"/>
      <c r="CX33" s="1486"/>
      <c r="CY33" s="1486"/>
      <c r="CZ33" s="1486"/>
    </row>
    <row r="34" s="130" customFormat="true" ht="15" customHeight="true" x14ac:dyDescent="0.2">
      <c r="A34" s="1807"/>
      <c r="B34" s="248" t="s">
        <v>48</v>
      </c>
      <c r="C34" s="948" t="s">
        <v>35</v>
      </c>
      <c r="D34" s="958" t="s">
        <v>35</v>
      </c>
      <c r="E34" s="958" t="s">
        <v>35</v>
      </c>
      <c r="F34" s="958" t="s">
        <v>35</v>
      </c>
      <c r="G34" s="968" t="s">
        <v>35</v>
      </c>
      <c r="H34" s="978" t="s">
        <v>35</v>
      </c>
      <c r="I34" s="958" t="s">
        <v>35</v>
      </c>
      <c r="J34" s="958" t="s">
        <v>35</v>
      </c>
      <c r="K34" s="958" t="s">
        <v>35</v>
      </c>
      <c r="L34" s="988" t="s">
        <v>35</v>
      </c>
      <c r="M34" s="996" t="s">
        <v>35</v>
      </c>
      <c r="N34" s="958" t="s">
        <v>35</v>
      </c>
      <c r="O34" s="958" t="s">
        <v>35</v>
      </c>
      <c r="P34" s="958" t="s">
        <v>35</v>
      </c>
      <c r="Q34" s="968" t="s">
        <v>35</v>
      </c>
      <c r="R34" s="978" t="s">
        <v>35</v>
      </c>
      <c r="S34" s="958" t="s">
        <v>35</v>
      </c>
      <c r="T34" s="1536" t="s">
        <v>35</v>
      </c>
      <c r="U34" s="1566"/>
      <c r="V34" s="1566"/>
      <c r="W34" s="1566"/>
      <c r="X34" s="1566"/>
      <c r="Y34" s="1475"/>
      <c r="Z34" s="1475"/>
      <c r="AA34" s="1475"/>
      <c r="AB34" s="1475"/>
      <c r="AC34" s="1475"/>
      <c r="AD34" s="1475"/>
      <c r="AE34" s="1475"/>
      <c r="AF34" s="1475"/>
      <c r="AG34" s="1475"/>
      <c r="AH34" s="1475"/>
      <c r="AI34" s="1475"/>
      <c r="AJ34" s="1475"/>
      <c r="AK34" s="1475"/>
      <c r="AL34" s="1475"/>
      <c r="AM34" s="1475"/>
      <c r="AN34" s="1475"/>
      <c r="AO34" s="1475"/>
      <c r="AP34" s="1475"/>
      <c r="AQ34" s="1475"/>
      <c r="AR34" s="1475"/>
      <c r="AS34" s="1475"/>
      <c r="AT34" s="1475"/>
      <c r="AU34" s="1475"/>
      <c r="AV34" s="1475"/>
      <c r="AW34" s="1475"/>
      <c r="AX34" s="1475"/>
      <c r="AY34" s="1475"/>
      <c r="AZ34" s="215"/>
      <c r="BA34" s="1851"/>
      <c r="BB34" s="151" t="s">
        <v>48</v>
      </c>
      <c r="BC34" s="1009" t="s">
        <v>35</v>
      </c>
      <c r="BD34" s="1029" t="s">
        <v>35</v>
      </c>
      <c r="BE34" s="1029" t="s">
        <v>35</v>
      </c>
      <c r="BF34" s="1029" t="s">
        <v>35</v>
      </c>
      <c r="BG34" s="1050" t="s">
        <v>35</v>
      </c>
      <c r="BH34" s="1071" t="s">
        <v>35</v>
      </c>
      <c r="BI34" s="1029" t="s">
        <v>35</v>
      </c>
      <c r="BJ34" s="1029" t="s">
        <v>35</v>
      </c>
      <c r="BK34" s="1029" t="s">
        <v>35</v>
      </c>
      <c r="BL34" s="1050" t="s">
        <v>35</v>
      </c>
      <c r="BM34" s="1071" t="s">
        <v>35</v>
      </c>
      <c r="BN34" s="1029" t="s">
        <v>35</v>
      </c>
      <c r="BO34" s="1029" t="s">
        <v>35</v>
      </c>
      <c r="BP34" s="1029" t="s">
        <v>35</v>
      </c>
      <c r="BQ34" s="1050" t="s">
        <v>35</v>
      </c>
      <c r="BR34" s="1071" t="s">
        <v>35</v>
      </c>
      <c r="BS34" s="1029" t="s">
        <v>35</v>
      </c>
      <c r="BT34" s="1589" t="s">
        <v>35</v>
      </c>
      <c r="BU34" s="1628"/>
      <c r="BV34" s="1628"/>
      <c r="BW34" s="1628"/>
      <c r="BX34" s="1628"/>
      <c r="BY34" s="1486"/>
      <c r="BZ34" s="1486"/>
      <c r="CA34" s="1486"/>
      <c r="CB34" s="1486"/>
      <c r="CC34" s="1486"/>
      <c r="CD34" s="1486"/>
      <c r="CE34" s="1486"/>
      <c r="CF34" s="1486"/>
      <c r="CG34" s="1486"/>
      <c r="CH34" s="1486"/>
      <c r="CI34" s="1486"/>
      <c r="CJ34" s="1486"/>
      <c r="CK34" s="1486"/>
      <c r="CL34" s="1486"/>
      <c r="CM34" s="1486"/>
      <c r="CN34" s="1486"/>
      <c r="CO34" s="1486"/>
      <c r="CP34" s="1486"/>
      <c r="CQ34" s="1486"/>
      <c r="CR34" s="1486"/>
      <c r="CS34" s="1486"/>
      <c r="CT34" s="1486"/>
      <c r="CU34" s="1486"/>
      <c r="CV34" s="1486"/>
      <c r="CW34" s="1486"/>
      <c r="CX34" s="1486"/>
      <c r="CY34" s="1486"/>
      <c r="CZ34" s="1486"/>
    </row>
    <row r="35" s="546" customFormat="true" ht="15" customHeight="true" x14ac:dyDescent="0.2">
      <c r="A35" s="1965" t="s">
        <v>55</v>
      </c>
      <c r="B35" s="1324" t="s">
        <v>49</v>
      </c>
      <c r="C35" s="1214">
        <v>92.785899264923415</v>
      </c>
      <c r="D35" s="1215">
        <v>94.551132444595069</v>
      </c>
      <c r="E35" s="1215">
        <v>98.151375860668821</v>
      </c>
      <c r="F35" s="1215">
        <v>99.129415344099726</v>
      </c>
      <c r="G35" s="1216">
        <v>99.682051801718487</v>
      </c>
      <c r="H35" s="1217">
        <v>98.150145129573474</v>
      </c>
      <c r="I35" s="1215">
        <v>99.403276560566084</v>
      </c>
      <c r="J35" s="1215">
        <v>99.442027002796706</v>
      </c>
      <c r="K35" s="1215">
        <v>99.705918009476719</v>
      </c>
      <c r="L35" s="1218">
        <v>99.872661551404207</v>
      </c>
      <c r="M35" s="1219">
        <v>92.212457939457337</v>
      </c>
      <c r="N35" s="1215">
        <v>92.940452572626171</v>
      </c>
      <c r="O35" s="1215">
        <v>92.017766072614748</v>
      </c>
      <c r="P35" s="1215">
        <v>93.978698870672488</v>
      </c>
      <c r="Q35" s="1216">
        <v>96.909012049929515</v>
      </c>
      <c r="R35" s="1217">
        <v>95.52234765122563</v>
      </c>
      <c r="S35" s="1215">
        <v>93.291483112051026</v>
      </c>
      <c r="T35" s="1534">
        <v>99.265436088317045</v>
      </c>
      <c r="U35" s="1474"/>
      <c r="V35" s="1474"/>
      <c r="W35" s="1474"/>
      <c r="X35" s="1474"/>
      <c r="Y35" s="1474"/>
      <c r="Z35" s="1474"/>
      <c r="AA35" s="1474"/>
      <c r="AB35" s="1474"/>
      <c r="AC35" s="1474"/>
      <c r="AD35" s="1474"/>
      <c r="AE35" s="1474"/>
      <c r="AF35" s="1474"/>
      <c r="AG35" s="1474"/>
      <c r="AH35" s="1474"/>
      <c r="AI35" s="1474"/>
      <c r="AJ35" s="1474"/>
      <c r="AK35" s="1474"/>
      <c r="AL35" s="1474"/>
      <c r="AM35" s="1474"/>
      <c r="AN35" s="1474"/>
      <c r="AO35" s="1474"/>
      <c r="AP35" s="1474"/>
      <c r="AQ35" s="1474"/>
      <c r="AR35" s="1474"/>
      <c r="AS35" s="1474"/>
      <c r="AT35" s="1474"/>
      <c r="AU35" s="1474"/>
      <c r="AV35" s="1474"/>
      <c r="AW35" s="1474"/>
      <c r="AX35" s="1474"/>
      <c r="AY35" s="1474"/>
      <c r="AZ35" s="547"/>
      <c r="BA35" s="1851" t="s">
        <v>55</v>
      </c>
      <c r="BB35" s="151" t="s">
        <v>49</v>
      </c>
      <c r="BC35" s="1009" t="s">
        <v>35</v>
      </c>
      <c r="BD35" s="1029" t="s">
        <v>35</v>
      </c>
      <c r="BE35" s="1029" t="s">
        <v>35</v>
      </c>
      <c r="BF35" s="1029" t="s">
        <v>35</v>
      </c>
      <c r="BG35" s="1050" t="s">
        <v>35</v>
      </c>
      <c r="BH35" s="1071" t="s">
        <v>35</v>
      </c>
      <c r="BI35" s="1029" t="s">
        <v>35</v>
      </c>
      <c r="BJ35" s="1029" t="s">
        <v>35</v>
      </c>
      <c r="BK35" s="1029" t="s">
        <v>35</v>
      </c>
      <c r="BL35" s="1050" t="s">
        <v>35</v>
      </c>
      <c r="BM35" s="1071" t="s">
        <v>35</v>
      </c>
      <c r="BN35" s="1029" t="s">
        <v>35</v>
      </c>
      <c r="BO35" s="1029" t="s">
        <v>35</v>
      </c>
      <c r="BP35" s="1029" t="s">
        <v>35</v>
      </c>
      <c r="BQ35" s="1050" t="s">
        <v>35</v>
      </c>
      <c r="BR35" s="1071" t="s">
        <v>35</v>
      </c>
      <c r="BS35" s="1029" t="s">
        <v>35</v>
      </c>
      <c r="BT35" s="1589" t="s">
        <v>35</v>
      </c>
      <c r="BU35" s="1628"/>
      <c r="BV35" s="1628"/>
      <c r="BW35" s="1628"/>
      <c r="BX35" s="1628"/>
      <c r="BY35" s="1486"/>
      <c r="BZ35" s="1486"/>
      <c r="CA35" s="1486"/>
      <c r="CB35" s="1486"/>
      <c r="CC35" s="1486"/>
      <c r="CD35" s="1486"/>
      <c r="CE35" s="1486"/>
      <c r="CF35" s="1486"/>
      <c r="CG35" s="1486"/>
      <c r="CH35" s="1486"/>
      <c r="CI35" s="1486"/>
      <c r="CJ35" s="1486"/>
      <c r="CK35" s="1486"/>
      <c r="CL35" s="1486"/>
      <c r="CM35" s="1486"/>
      <c r="CN35" s="1486"/>
      <c r="CO35" s="1486"/>
      <c r="CP35" s="1486"/>
      <c r="CQ35" s="1486"/>
      <c r="CR35" s="1486"/>
      <c r="CS35" s="1486"/>
      <c r="CT35" s="1486"/>
      <c r="CU35" s="1486"/>
      <c r="CV35" s="1486"/>
      <c r="CW35" s="1486"/>
      <c r="CX35" s="1486"/>
      <c r="CY35" s="1486"/>
      <c r="CZ35" s="1486"/>
    </row>
    <row r="36" s="546" customFormat="true" ht="15" customHeight="true" x14ac:dyDescent="0.2">
      <c r="A36" s="1965"/>
      <c r="B36" s="1324" t="s">
        <v>48</v>
      </c>
      <c r="C36" s="1214">
        <v>7.2141007350763191</v>
      </c>
      <c r="D36" s="1215">
        <v>5.4488675554048385</v>
      </c>
      <c r="E36" s="1215">
        <v>1.8486241393311837</v>
      </c>
      <c r="F36" s="1215">
        <v>0.87058465590030254</v>
      </c>
      <c r="G36" s="1216">
        <v>0.31794819828150805</v>
      </c>
      <c r="H36" s="1217">
        <v>1.8498548704265581</v>
      </c>
      <c r="I36" s="1215">
        <v>0.59672343943391781</v>
      </c>
      <c r="J36" s="1215">
        <v>0.55797299720326654</v>
      </c>
      <c r="K36" s="1215">
        <v>0.29408199052326733</v>
      </c>
      <c r="L36" s="1218">
        <v>0.12733844859580559</v>
      </c>
      <c r="M36" s="1219">
        <v>7.787542060542636</v>
      </c>
      <c r="N36" s="1215">
        <v>7.0595474273737828</v>
      </c>
      <c r="O36" s="1215">
        <v>7.9822339273851419</v>
      </c>
      <c r="P36" s="1215">
        <v>6.0213011293274734</v>
      </c>
      <c r="Q36" s="1216">
        <v>3.0909879500703976</v>
      </c>
      <c r="R36" s="1217">
        <v>4.4776523487744084</v>
      </c>
      <c r="S36" s="1215">
        <v>6.7085168879486723</v>
      </c>
      <c r="T36" s="1534">
        <v>0.73456391168305224</v>
      </c>
      <c r="U36" s="1474"/>
      <c r="V36" s="1474"/>
      <c r="W36" s="1474"/>
      <c r="X36" s="1474"/>
      <c r="Y36" s="1474"/>
      <c r="Z36" s="1474"/>
      <c r="AA36" s="1474"/>
      <c r="AB36" s="1474"/>
      <c r="AC36" s="1474"/>
      <c r="AD36" s="1474"/>
      <c r="AE36" s="1474"/>
      <c r="AF36" s="1474"/>
      <c r="AG36" s="1474"/>
      <c r="AH36" s="1474"/>
      <c r="AI36" s="1474"/>
      <c r="AJ36" s="1474"/>
      <c r="AK36" s="1474"/>
      <c r="AL36" s="1474"/>
      <c r="AM36" s="1474"/>
      <c r="AN36" s="1474"/>
      <c r="AO36" s="1474"/>
      <c r="AP36" s="1474"/>
      <c r="AQ36" s="1474"/>
      <c r="AR36" s="1474"/>
      <c r="AS36" s="1474"/>
      <c r="AT36" s="1474"/>
      <c r="AU36" s="1474"/>
      <c r="AV36" s="1474"/>
      <c r="AW36" s="1474"/>
      <c r="AX36" s="1474"/>
      <c r="AY36" s="1474"/>
      <c r="AZ36" s="547"/>
      <c r="BA36" s="1851"/>
      <c r="BB36" s="151" t="s">
        <v>48</v>
      </c>
      <c r="BC36" s="1009" t="s">
        <v>35</v>
      </c>
      <c r="BD36" s="1029" t="s">
        <v>35</v>
      </c>
      <c r="BE36" s="1029" t="s">
        <v>35</v>
      </c>
      <c r="BF36" s="1029" t="s">
        <v>35</v>
      </c>
      <c r="BG36" s="1050" t="s">
        <v>35</v>
      </c>
      <c r="BH36" s="1071" t="s">
        <v>35</v>
      </c>
      <c r="BI36" s="1029" t="s">
        <v>35</v>
      </c>
      <c r="BJ36" s="1029" t="s">
        <v>35</v>
      </c>
      <c r="BK36" s="1029" t="s">
        <v>35</v>
      </c>
      <c r="BL36" s="1050" t="s">
        <v>35</v>
      </c>
      <c r="BM36" s="1071" t="s">
        <v>35</v>
      </c>
      <c r="BN36" s="1029" t="s">
        <v>35</v>
      </c>
      <c r="BO36" s="1029" t="s">
        <v>35</v>
      </c>
      <c r="BP36" s="1029" t="s">
        <v>35</v>
      </c>
      <c r="BQ36" s="1050" t="s">
        <v>35</v>
      </c>
      <c r="BR36" s="1071" t="s">
        <v>35</v>
      </c>
      <c r="BS36" s="1029" t="s">
        <v>35</v>
      </c>
      <c r="BT36" s="1589" t="s">
        <v>35</v>
      </c>
      <c r="BU36" s="1628"/>
      <c r="BV36" s="1628"/>
      <c r="BW36" s="1628"/>
      <c r="BX36" s="1628"/>
      <c r="BY36" s="1486"/>
      <c r="BZ36" s="1486"/>
      <c r="CA36" s="1486"/>
      <c r="CB36" s="1486"/>
      <c r="CC36" s="1486"/>
      <c r="CD36" s="1486"/>
      <c r="CE36" s="1486"/>
      <c r="CF36" s="1486"/>
      <c r="CG36" s="1486"/>
      <c r="CH36" s="1486"/>
      <c r="CI36" s="1486"/>
      <c r="CJ36" s="1486"/>
      <c r="CK36" s="1486"/>
      <c r="CL36" s="1486"/>
      <c r="CM36" s="1486"/>
      <c r="CN36" s="1486"/>
      <c r="CO36" s="1486"/>
      <c r="CP36" s="1486"/>
      <c r="CQ36" s="1486"/>
      <c r="CR36" s="1486"/>
      <c r="CS36" s="1486"/>
      <c r="CT36" s="1486"/>
      <c r="CU36" s="1486"/>
      <c r="CV36" s="1486"/>
      <c r="CW36" s="1486"/>
      <c r="CX36" s="1486"/>
      <c r="CY36" s="1486"/>
      <c r="CZ36" s="1486"/>
    </row>
    <row r="37" s="546" customFormat="true" ht="15" customHeight="true" x14ac:dyDescent="0.2">
      <c r="A37" s="1965" t="s">
        <v>163</v>
      </c>
      <c r="B37" s="1324" t="s">
        <v>49</v>
      </c>
      <c r="C37" s="1351" t="s">
        <v>35</v>
      </c>
      <c r="D37" s="1359" t="s">
        <v>35</v>
      </c>
      <c r="E37" s="1359" t="s">
        <v>35</v>
      </c>
      <c r="F37" s="1359" t="s">
        <v>35</v>
      </c>
      <c r="G37" s="1367" t="s">
        <v>35</v>
      </c>
      <c r="H37" s="1375" t="s">
        <v>35</v>
      </c>
      <c r="I37" s="1359" t="s">
        <v>35</v>
      </c>
      <c r="J37" s="1359" t="s">
        <v>35</v>
      </c>
      <c r="K37" s="1359" t="s">
        <v>35</v>
      </c>
      <c r="L37" s="1383" t="s">
        <v>35</v>
      </c>
      <c r="M37" s="1391" t="s">
        <v>35</v>
      </c>
      <c r="N37" s="1359" t="s">
        <v>35</v>
      </c>
      <c r="O37" s="1359" t="s">
        <v>35</v>
      </c>
      <c r="P37" s="1359" t="s">
        <v>35</v>
      </c>
      <c r="Q37" s="1367" t="s">
        <v>35</v>
      </c>
      <c r="R37" s="1375" t="s">
        <v>35</v>
      </c>
      <c r="S37" s="1359" t="s">
        <v>35</v>
      </c>
      <c r="T37" s="1537" t="s">
        <v>35</v>
      </c>
      <c r="U37" s="1474"/>
      <c r="V37" s="1474"/>
      <c r="W37" s="1474"/>
      <c r="X37" s="1474"/>
      <c r="Y37" s="1474"/>
      <c r="Z37" s="1474"/>
      <c r="AA37" s="1474"/>
      <c r="AB37" s="1474"/>
      <c r="AC37" s="1474"/>
      <c r="AD37" s="1474"/>
      <c r="AE37" s="1474"/>
      <c r="AF37" s="1474"/>
      <c r="AG37" s="1474"/>
      <c r="AH37" s="1474"/>
      <c r="AI37" s="1474"/>
      <c r="AJ37" s="1474"/>
      <c r="AK37" s="1474"/>
      <c r="AL37" s="1474"/>
      <c r="AM37" s="1474"/>
      <c r="AN37" s="1474"/>
      <c r="AO37" s="1474"/>
      <c r="AP37" s="1474"/>
      <c r="AQ37" s="1474"/>
      <c r="AR37" s="1474"/>
      <c r="AS37" s="1474"/>
      <c r="AT37" s="1474"/>
      <c r="AU37" s="1474"/>
      <c r="AV37" s="1474"/>
      <c r="AW37" s="1474"/>
      <c r="AX37" s="1474"/>
      <c r="AY37" s="1474"/>
      <c r="AZ37" s="547"/>
      <c r="BA37" s="1851" t="s">
        <v>125</v>
      </c>
      <c r="BB37" s="151" t="s">
        <v>49</v>
      </c>
      <c r="BC37" s="1009" t="s">
        <v>35</v>
      </c>
      <c r="BD37" s="1029" t="s">
        <v>35</v>
      </c>
      <c r="BE37" s="1029" t="s">
        <v>35</v>
      </c>
      <c r="BF37" s="1029" t="s">
        <v>35</v>
      </c>
      <c r="BG37" s="1050" t="s">
        <v>35</v>
      </c>
      <c r="BH37" s="1071" t="s">
        <v>35</v>
      </c>
      <c r="BI37" s="1029" t="s">
        <v>35</v>
      </c>
      <c r="BJ37" s="1029" t="s">
        <v>35</v>
      </c>
      <c r="BK37" s="1029" t="s">
        <v>35</v>
      </c>
      <c r="BL37" s="1050" t="s">
        <v>35</v>
      </c>
      <c r="BM37" s="1071" t="s">
        <v>35</v>
      </c>
      <c r="BN37" s="1029" t="s">
        <v>35</v>
      </c>
      <c r="BO37" s="1029" t="s">
        <v>35</v>
      </c>
      <c r="BP37" s="1029" t="s">
        <v>35</v>
      </c>
      <c r="BQ37" s="1050" t="s">
        <v>35</v>
      </c>
      <c r="BR37" s="1071" t="s">
        <v>35</v>
      </c>
      <c r="BS37" s="1029" t="s">
        <v>35</v>
      </c>
      <c r="BT37" s="1589" t="s">
        <v>35</v>
      </c>
      <c r="BU37" s="1628"/>
      <c r="BV37" s="1628"/>
      <c r="BW37" s="1628"/>
      <c r="BX37" s="1628"/>
      <c r="BY37" s="1486"/>
      <c r="BZ37" s="1486"/>
      <c r="CA37" s="1486"/>
      <c r="CB37" s="1486"/>
      <c r="CC37" s="1486"/>
      <c r="CD37" s="1486"/>
      <c r="CE37" s="1486"/>
      <c r="CF37" s="1486"/>
      <c r="CG37" s="1486"/>
      <c r="CH37" s="1486"/>
      <c r="CI37" s="1486"/>
      <c r="CJ37" s="1486"/>
      <c r="CK37" s="1486"/>
      <c r="CL37" s="1486"/>
      <c r="CM37" s="1486"/>
      <c r="CN37" s="1486"/>
      <c r="CO37" s="1486"/>
      <c r="CP37" s="1486"/>
      <c r="CQ37" s="1486"/>
      <c r="CR37" s="1486"/>
      <c r="CS37" s="1486"/>
      <c r="CT37" s="1486"/>
      <c r="CU37" s="1486"/>
      <c r="CV37" s="1486"/>
      <c r="CW37" s="1486"/>
      <c r="CX37" s="1486"/>
      <c r="CY37" s="1486"/>
      <c r="CZ37" s="1486"/>
    </row>
    <row r="38" s="546" customFormat="true" ht="15" customHeight="true" x14ac:dyDescent="0.2">
      <c r="A38" s="1965"/>
      <c r="B38" s="1324" t="s">
        <v>48</v>
      </c>
      <c r="C38" s="1351" t="s">
        <v>35</v>
      </c>
      <c r="D38" s="1359" t="s">
        <v>35</v>
      </c>
      <c r="E38" s="1359" t="s">
        <v>35</v>
      </c>
      <c r="F38" s="1359" t="s">
        <v>35</v>
      </c>
      <c r="G38" s="1367" t="s">
        <v>35</v>
      </c>
      <c r="H38" s="1375" t="s">
        <v>35</v>
      </c>
      <c r="I38" s="1359" t="s">
        <v>35</v>
      </c>
      <c r="J38" s="1359" t="s">
        <v>35</v>
      </c>
      <c r="K38" s="1359" t="s">
        <v>35</v>
      </c>
      <c r="L38" s="1383" t="s">
        <v>35</v>
      </c>
      <c r="M38" s="1391" t="s">
        <v>35</v>
      </c>
      <c r="N38" s="1359" t="s">
        <v>35</v>
      </c>
      <c r="O38" s="1359" t="s">
        <v>35</v>
      </c>
      <c r="P38" s="1359" t="s">
        <v>35</v>
      </c>
      <c r="Q38" s="1367" t="s">
        <v>35</v>
      </c>
      <c r="R38" s="1375" t="s">
        <v>35</v>
      </c>
      <c r="S38" s="1359" t="s">
        <v>35</v>
      </c>
      <c r="T38" s="1537" t="s">
        <v>35</v>
      </c>
      <c r="U38" s="1474"/>
      <c r="V38" s="1474"/>
      <c r="W38" s="1474"/>
      <c r="X38" s="1474"/>
      <c r="Y38" s="1474"/>
      <c r="Z38" s="1474"/>
      <c r="AA38" s="1474"/>
      <c r="AB38" s="1474"/>
      <c r="AC38" s="1474"/>
      <c r="AD38" s="1474"/>
      <c r="AE38" s="1474"/>
      <c r="AF38" s="1474"/>
      <c r="AG38" s="1474"/>
      <c r="AH38" s="1474"/>
      <c r="AI38" s="1474"/>
      <c r="AJ38" s="1474"/>
      <c r="AK38" s="1474"/>
      <c r="AL38" s="1474"/>
      <c r="AM38" s="1474"/>
      <c r="AN38" s="1474"/>
      <c r="AO38" s="1474"/>
      <c r="AP38" s="1474"/>
      <c r="AQ38" s="1474"/>
      <c r="AR38" s="1474"/>
      <c r="AS38" s="1474"/>
      <c r="AT38" s="1474"/>
      <c r="AU38" s="1474"/>
      <c r="AV38" s="1474"/>
      <c r="AW38" s="1474"/>
      <c r="AX38" s="1474"/>
      <c r="AY38" s="1474"/>
      <c r="AZ38" s="547"/>
      <c r="BA38" s="1851"/>
      <c r="BB38" s="151" t="s">
        <v>48</v>
      </c>
      <c r="BC38" s="1009" t="s">
        <v>35</v>
      </c>
      <c r="BD38" s="1029" t="s">
        <v>35</v>
      </c>
      <c r="BE38" s="1029" t="s">
        <v>35</v>
      </c>
      <c r="BF38" s="1029" t="s">
        <v>35</v>
      </c>
      <c r="BG38" s="1050" t="s">
        <v>35</v>
      </c>
      <c r="BH38" s="1071" t="s">
        <v>35</v>
      </c>
      <c r="BI38" s="1029" t="s">
        <v>35</v>
      </c>
      <c r="BJ38" s="1029" t="s">
        <v>35</v>
      </c>
      <c r="BK38" s="1029" t="s">
        <v>35</v>
      </c>
      <c r="BL38" s="1050" t="s">
        <v>35</v>
      </c>
      <c r="BM38" s="1071" t="s">
        <v>35</v>
      </c>
      <c r="BN38" s="1029" t="s">
        <v>35</v>
      </c>
      <c r="BO38" s="1029" t="s">
        <v>35</v>
      </c>
      <c r="BP38" s="1029" t="s">
        <v>35</v>
      </c>
      <c r="BQ38" s="1050" t="s">
        <v>35</v>
      </c>
      <c r="BR38" s="1071" t="s">
        <v>35</v>
      </c>
      <c r="BS38" s="1029" t="s">
        <v>35</v>
      </c>
      <c r="BT38" s="1589" t="s">
        <v>35</v>
      </c>
      <c r="BU38" s="1628"/>
      <c r="BV38" s="1628"/>
      <c r="BW38" s="1628"/>
      <c r="BX38" s="1628"/>
      <c r="BY38" s="1486"/>
      <c r="BZ38" s="1486"/>
      <c r="CA38" s="1486"/>
      <c r="CB38" s="1486"/>
      <c r="CC38" s="1486"/>
      <c r="CD38" s="1486"/>
      <c r="CE38" s="1486"/>
      <c r="CF38" s="1486"/>
      <c r="CG38" s="1486"/>
      <c r="CH38" s="1486"/>
      <c r="CI38" s="1486"/>
      <c r="CJ38" s="1486"/>
      <c r="CK38" s="1486"/>
      <c r="CL38" s="1486"/>
      <c r="CM38" s="1486"/>
      <c r="CN38" s="1486"/>
      <c r="CO38" s="1486"/>
      <c r="CP38" s="1486"/>
      <c r="CQ38" s="1486"/>
      <c r="CR38" s="1486"/>
      <c r="CS38" s="1486"/>
      <c r="CT38" s="1486"/>
      <c r="CU38" s="1486"/>
      <c r="CV38" s="1486"/>
      <c r="CW38" s="1486"/>
      <c r="CX38" s="1486"/>
      <c r="CY38" s="1486"/>
      <c r="CZ38" s="1486"/>
    </row>
    <row r="39" s="130" customFormat="true" ht="15" customHeight="true" x14ac:dyDescent="0.2">
      <c r="A39" s="1807" t="s">
        <v>122</v>
      </c>
      <c r="B39" s="248" t="s">
        <v>49</v>
      </c>
      <c r="C39" s="948" t="s">
        <v>35</v>
      </c>
      <c r="D39" s="958" t="s">
        <v>35</v>
      </c>
      <c r="E39" s="958" t="s">
        <v>35</v>
      </c>
      <c r="F39" s="958" t="s">
        <v>35</v>
      </c>
      <c r="G39" s="968" t="s">
        <v>35</v>
      </c>
      <c r="H39" s="978" t="s">
        <v>35</v>
      </c>
      <c r="I39" s="958" t="s">
        <v>35</v>
      </c>
      <c r="J39" s="958" t="s">
        <v>35</v>
      </c>
      <c r="K39" s="958" t="s">
        <v>35</v>
      </c>
      <c r="L39" s="988" t="s">
        <v>35</v>
      </c>
      <c r="M39" s="996" t="s">
        <v>35</v>
      </c>
      <c r="N39" s="958" t="s">
        <v>35</v>
      </c>
      <c r="O39" s="958" t="s">
        <v>35</v>
      </c>
      <c r="P39" s="958" t="s">
        <v>35</v>
      </c>
      <c r="Q39" s="968" t="s">
        <v>35</v>
      </c>
      <c r="R39" s="978" t="s">
        <v>35</v>
      </c>
      <c r="S39" s="958" t="s">
        <v>35</v>
      </c>
      <c r="T39" s="1536" t="s">
        <v>35</v>
      </c>
      <c r="U39" s="1566"/>
      <c r="V39" s="1566"/>
      <c r="W39" s="1566"/>
      <c r="X39" s="1566"/>
      <c r="Y39" s="1475"/>
      <c r="Z39" s="1475"/>
      <c r="AA39" s="1475"/>
      <c r="AB39" s="1475"/>
      <c r="AC39" s="1475"/>
      <c r="AD39" s="1475"/>
      <c r="AE39" s="1475"/>
      <c r="AF39" s="1475"/>
      <c r="AG39" s="1475"/>
      <c r="AH39" s="1475"/>
      <c r="AI39" s="1475"/>
      <c r="AJ39" s="1475"/>
      <c r="AK39" s="1475"/>
      <c r="AL39" s="1475"/>
      <c r="AM39" s="1475"/>
      <c r="AN39" s="1475"/>
      <c r="AO39" s="1475"/>
      <c r="AP39" s="1475"/>
      <c r="AQ39" s="1475"/>
      <c r="AR39" s="1475"/>
      <c r="AS39" s="1475"/>
      <c r="AT39" s="1475"/>
      <c r="AU39" s="1475"/>
      <c r="AV39" s="1475"/>
      <c r="AW39" s="1475"/>
      <c r="AX39" s="1475"/>
      <c r="AY39" s="1475"/>
      <c r="AZ39" s="215"/>
      <c r="BA39" s="1851" t="s">
        <v>122</v>
      </c>
      <c r="BB39" s="151" t="s">
        <v>49</v>
      </c>
      <c r="BC39" s="1009" t="s">
        <v>35</v>
      </c>
      <c r="BD39" s="1029" t="s">
        <v>35</v>
      </c>
      <c r="BE39" s="1029" t="s">
        <v>35</v>
      </c>
      <c r="BF39" s="1029" t="s">
        <v>35</v>
      </c>
      <c r="BG39" s="1050" t="s">
        <v>35</v>
      </c>
      <c r="BH39" s="1071" t="s">
        <v>35</v>
      </c>
      <c r="BI39" s="1029" t="s">
        <v>35</v>
      </c>
      <c r="BJ39" s="1029" t="s">
        <v>35</v>
      </c>
      <c r="BK39" s="1029" t="s">
        <v>35</v>
      </c>
      <c r="BL39" s="1050" t="s">
        <v>35</v>
      </c>
      <c r="BM39" s="1071" t="s">
        <v>35</v>
      </c>
      <c r="BN39" s="1029" t="s">
        <v>35</v>
      </c>
      <c r="BO39" s="1029" t="s">
        <v>35</v>
      </c>
      <c r="BP39" s="1029" t="s">
        <v>35</v>
      </c>
      <c r="BQ39" s="1050" t="s">
        <v>35</v>
      </c>
      <c r="BR39" s="1071" t="s">
        <v>35</v>
      </c>
      <c r="BS39" s="1029" t="s">
        <v>35</v>
      </c>
      <c r="BT39" s="1589" t="s">
        <v>35</v>
      </c>
      <c r="BU39" s="1628"/>
      <c r="BV39" s="1628"/>
      <c r="BW39" s="1628"/>
      <c r="BX39" s="1628"/>
      <c r="BY39" s="1486"/>
      <c r="BZ39" s="1486"/>
      <c r="CA39" s="1486"/>
      <c r="CB39" s="1486"/>
      <c r="CC39" s="1486"/>
      <c r="CD39" s="1486"/>
      <c r="CE39" s="1486"/>
      <c r="CF39" s="1486"/>
      <c r="CG39" s="1486"/>
      <c r="CH39" s="1486"/>
      <c r="CI39" s="1486"/>
      <c r="CJ39" s="1486"/>
      <c r="CK39" s="1486"/>
      <c r="CL39" s="1486"/>
      <c r="CM39" s="1486"/>
      <c r="CN39" s="1486"/>
      <c r="CO39" s="1486"/>
      <c r="CP39" s="1486"/>
      <c r="CQ39" s="1486"/>
      <c r="CR39" s="1486"/>
      <c r="CS39" s="1486"/>
      <c r="CT39" s="1486"/>
      <c r="CU39" s="1486"/>
      <c r="CV39" s="1486"/>
      <c r="CW39" s="1486"/>
      <c r="CX39" s="1486"/>
      <c r="CY39" s="1486"/>
      <c r="CZ39" s="1486"/>
    </row>
    <row r="40" s="130" customFormat="true" ht="15" customHeight="true" x14ac:dyDescent="0.2">
      <c r="A40" s="1807"/>
      <c r="B40" s="248" t="s">
        <v>48</v>
      </c>
      <c r="C40" s="948" t="s">
        <v>35</v>
      </c>
      <c r="D40" s="958" t="s">
        <v>35</v>
      </c>
      <c r="E40" s="958" t="s">
        <v>35</v>
      </c>
      <c r="F40" s="958" t="s">
        <v>35</v>
      </c>
      <c r="G40" s="968" t="s">
        <v>35</v>
      </c>
      <c r="H40" s="978" t="s">
        <v>35</v>
      </c>
      <c r="I40" s="958" t="s">
        <v>35</v>
      </c>
      <c r="J40" s="958" t="s">
        <v>35</v>
      </c>
      <c r="K40" s="958" t="s">
        <v>35</v>
      </c>
      <c r="L40" s="988" t="s">
        <v>35</v>
      </c>
      <c r="M40" s="996" t="s">
        <v>35</v>
      </c>
      <c r="N40" s="958" t="s">
        <v>35</v>
      </c>
      <c r="O40" s="958" t="s">
        <v>35</v>
      </c>
      <c r="P40" s="958" t="s">
        <v>35</v>
      </c>
      <c r="Q40" s="968" t="s">
        <v>35</v>
      </c>
      <c r="R40" s="978" t="s">
        <v>35</v>
      </c>
      <c r="S40" s="958" t="s">
        <v>35</v>
      </c>
      <c r="T40" s="1536" t="s">
        <v>35</v>
      </c>
      <c r="U40" s="1566"/>
      <c r="V40" s="1566"/>
      <c r="W40" s="1566"/>
      <c r="X40" s="1566"/>
      <c r="Y40" s="1475"/>
      <c r="Z40" s="1475"/>
      <c r="AA40" s="1475"/>
      <c r="AB40" s="1475"/>
      <c r="AC40" s="1475"/>
      <c r="AD40" s="1475"/>
      <c r="AE40" s="1475"/>
      <c r="AF40" s="1475"/>
      <c r="AG40" s="1475"/>
      <c r="AH40" s="1475"/>
      <c r="AI40" s="1475"/>
      <c r="AJ40" s="1475"/>
      <c r="AK40" s="1475"/>
      <c r="AL40" s="1475"/>
      <c r="AM40" s="1475"/>
      <c r="AN40" s="1475"/>
      <c r="AO40" s="1475"/>
      <c r="AP40" s="1475"/>
      <c r="AQ40" s="1475"/>
      <c r="AR40" s="1475"/>
      <c r="AS40" s="1475"/>
      <c r="AT40" s="1475"/>
      <c r="AU40" s="1475"/>
      <c r="AV40" s="1475"/>
      <c r="AW40" s="1475"/>
      <c r="AX40" s="1475"/>
      <c r="AY40" s="1475"/>
      <c r="AZ40" s="215"/>
      <c r="BA40" s="1851"/>
      <c r="BB40" s="151" t="s">
        <v>48</v>
      </c>
      <c r="BC40" s="1009" t="s">
        <v>35</v>
      </c>
      <c r="BD40" s="1029" t="s">
        <v>35</v>
      </c>
      <c r="BE40" s="1029" t="s">
        <v>35</v>
      </c>
      <c r="BF40" s="1029" t="s">
        <v>35</v>
      </c>
      <c r="BG40" s="1050" t="s">
        <v>35</v>
      </c>
      <c r="BH40" s="1071" t="s">
        <v>35</v>
      </c>
      <c r="BI40" s="1029" t="s">
        <v>35</v>
      </c>
      <c r="BJ40" s="1029" t="s">
        <v>35</v>
      </c>
      <c r="BK40" s="1029" t="s">
        <v>35</v>
      </c>
      <c r="BL40" s="1050" t="s">
        <v>35</v>
      </c>
      <c r="BM40" s="1071" t="s">
        <v>35</v>
      </c>
      <c r="BN40" s="1029" t="s">
        <v>35</v>
      </c>
      <c r="BO40" s="1029" t="s">
        <v>35</v>
      </c>
      <c r="BP40" s="1029" t="s">
        <v>35</v>
      </c>
      <c r="BQ40" s="1050" t="s">
        <v>35</v>
      </c>
      <c r="BR40" s="1071" t="s">
        <v>35</v>
      </c>
      <c r="BS40" s="1029" t="s">
        <v>35</v>
      </c>
      <c r="BT40" s="1589" t="s">
        <v>35</v>
      </c>
      <c r="BU40" s="1628"/>
      <c r="BV40" s="1628"/>
      <c r="BW40" s="1628"/>
      <c r="BX40" s="1628"/>
      <c r="BY40" s="1486"/>
      <c r="BZ40" s="1486"/>
      <c r="CA40" s="1486"/>
      <c r="CB40" s="1486"/>
      <c r="CC40" s="1486"/>
      <c r="CD40" s="1486"/>
      <c r="CE40" s="1486"/>
      <c r="CF40" s="1486"/>
      <c r="CG40" s="1486"/>
      <c r="CH40" s="1486"/>
      <c r="CI40" s="1486"/>
      <c r="CJ40" s="1486"/>
      <c r="CK40" s="1486"/>
      <c r="CL40" s="1486"/>
      <c r="CM40" s="1486"/>
      <c r="CN40" s="1486"/>
      <c r="CO40" s="1486"/>
      <c r="CP40" s="1486"/>
      <c r="CQ40" s="1486"/>
      <c r="CR40" s="1486"/>
      <c r="CS40" s="1486"/>
      <c r="CT40" s="1486"/>
      <c r="CU40" s="1486"/>
      <c r="CV40" s="1486"/>
      <c r="CW40" s="1486"/>
      <c r="CX40" s="1486"/>
      <c r="CY40" s="1486"/>
      <c r="CZ40" s="1486"/>
    </row>
    <row r="41" s="546" customFormat="true" ht="15" customHeight="true" x14ac:dyDescent="0.2">
      <c r="A41" s="1965" t="s">
        <v>56</v>
      </c>
      <c r="B41" s="1324" t="s">
        <v>49</v>
      </c>
      <c r="C41" s="1214">
        <v>0</v>
      </c>
      <c r="D41" s="1215">
        <v>0</v>
      </c>
      <c r="E41" s="1215">
        <v>0</v>
      </c>
      <c r="F41" s="1215">
        <v>0</v>
      </c>
      <c r="G41" s="1216">
        <v>0</v>
      </c>
      <c r="H41" s="1217">
        <v>0</v>
      </c>
      <c r="I41" s="1215">
        <v>0</v>
      </c>
      <c r="J41" s="1215">
        <v>0</v>
      </c>
      <c r="K41" s="1215">
        <v>0</v>
      </c>
      <c r="L41" s="1218">
        <v>0</v>
      </c>
      <c r="M41" s="1219">
        <v>0</v>
      </c>
      <c r="N41" s="1215">
        <v>0</v>
      </c>
      <c r="O41" s="1215">
        <v>0</v>
      </c>
      <c r="P41" s="1215">
        <v>0</v>
      </c>
      <c r="Q41" s="1216">
        <v>0</v>
      </c>
      <c r="R41" s="1217">
        <v>0</v>
      </c>
      <c r="S41" s="1215">
        <v>0</v>
      </c>
      <c r="T41" s="1534">
        <v>0</v>
      </c>
      <c r="U41" s="1474"/>
      <c r="V41" s="1474"/>
      <c r="W41" s="1474"/>
      <c r="X41" s="1474"/>
      <c r="Y41" s="1474"/>
      <c r="Z41" s="1474"/>
      <c r="AA41" s="1474"/>
      <c r="AB41" s="1474"/>
      <c r="AC41" s="1474"/>
      <c r="AD41" s="1474"/>
      <c r="AE41" s="1474"/>
      <c r="AF41" s="1474"/>
      <c r="AG41" s="1474"/>
      <c r="AH41" s="1474"/>
      <c r="AI41" s="1474"/>
      <c r="AJ41" s="1474"/>
      <c r="AK41" s="1474"/>
      <c r="AL41" s="1474"/>
      <c r="AM41" s="1474"/>
      <c r="AN41" s="1474"/>
      <c r="AO41" s="1474"/>
      <c r="AP41" s="1474"/>
      <c r="AQ41" s="1474"/>
      <c r="AR41" s="1474"/>
      <c r="AS41" s="1474"/>
      <c r="AT41" s="1474"/>
      <c r="AU41" s="1474"/>
      <c r="AV41" s="1474"/>
      <c r="AW41" s="1474"/>
      <c r="AX41" s="1474"/>
      <c r="AY41" s="1474"/>
      <c r="AZ41" s="547"/>
      <c r="BA41" s="1851" t="s">
        <v>56</v>
      </c>
      <c r="BB41" s="151" t="s">
        <v>49</v>
      </c>
      <c r="BC41" s="1009" t="s">
        <v>35</v>
      </c>
      <c r="BD41" s="1029" t="s">
        <v>35</v>
      </c>
      <c r="BE41" s="1029" t="s">
        <v>35</v>
      </c>
      <c r="BF41" s="1029" t="s">
        <v>35</v>
      </c>
      <c r="BG41" s="1050" t="s">
        <v>35</v>
      </c>
      <c r="BH41" s="1071" t="s">
        <v>35</v>
      </c>
      <c r="BI41" s="1029" t="s">
        <v>35</v>
      </c>
      <c r="BJ41" s="1029" t="s">
        <v>35</v>
      </c>
      <c r="BK41" s="1029" t="s">
        <v>35</v>
      </c>
      <c r="BL41" s="1050" t="s">
        <v>35</v>
      </c>
      <c r="BM41" s="1071" t="s">
        <v>35</v>
      </c>
      <c r="BN41" s="1029" t="s">
        <v>35</v>
      </c>
      <c r="BO41" s="1029" t="s">
        <v>35</v>
      </c>
      <c r="BP41" s="1029" t="s">
        <v>35</v>
      </c>
      <c r="BQ41" s="1050" t="s">
        <v>35</v>
      </c>
      <c r="BR41" s="1071" t="s">
        <v>35</v>
      </c>
      <c r="BS41" s="1029" t="s">
        <v>35</v>
      </c>
      <c r="BT41" s="1589" t="s">
        <v>35</v>
      </c>
      <c r="BU41" s="1628"/>
      <c r="BV41" s="1628"/>
      <c r="BW41" s="1628"/>
      <c r="BX41" s="1628"/>
      <c r="BY41" s="1486"/>
      <c r="BZ41" s="1486"/>
      <c r="CA41" s="1486"/>
      <c r="CB41" s="1486"/>
      <c r="CC41" s="1486"/>
      <c r="CD41" s="1486"/>
      <c r="CE41" s="1486"/>
      <c r="CF41" s="1486"/>
      <c r="CG41" s="1486"/>
      <c r="CH41" s="1486"/>
      <c r="CI41" s="1486"/>
      <c r="CJ41" s="1486"/>
      <c r="CK41" s="1486"/>
      <c r="CL41" s="1486"/>
      <c r="CM41" s="1486"/>
      <c r="CN41" s="1486"/>
      <c r="CO41" s="1486"/>
      <c r="CP41" s="1486"/>
      <c r="CQ41" s="1486"/>
      <c r="CR41" s="1486"/>
      <c r="CS41" s="1486"/>
      <c r="CT41" s="1486"/>
      <c r="CU41" s="1486"/>
      <c r="CV41" s="1486"/>
      <c r="CW41" s="1486"/>
      <c r="CX41" s="1486"/>
      <c r="CY41" s="1486"/>
      <c r="CZ41" s="1486"/>
    </row>
    <row r="42" s="546" customFormat="true" ht="15" customHeight="true" x14ac:dyDescent="0.2">
      <c r="A42" s="1965"/>
      <c r="B42" s="1324" t="s">
        <v>48</v>
      </c>
      <c r="C42" s="1214">
        <v>100</v>
      </c>
      <c r="D42" s="1215">
        <v>100</v>
      </c>
      <c r="E42" s="1215">
        <v>100</v>
      </c>
      <c r="F42" s="1215">
        <v>100</v>
      </c>
      <c r="G42" s="1216">
        <v>100</v>
      </c>
      <c r="H42" s="1217">
        <v>100</v>
      </c>
      <c r="I42" s="1215">
        <v>100</v>
      </c>
      <c r="J42" s="1215">
        <v>100</v>
      </c>
      <c r="K42" s="1215">
        <v>100</v>
      </c>
      <c r="L42" s="1218">
        <v>100</v>
      </c>
      <c r="M42" s="1219">
        <v>100</v>
      </c>
      <c r="N42" s="1215">
        <v>100</v>
      </c>
      <c r="O42" s="1215">
        <v>100</v>
      </c>
      <c r="P42" s="1215">
        <v>100</v>
      </c>
      <c r="Q42" s="1216">
        <v>100</v>
      </c>
      <c r="R42" s="1217">
        <v>100</v>
      </c>
      <c r="S42" s="1215">
        <v>100</v>
      </c>
      <c r="T42" s="1534">
        <v>100</v>
      </c>
      <c r="U42" s="1474"/>
      <c r="V42" s="1474"/>
      <c r="W42" s="1474"/>
      <c r="X42" s="1474"/>
      <c r="Y42" s="1474"/>
      <c r="Z42" s="1474"/>
      <c r="AA42" s="1474"/>
      <c r="AB42" s="1474"/>
      <c r="AC42" s="1474"/>
      <c r="AD42" s="1474"/>
      <c r="AE42" s="1474"/>
      <c r="AF42" s="1474"/>
      <c r="AG42" s="1474"/>
      <c r="AH42" s="1474"/>
      <c r="AI42" s="1474"/>
      <c r="AJ42" s="1474"/>
      <c r="AK42" s="1474"/>
      <c r="AL42" s="1474"/>
      <c r="AM42" s="1474"/>
      <c r="AN42" s="1474"/>
      <c r="AO42" s="1474"/>
      <c r="AP42" s="1474"/>
      <c r="AQ42" s="1474"/>
      <c r="AR42" s="1474"/>
      <c r="AS42" s="1474"/>
      <c r="AT42" s="1474"/>
      <c r="AU42" s="1474"/>
      <c r="AV42" s="1474"/>
      <c r="AW42" s="1474"/>
      <c r="AX42" s="1474"/>
      <c r="AY42" s="1474"/>
      <c r="AZ42" s="547"/>
      <c r="BA42" s="1851"/>
      <c r="BB42" s="151" t="s">
        <v>48</v>
      </c>
      <c r="BC42" s="1009" t="s">
        <v>35</v>
      </c>
      <c r="BD42" s="1029" t="s">
        <v>35</v>
      </c>
      <c r="BE42" s="1029" t="s">
        <v>35</v>
      </c>
      <c r="BF42" s="1029" t="s">
        <v>35</v>
      </c>
      <c r="BG42" s="1050" t="s">
        <v>35</v>
      </c>
      <c r="BH42" s="1071" t="s">
        <v>35</v>
      </c>
      <c r="BI42" s="1029" t="s">
        <v>35</v>
      </c>
      <c r="BJ42" s="1029" t="s">
        <v>35</v>
      </c>
      <c r="BK42" s="1029" t="s">
        <v>35</v>
      </c>
      <c r="BL42" s="1050" t="s">
        <v>35</v>
      </c>
      <c r="BM42" s="1071" t="s">
        <v>35</v>
      </c>
      <c r="BN42" s="1029" t="s">
        <v>35</v>
      </c>
      <c r="BO42" s="1029" t="s">
        <v>35</v>
      </c>
      <c r="BP42" s="1029" t="s">
        <v>35</v>
      </c>
      <c r="BQ42" s="1050" t="s">
        <v>35</v>
      </c>
      <c r="BR42" s="1071" t="s">
        <v>35</v>
      </c>
      <c r="BS42" s="1029" t="s">
        <v>35</v>
      </c>
      <c r="BT42" s="1589" t="s">
        <v>35</v>
      </c>
      <c r="BU42" s="1628"/>
      <c r="BV42" s="1628"/>
      <c r="BW42" s="1628"/>
      <c r="BX42" s="1628"/>
      <c r="BY42" s="1486"/>
      <c r="BZ42" s="1486"/>
      <c r="CA42" s="1486"/>
      <c r="CB42" s="1486"/>
      <c r="CC42" s="1486"/>
      <c r="CD42" s="1486"/>
      <c r="CE42" s="1486"/>
      <c r="CF42" s="1486"/>
      <c r="CG42" s="1486"/>
      <c r="CH42" s="1486"/>
      <c r="CI42" s="1486"/>
      <c r="CJ42" s="1486"/>
      <c r="CK42" s="1486"/>
      <c r="CL42" s="1486"/>
      <c r="CM42" s="1486"/>
      <c r="CN42" s="1486"/>
      <c r="CO42" s="1486"/>
      <c r="CP42" s="1486"/>
      <c r="CQ42" s="1486"/>
      <c r="CR42" s="1486"/>
      <c r="CS42" s="1486"/>
      <c r="CT42" s="1486"/>
      <c r="CU42" s="1486"/>
      <c r="CV42" s="1486"/>
      <c r="CW42" s="1486"/>
      <c r="CX42" s="1486"/>
      <c r="CY42" s="1486"/>
      <c r="CZ42" s="1486"/>
    </row>
    <row r="43" s="546" customFormat="true" ht="15" customHeight="true" x14ac:dyDescent="0.2">
      <c r="A43" s="1965" t="s">
        <v>53</v>
      </c>
      <c r="B43" s="1324" t="s">
        <v>49</v>
      </c>
      <c r="C43" s="1351" t="s">
        <v>35</v>
      </c>
      <c r="D43" s="1359" t="s">
        <v>35</v>
      </c>
      <c r="E43" s="1359" t="s">
        <v>35</v>
      </c>
      <c r="F43" s="1359" t="s">
        <v>35</v>
      </c>
      <c r="G43" s="1367" t="s">
        <v>35</v>
      </c>
      <c r="H43" s="1375" t="s">
        <v>35</v>
      </c>
      <c r="I43" s="1359" t="s">
        <v>35</v>
      </c>
      <c r="J43" s="1359" t="s">
        <v>35</v>
      </c>
      <c r="K43" s="1359" t="s">
        <v>35</v>
      </c>
      <c r="L43" s="1383" t="s">
        <v>35</v>
      </c>
      <c r="M43" s="1391" t="s">
        <v>35</v>
      </c>
      <c r="N43" s="1359" t="s">
        <v>35</v>
      </c>
      <c r="O43" s="1359" t="s">
        <v>35</v>
      </c>
      <c r="P43" s="1359" t="s">
        <v>35</v>
      </c>
      <c r="Q43" s="1367" t="s">
        <v>35</v>
      </c>
      <c r="R43" s="1375" t="s">
        <v>35</v>
      </c>
      <c r="S43" s="1359" t="s">
        <v>35</v>
      </c>
      <c r="T43" s="1537" t="s">
        <v>35</v>
      </c>
      <c r="U43" s="1474"/>
      <c r="V43" s="1474"/>
      <c r="W43" s="1474"/>
      <c r="X43" s="1474"/>
      <c r="Y43" s="1474"/>
      <c r="Z43" s="1474"/>
      <c r="AA43" s="1474"/>
      <c r="AB43" s="1474"/>
      <c r="AC43" s="1474"/>
      <c r="AD43" s="1474"/>
      <c r="AE43" s="1474"/>
      <c r="AF43" s="1474"/>
      <c r="AG43" s="1474"/>
      <c r="AH43" s="1474"/>
      <c r="AI43" s="1474"/>
      <c r="AJ43" s="1474"/>
      <c r="AK43" s="1474"/>
      <c r="AL43" s="1474"/>
      <c r="AM43" s="1474"/>
      <c r="AN43" s="1474"/>
      <c r="AO43" s="1474"/>
      <c r="AP43" s="1474"/>
      <c r="AQ43" s="1474"/>
      <c r="AR43" s="1474"/>
      <c r="AS43" s="1474"/>
      <c r="AT43" s="1474"/>
      <c r="AU43" s="1474"/>
      <c r="AV43" s="1474"/>
      <c r="AW43" s="1474"/>
      <c r="AX43" s="1474"/>
      <c r="AY43" s="1474"/>
      <c r="AZ43" s="547"/>
      <c r="BA43" s="1851" t="s">
        <v>53</v>
      </c>
      <c r="BB43" s="151" t="s">
        <v>49</v>
      </c>
      <c r="BC43" s="1009" t="s">
        <v>35</v>
      </c>
      <c r="BD43" s="1029" t="s">
        <v>35</v>
      </c>
      <c r="BE43" s="1029" t="s">
        <v>35</v>
      </c>
      <c r="BF43" s="1029" t="s">
        <v>35</v>
      </c>
      <c r="BG43" s="1050" t="s">
        <v>35</v>
      </c>
      <c r="BH43" s="1071" t="s">
        <v>35</v>
      </c>
      <c r="BI43" s="1029" t="s">
        <v>35</v>
      </c>
      <c r="BJ43" s="1029" t="s">
        <v>35</v>
      </c>
      <c r="BK43" s="1029" t="s">
        <v>35</v>
      </c>
      <c r="BL43" s="1050" t="s">
        <v>35</v>
      </c>
      <c r="BM43" s="1071" t="s">
        <v>35</v>
      </c>
      <c r="BN43" s="1029" t="s">
        <v>35</v>
      </c>
      <c r="BO43" s="1029" t="s">
        <v>35</v>
      </c>
      <c r="BP43" s="1029" t="s">
        <v>35</v>
      </c>
      <c r="BQ43" s="1050" t="s">
        <v>35</v>
      </c>
      <c r="BR43" s="1071" t="s">
        <v>35</v>
      </c>
      <c r="BS43" s="1029" t="s">
        <v>35</v>
      </c>
      <c r="BT43" s="1589" t="s">
        <v>35</v>
      </c>
      <c r="BU43" s="1628"/>
      <c r="BV43" s="1628"/>
      <c r="BW43" s="1628"/>
      <c r="BX43" s="1628"/>
      <c r="BY43" s="1486"/>
      <c r="BZ43" s="1486"/>
      <c r="CA43" s="1486"/>
      <c r="CB43" s="1486"/>
      <c r="CC43" s="1486"/>
      <c r="CD43" s="1486"/>
      <c r="CE43" s="1486"/>
      <c r="CF43" s="1486"/>
      <c r="CG43" s="1486"/>
      <c r="CH43" s="1486"/>
      <c r="CI43" s="1486"/>
      <c r="CJ43" s="1486"/>
      <c r="CK43" s="1486"/>
      <c r="CL43" s="1486"/>
      <c r="CM43" s="1486"/>
      <c r="CN43" s="1486"/>
      <c r="CO43" s="1486"/>
      <c r="CP43" s="1486"/>
      <c r="CQ43" s="1486"/>
      <c r="CR43" s="1486"/>
      <c r="CS43" s="1486"/>
      <c r="CT43" s="1486"/>
      <c r="CU43" s="1486"/>
      <c r="CV43" s="1486"/>
      <c r="CW43" s="1486"/>
      <c r="CX43" s="1486"/>
      <c r="CY43" s="1486"/>
      <c r="CZ43" s="1486"/>
    </row>
    <row r="44" s="546" customFormat="true" ht="15" customHeight="true" x14ac:dyDescent="0.2">
      <c r="A44" s="1965"/>
      <c r="B44" s="1324" t="s">
        <v>48</v>
      </c>
      <c r="C44" s="1351" t="s">
        <v>35</v>
      </c>
      <c r="D44" s="1359" t="s">
        <v>35</v>
      </c>
      <c r="E44" s="1359" t="s">
        <v>35</v>
      </c>
      <c r="F44" s="1359" t="s">
        <v>35</v>
      </c>
      <c r="G44" s="1367" t="s">
        <v>35</v>
      </c>
      <c r="H44" s="1375" t="s">
        <v>35</v>
      </c>
      <c r="I44" s="1359" t="s">
        <v>35</v>
      </c>
      <c r="J44" s="1359" t="s">
        <v>35</v>
      </c>
      <c r="K44" s="1359" t="s">
        <v>35</v>
      </c>
      <c r="L44" s="1383" t="s">
        <v>35</v>
      </c>
      <c r="M44" s="1391" t="s">
        <v>35</v>
      </c>
      <c r="N44" s="1359" t="s">
        <v>35</v>
      </c>
      <c r="O44" s="1359" t="s">
        <v>35</v>
      </c>
      <c r="P44" s="1359" t="s">
        <v>35</v>
      </c>
      <c r="Q44" s="1367" t="s">
        <v>35</v>
      </c>
      <c r="R44" s="1375" t="s">
        <v>35</v>
      </c>
      <c r="S44" s="1359" t="s">
        <v>35</v>
      </c>
      <c r="T44" s="1537" t="s">
        <v>35</v>
      </c>
      <c r="U44" s="1474"/>
      <c r="V44" s="1474"/>
      <c r="W44" s="1474"/>
      <c r="X44" s="1474"/>
      <c r="Y44" s="1474"/>
      <c r="Z44" s="1474"/>
      <c r="AA44" s="1474"/>
      <c r="AB44" s="1474"/>
      <c r="AC44" s="1474"/>
      <c r="AD44" s="1474"/>
      <c r="AE44" s="1474"/>
      <c r="AF44" s="1474"/>
      <c r="AG44" s="1474"/>
      <c r="AH44" s="1474"/>
      <c r="AI44" s="1474"/>
      <c r="AJ44" s="1474"/>
      <c r="AK44" s="1474"/>
      <c r="AL44" s="1474"/>
      <c r="AM44" s="1474"/>
      <c r="AN44" s="1474"/>
      <c r="AO44" s="1474"/>
      <c r="AP44" s="1474"/>
      <c r="AQ44" s="1474"/>
      <c r="AR44" s="1474"/>
      <c r="AS44" s="1474"/>
      <c r="AT44" s="1474"/>
      <c r="AU44" s="1474"/>
      <c r="AV44" s="1474"/>
      <c r="AW44" s="1474"/>
      <c r="AX44" s="1474"/>
      <c r="AY44" s="1474"/>
      <c r="AZ44" s="547"/>
      <c r="BA44" s="1851"/>
      <c r="BB44" s="151" t="s">
        <v>48</v>
      </c>
      <c r="BC44" s="1009" t="s">
        <v>35</v>
      </c>
      <c r="BD44" s="1029" t="s">
        <v>35</v>
      </c>
      <c r="BE44" s="1029" t="s">
        <v>35</v>
      </c>
      <c r="BF44" s="1029" t="s">
        <v>35</v>
      </c>
      <c r="BG44" s="1050" t="s">
        <v>35</v>
      </c>
      <c r="BH44" s="1071" t="s">
        <v>35</v>
      </c>
      <c r="BI44" s="1029" t="s">
        <v>35</v>
      </c>
      <c r="BJ44" s="1029" t="s">
        <v>35</v>
      </c>
      <c r="BK44" s="1029" t="s">
        <v>35</v>
      </c>
      <c r="BL44" s="1050" t="s">
        <v>35</v>
      </c>
      <c r="BM44" s="1071" t="s">
        <v>35</v>
      </c>
      <c r="BN44" s="1029" t="s">
        <v>35</v>
      </c>
      <c r="BO44" s="1029" t="s">
        <v>35</v>
      </c>
      <c r="BP44" s="1029" t="s">
        <v>35</v>
      </c>
      <c r="BQ44" s="1050" t="s">
        <v>35</v>
      </c>
      <c r="BR44" s="1071" t="s">
        <v>35</v>
      </c>
      <c r="BS44" s="1029" t="s">
        <v>35</v>
      </c>
      <c r="BT44" s="1589" t="s">
        <v>35</v>
      </c>
      <c r="BU44" s="1628"/>
      <c r="BV44" s="1628"/>
      <c r="BW44" s="1628"/>
      <c r="BX44" s="1628"/>
      <c r="BY44" s="1486"/>
      <c r="BZ44" s="1486"/>
      <c r="CA44" s="1486"/>
      <c r="CB44" s="1486"/>
      <c r="CC44" s="1486"/>
      <c r="CD44" s="1486"/>
      <c r="CE44" s="1486"/>
      <c r="CF44" s="1486"/>
      <c r="CG44" s="1486"/>
      <c r="CH44" s="1486"/>
      <c r="CI44" s="1486"/>
      <c r="CJ44" s="1486"/>
      <c r="CK44" s="1486"/>
      <c r="CL44" s="1486"/>
      <c r="CM44" s="1486"/>
      <c r="CN44" s="1486"/>
      <c r="CO44" s="1486"/>
      <c r="CP44" s="1486"/>
      <c r="CQ44" s="1486"/>
      <c r="CR44" s="1486"/>
      <c r="CS44" s="1486"/>
      <c r="CT44" s="1486"/>
      <c r="CU44" s="1486"/>
      <c r="CV44" s="1486"/>
      <c r="CW44" s="1486"/>
      <c r="CX44" s="1486"/>
      <c r="CY44" s="1486"/>
      <c r="CZ44" s="1486"/>
    </row>
    <row r="45" s="546" customFormat="true" ht="15" customHeight="true" x14ac:dyDescent="0.2">
      <c r="A45" s="1965" t="s">
        <v>52</v>
      </c>
      <c r="B45" s="1324" t="s">
        <v>49</v>
      </c>
      <c r="C45" s="1351" t="s">
        <v>35</v>
      </c>
      <c r="D45" s="1359" t="s">
        <v>35</v>
      </c>
      <c r="E45" s="1359" t="s">
        <v>35</v>
      </c>
      <c r="F45" s="1359" t="s">
        <v>35</v>
      </c>
      <c r="G45" s="1367" t="s">
        <v>35</v>
      </c>
      <c r="H45" s="1375" t="s">
        <v>35</v>
      </c>
      <c r="I45" s="1359" t="s">
        <v>35</v>
      </c>
      <c r="J45" s="1359" t="s">
        <v>35</v>
      </c>
      <c r="K45" s="1359" t="s">
        <v>35</v>
      </c>
      <c r="L45" s="1383" t="s">
        <v>35</v>
      </c>
      <c r="M45" s="1391" t="s">
        <v>35</v>
      </c>
      <c r="N45" s="1359" t="s">
        <v>35</v>
      </c>
      <c r="O45" s="1359" t="s">
        <v>35</v>
      </c>
      <c r="P45" s="1359" t="s">
        <v>35</v>
      </c>
      <c r="Q45" s="1367" t="s">
        <v>35</v>
      </c>
      <c r="R45" s="1375" t="s">
        <v>35</v>
      </c>
      <c r="S45" s="1359" t="s">
        <v>35</v>
      </c>
      <c r="T45" s="1537" t="s">
        <v>35</v>
      </c>
      <c r="U45" s="1474"/>
      <c r="V45" s="1474"/>
      <c r="W45" s="1474"/>
      <c r="X45" s="1474"/>
      <c r="Y45" s="1474"/>
      <c r="Z45" s="1474"/>
      <c r="AA45" s="1474"/>
      <c r="AB45" s="1474"/>
      <c r="AC45" s="1474"/>
      <c r="AD45" s="1474"/>
      <c r="AE45" s="1474"/>
      <c r="AF45" s="1474"/>
      <c r="AG45" s="1474"/>
      <c r="AH45" s="1474"/>
      <c r="AI45" s="1474"/>
      <c r="AJ45" s="1474"/>
      <c r="AK45" s="1474"/>
      <c r="AL45" s="1474"/>
      <c r="AM45" s="1474"/>
      <c r="AN45" s="1474"/>
      <c r="AO45" s="1474"/>
      <c r="AP45" s="1474"/>
      <c r="AQ45" s="1474"/>
      <c r="AR45" s="1474"/>
      <c r="AS45" s="1474"/>
      <c r="AT45" s="1474"/>
      <c r="AU45" s="1474"/>
      <c r="AV45" s="1474"/>
      <c r="AW45" s="1474"/>
      <c r="AX45" s="1474"/>
      <c r="AY45" s="1474"/>
      <c r="AZ45" s="547"/>
      <c r="BA45" s="1851" t="s">
        <v>52</v>
      </c>
      <c r="BB45" s="151" t="s">
        <v>49</v>
      </c>
      <c r="BC45" s="1009" t="s">
        <v>35</v>
      </c>
      <c r="BD45" s="1029" t="s">
        <v>35</v>
      </c>
      <c r="BE45" s="1029" t="s">
        <v>35</v>
      </c>
      <c r="BF45" s="1029" t="s">
        <v>35</v>
      </c>
      <c r="BG45" s="1050" t="s">
        <v>35</v>
      </c>
      <c r="BH45" s="1071" t="s">
        <v>35</v>
      </c>
      <c r="BI45" s="1029" t="s">
        <v>35</v>
      </c>
      <c r="BJ45" s="1029" t="s">
        <v>35</v>
      </c>
      <c r="BK45" s="1029" t="s">
        <v>35</v>
      </c>
      <c r="BL45" s="1050" t="s">
        <v>35</v>
      </c>
      <c r="BM45" s="1071" t="s">
        <v>35</v>
      </c>
      <c r="BN45" s="1029" t="s">
        <v>35</v>
      </c>
      <c r="BO45" s="1029" t="s">
        <v>35</v>
      </c>
      <c r="BP45" s="1029" t="s">
        <v>35</v>
      </c>
      <c r="BQ45" s="1050" t="s">
        <v>35</v>
      </c>
      <c r="BR45" s="1071" t="s">
        <v>35</v>
      </c>
      <c r="BS45" s="1029" t="s">
        <v>35</v>
      </c>
      <c r="BT45" s="1589" t="s">
        <v>35</v>
      </c>
      <c r="BU45" s="1628"/>
      <c r="BV45" s="1628"/>
      <c r="BW45" s="1628"/>
      <c r="BX45" s="1628"/>
      <c r="BY45" s="1486"/>
      <c r="BZ45" s="1486"/>
      <c r="CA45" s="1486"/>
      <c r="CB45" s="1486"/>
      <c r="CC45" s="1486"/>
      <c r="CD45" s="1486"/>
      <c r="CE45" s="1486"/>
      <c r="CF45" s="1486"/>
      <c r="CG45" s="1486"/>
      <c r="CH45" s="1486"/>
      <c r="CI45" s="1486"/>
      <c r="CJ45" s="1486"/>
      <c r="CK45" s="1486"/>
      <c r="CL45" s="1486"/>
      <c r="CM45" s="1486"/>
      <c r="CN45" s="1486"/>
      <c r="CO45" s="1486"/>
      <c r="CP45" s="1486"/>
      <c r="CQ45" s="1486"/>
      <c r="CR45" s="1486"/>
      <c r="CS45" s="1486"/>
      <c r="CT45" s="1486"/>
      <c r="CU45" s="1486"/>
      <c r="CV45" s="1486"/>
      <c r="CW45" s="1486"/>
      <c r="CX45" s="1486"/>
      <c r="CY45" s="1486"/>
      <c r="CZ45" s="1486"/>
    </row>
    <row r="46" s="546" customFormat="true" ht="15" customHeight="true" x14ac:dyDescent="0.2">
      <c r="A46" s="1965"/>
      <c r="B46" s="1324" t="s">
        <v>48</v>
      </c>
      <c r="C46" s="1351" t="s">
        <v>35</v>
      </c>
      <c r="D46" s="1359" t="s">
        <v>35</v>
      </c>
      <c r="E46" s="1359" t="s">
        <v>35</v>
      </c>
      <c r="F46" s="1359" t="s">
        <v>35</v>
      </c>
      <c r="G46" s="1367" t="s">
        <v>35</v>
      </c>
      <c r="H46" s="1375" t="s">
        <v>35</v>
      </c>
      <c r="I46" s="1359" t="s">
        <v>35</v>
      </c>
      <c r="J46" s="1359" t="s">
        <v>35</v>
      </c>
      <c r="K46" s="1359" t="s">
        <v>35</v>
      </c>
      <c r="L46" s="1383" t="s">
        <v>35</v>
      </c>
      <c r="M46" s="1391" t="s">
        <v>35</v>
      </c>
      <c r="N46" s="1359" t="s">
        <v>35</v>
      </c>
      <c r="O46" s="1359" t="s">
        <v>35</v>
      </c>
      <c r="P46" s="1359" t="s">
        <v>35</v>
      </c>
      <c r="Q46" s="1367" t="s">
        <v>35</v>
      </c>
      <c r="R46" s="1375" t="s">
        <v>35</v>
      </c>
      <c r="S46" s="1359" t="s">
        <v>35</v>
      </c>
      <c r="T46" s="1537" t="s">
        <v>35</v>
      </c>
      <c r="U46" s="1474"/>
      <c r="V46" s="1474"/>
      <c r="W46" s="1474"/>
      <c r="X46" s="1474"/>
      <c r="Y46" s="1474"/>
      <c r="Z46" s="1474"/>
      <c r="AA46" s="1474"/>
      <c r="AB46" s="1474"/>
      <c r="AC46" s="1474"/>
      <c r="AD46" s="1474"/>
      <c r="AE46" s="1474"/>
      <c r="AF46" s="1474"/>
      <c r="AG46" s="1474"/>
      <c r="AH46" s="1474"/>
      <c r="AI46" s="1474"/>
      <c r="AJ46" s="1474"/>
      <c r="AK46" s="1474"/>
      <c r="AL46" s="1474"/>
      <c r="AM46" s="1474"/>
      <c r="AN46" s="1474"/>
      <c r="AO46" s="1474"/>
      <c r="AP46" s="1474"/>
      <c r="AQ46" s="1474"/>
      <c r="AR46" s="1474"/>
      <c r="AS46" s="1474"/>
      <c r="AT46" s="1474"/>
      <c r="AU46" s="1474"/>
      <c r="AV46" s="1474"/>
      <c r="AW46" s="1474"/>
      <c r="AX46" s="1474"/>
      <c r="AY46" s="1474"/>
      <c r="AZ46" s="547"/>
      <c r="BA46" s="1851"/>
      <c r="BB46" s="151" t="s">
        <v>48</v>
      </c>
      <c r="BC46" s="1009" t="s">
        <v>35</v>
      </c>
      <c r="BD46" s="1029" t="s">
        <v>35</v>
      </c>
      <c r="BE46" s="1029" t="s">
        <v>35</v>
      </c>
      <c r="BF46" s="1029" t="s">
        <v>35</v>
      </c>
      <c r="BG46" s="1050" t="s">
        <v>35</v>
      </c>
      <c r="BH46" s="1071" t="s">
        <v>35</v>
      </c>
      <c r="BI46" s="1029" t="s">
        <v>35</v>
      </c>
      <c r="BJ46" s="1029" t="s">
        <v>35</v>
      </c>
      <c r="BK46" s="1029" t="s">
        <v>35</v>
      </c>
      <c r="BL46" s="1050" t="s">
        <v>35</v>
      </c>
      <c r="BM46" s="1071" t="s">
        <v>35</v>
      </c>
      <c r="BN46" s="1029" t="s">
        <v>35</v>
      </c>
      <c r="BO46" s="1029" t="s">
        <v>35</v>
      </c>
      <c r="BP46" s="1029" t="s">
        <v>35</v>
      </c>
      <c r="BQ46" s="1050" t="s">
        <v>35</v>
      </c>
      <c r="BR46" s="1071" t="s">
        <v>35</v>
      </c>
      <c r="BS46" s="1029" t="s">
        <v>35</v>
      </c>
      <c r="BT46" s="1589" t="s">
        <v>35</v>
      </c>
      <c r="BU46" s="1628"/>
      <c r="BV46" s="1628"/>
      <c r="BW46" s="1628"/>
      <c r="BX46" s="1628"/>
      <c r="BY46" s="1486"/>
      <c r="BZ46" s="1486"/>
      <c r="CA46" s="1486"/>
      <c r="CB46" s="1486"/>
      <c r="CC46" s="1486"/>
      <c r="CD46" s="1486"/>
      <c r="CE46" s="1486"/>
      <c r="CF46" s="1486"/>
      <c r="CG46" s="1486"/>
      <c r="CH46" s="1486"/>
      <c r="CI46" s="1486"/>
      <c r="CJ46" s="1486"/>
      <c r="CK46" s="1486"/>
      <c r="CL46" s="1486"/>
      <c r="CM46" s="1486"/>
      <c r="CN46" s="1486"/>
      <c r="CO46" s="1486"/>
      <c r="CP46" s="1486"/>
      <c r="CQ46" s="1486"/>
      <c r="CR46" s="1486"/>
      <c r="CS46" s="1486"/>
      <c r="CT46" s="1486"/>
      <c r="CU46" s="1486"/>
      <c r="CV46" s="1486"/>
      <c r="CW46" s="1486"/>
      <c r="CX46" s="1486"/>
      <c r="CY46" s="1486"/>
      <c r="CZ46" s="1486"/>
    </row>
    <row r="47" s="130" customFormat="true" ht="15" customHeight="true" x14ac:dyDescent="0.2">
      <c r="A47" s="1807" t="s">
        <v>101</v>
      </c>
      <c r="B47" s="249" t="s">
        <v>100</v>
      </c>
      <c r="C47" s="948" t="s">
        <v>35</v>
      </c>
      <c r="D47" s="958" t="s">
        <v>35</v>
      </c>
      <c r="E47" s="958" t="s">
        <v>35</v>
      </c>
      <c r="F47" s="958" t="s">
        <v>35</v>
      </c>
      <c r="G47" s="968" t="s">
        <v>35</v>
      </c>
      <c r="H47" s="978" t="s">
        <v>35</v>
      </c>
      <c r="I47" s="958" t="s">
        <v>35</v>
      </c>
      <c r="J47" s="958" t="s">
        <v>35</v>
      </c>
      <c r="K47" s="958" t="s">
        <v>35</v>
      </c>
      <c r="L47" s="988" t="s">
        <v>35</v>
      </c>
      <c r="M47" s="996" t="s">
        <v>35</v>
      </c>
      <c r="N47" s="958" t="s">
        <v>35</v>
      </c>
      <c r="O47" s="958" t="s">
        <v>35</v>
      </c>
      <c r="P47" s="958" t="s">
        <v>35</v>
      </c>
      <c r="Q47" s="968" t="s">
        <v>35</v>
      </c>
      <c r="R47" s="978" t="s">
        <v>35</v>
      </c>
      <c r="S47" s="958" t="s">
        <v>35</v>
      </c>
      <c r="T47" s="1536" t="s">
        <v>35</v>
      </c>
      <c r="U47" s="1566"/>
      <c r="V47" s="1566"/>
      <c r="W47" s="1566"/>
      <c r="X47" s="1566"/>
      <c r="Y47" s="1475"/>
      <c r="Z47" s="1475"/>
      <c r="AA47" s="1475"/>
      <c r="AB47" s="1475"/>
      <c r="AC47" s="1475"/>
      <c r="AD47" s="1475"/>
      <c r="AE47" s="1475"/>
      <c r="AF47" s="1475"/>
      <c r="AG47" s="1475"/>
      <c r="AH47" s="1475"/>
      <c r="AI47" s="1475"/>
      <c r="AJ47" s="1475"/>
      <c r="AK47" s="1475"/>
      <c r="AL47" s="1475"/>
      <c r="AM47" s="1475"/>
      <c r="AN47" s="1475"/>
      <c r="AO47" s="1475"/>
      <c r="AP47" s="1475"/>
      <c r="AQ47" s="1475"/>
      <c r="AR47" s="1475"/>
      <c r="AS47" s="1475"/>
      <c r="AT47" s="1475"/>
      <c r="AU47" s="1475"/>
      <c r="AV47" s="1475"/>
      <c r="AW47" s="1475"/>
      <c r="AX47" s="1475"/>
      <c r="AY47" s="1475"/>
      <c r="AZ47" s="215"/>
      <c r="BA47" s="1851" t="s">
        <v>101</v>
      </c>
      <c r="BB47" s="151" t="s">
        <v>100</v>
      </c>
      <c r="BC47" s="1009" t="s">
        <v>35</v>
      </c>
      <c r="BD47" s="1029" t="s">
        <v>35</v>
      </c>
      <c r="BE47" s="1029" t="s">
        <v>35</v>
      </c>
      <c r="BF47" s="1029" t="s">
        <v>35</v>
      </c>
      <c r="BG47" s="1050" t="s">
        <v>35</v>
      </c>
      <c r="BH47" s="1071" t="s">
        <v>35</v>
      </c>
      <c r="BI47" s="1029" t="s">
        <v>35</v>
      </c>
      <c r="BJ47" s="1029" t="s">
        <v>35</v>
      </c>
      <c r="BK47" s="1029" t="s">
        <v>35</v>
      </c>
      <c r="BL47" s="1050" t="s">
        <v>35</v>
      </c>
      <c r="BM47" s="1071" t="s">
        <v>35</v>
      </c>
      <c r="BN47" s="1029" t="s">
        <v>35</v>
      </c>
      <c r="BO47" s="1029" t="s">
        <v>35</v>
      </c>
      <c r="BP47" s="1029" t="s">
        <v>35</v>
      </c>
      <c r="BQ47" s="1050" t="s">
        <v>35</v>
      </c>
      <c r="BR47" s="1071" t="s">
        <v>35</v>
      </c>
      <c r="BS47" s="1029" t="s">
        <v>35</v>
      </c>
      <c r="BT47" s="1589" t="s">
        <v>35</v>
      </c>
      <c r="BU47" s="1628"/>
      <c r="BV47" s="1628"/>
      <c r="BW47" s="1628"/>
      <c r="BX47" s="1628"/>
      <c r="BY47" s="1486"/>
      <c r="BZ47" s="1486"/>
      <c r="CA47" s="1486"/>
      <c r="CB47" s="1486"/>
      <c r="CC47" s="1486"/>
      <c r="CD47" s="1486"/>
      <c r="CE47" s="1486"/>
      <c r="CF47" s="1486"/>
      <c r="CG47" s="1486"/>
      <c r="CH47" s="1486"/>
      <c r="CI47" s="1486"/>
      <c r="CJ47" s="1486"/>
      <c r="CK47" s="1486"/>
      <c r="CL47" s="1486"/>
      <c r="CM47" s="1486"/>
      <c r="CN47" s="1486"/>
      <c r="CO47" s="1486"/>
      <c r="CP47" s="1486"/>
      <c r="CQ47" s="1486"/>
      <c r="CR47" s="1486"/>
      <c r="CS47" s="1486"/>
      <c r="CT47" s="1486"/>
      <c r="CU47" s="1486"/>
      <c r="CV47" s="1486"/>
      <c r="CW47" s="1486"/>
      <c r="CX47" s="1486"/>
      <c r="CY47" s="1486"/>
      <c r="CZ47" s="1486"/>
    </row>
    <row r="48" s="130" customFormat="true" ht="15" customHeight="true" x14ac:dyDescent="0.2">
      <c r="A48" s="1807"/>
      <c r="B48" s="249" t="s">
        <v>99</v>
      </c>
      <c r="C48" s="948" t="s">
        <v>35</v>
      </c>
      <c r="D48" s="958" t="s">
        <v>35</v>
      </c>
      <c r="E48" s="958" t="s">
        <v>35</v>
      </c>
      <c r="F48" s="958" t="s">
        <v>35</v>
      </c>
      <c r="G48" s="968" t="s">
        <v>35</v>
      </c>
      <c r="H48" s="978" t="s">
        <v>35</v>
      </c>
      <c r="I48" s="958" t="s">
        <v>35</v>
      </c>
      <c r="J48" s="958" t="s">
        <v>35</v>
      </c>
      <c r="K48" s="958" t="s">
        <v>35</v>
      </c>
      <c r="L48" s="988" t="s">
        <v>35</v>
      </c>
      <c r="M48" s="996" t="s">
        <v>35</v>
      </c>
      <c r="N48" s="958" t="s">
        <v>35</v>
      </c>
      <c r="O48" s="958" t="s">
        <v>35</v>
      </c>
      <c r="P48" s="958" t="s">
        <v>35</v>
      </c>
      <c r="Q48" s="968" t="s">
        <v>35</v>
      </c>
      <c r="R48" s="978" t="s">
        <v>35</v>
      </c>
      <c r="S48" s="958" t="s">
        <v>35</v>
      </c>
      <c r="T48" s="1536" t="s">
        <v>35</v>
      </c>
      <c r="U48" s="1566"/>
      <c r="V48" s="1566"/>
      <c r="W48" s="1566"/>
      <c r="X48" s="1566"/>
      <c r="Y48" s="1475"/>
      <c r="Z48" s="1475"/>
      <c r="AA48" s="1475"/>
      <c r="AB48" s="1475"/>
      <c r="AC48" s="1475"/>
      <c r="AD48" s="1475"/>
      <c r="AE48" s="1475"/>
      <c r="AF48" s="1475"/>
      <c r="AG48" s="1475"/>
      <c r="AH48" s="1475"/>
      <c r="AI48" s="1475"/>
      <c r="AJ48" s="1475"/>
      <c r="AK48" s="1475"/>
      <c r="AL48" s="1475"/>
      <c r="AM48" s="1475"/>
      <c r="AN48" s="1475"/>
      <c r="AO48" s="1475"/>
      <c r="AP48" s="1475"/>
      <c r="AQ48" s="1475"/>
      <c r="AR48" s="1475"/>
      <c r="AS48" s="1475"/>
      <c r="AT48" s="1475"/>
      <c r="AU48" s="1475"/>
      <c r="AV48" s="1475"/>
      <c r="AW48" s="1475"/>
      <c r="AX48" s="1475"/>
      <c r="AY48" s="1475"/>
      <c r="AZ48" s="215"/>
      <c r="BA48" s="1851"/>
      <c r="BB48" s="151" t="s">
        <v>99</v>
      </c>
      <c r="BC48" s="1009" t="s">
        <v>35</v>
      </c>
      <c r="BD48" s="1029" t="s">
        <v>35</v>
      </c>
      <c r="BE48" s="1029" t="s">
        <v>35</v>
      </c>
      <c r="BF48" s="1029" t="s">
        <v>35</v>
      </c>
      <c r="BG48" s="1050" t="s">
        <v>35</v>
      </c>
      <c r="BH48" s="1071" t="s">
        <v>35</v>
      </c>
      <c r="BI48" s="1029" t="s">
        <v>35</v>
      </c>
      <c r="BJ48" s="1029" t="s">
        <v>35</v>
      </c>
      <c r="BK48" s="1029" t="s">
        <v>35</v>
      </c>
      <c r="BL48" s="1050" t="s">
        <v>35</v>
      </c>
      <c r="BM48" s="1071" t="s">
        <v>35</v>
      </c>
      <c r="BN48" s="1029" t="s">
        <v>35</v>
      </c>
      <c r="BO48" s="1029" t="s">
        <v>35</v>
      </c>
      <c r="BP48" s="1029" t="s">
        <v>35</v>
      </c>
      <c r="BQ48" s="1050" t="s">
        <v>35</v>
      </c>
      <c r="BR48" s="1071" t="s">
        <v>35</v>
      </c>
      <c r="BS48" s="1029" t="s">
        <v>35</v>
      </c>
      <c r="BT48" s="1589" t="s">
        <v>35</v>
      </c>
      <c r="BU48" s="1628"/>
      <c r="BV48" s="1628"/>
      <c r="BW48" s="1628"/>
      <c r="BX48" s="1628"/>
      <c r="BY48" s="1486"/>
      <c r="BZ48" s="1486"/>
      <c r="CA48" s="1486"/>
      <c r="CB48" s="1486"/>
      <c r="CC48" s="1486"/>
      <c r="CD48" s="1486"/>
      <c r="CE48" s="1486"/>
      <c r="CF48" s="1486"/>
      <c r="CG48" s="1486"/>
      <c r="CH48" s="1486"/>
      <c r="CI48" s="1486"/>
      <c r="CJ48" s="1486"/>
      <c r="CK48" s="1486"/>
      <c r="CL48" s="1486"/>
      <c r="CM48" s="1486"/>
      <c r="CN48" s="1486"/>
      <c r="CO48" s="1486"/>
      <c r="CP48" s="1486"/>
      <c r="CQ48" s="1486"/>
      <c r="CR48" s="1486"/>
      <c r="CS48" s="1486"/>
      <c r="CT48" s="1486"/>
      <c r="CU48" s="1486"/>
      <c r="CV48" s="1486"/>
      <c r="CW48" s="1486"/>
      <c r="CX48" s="1486"/>
      <c r="CY48" s="1486"/>
      <c r="CZ48" s="1486"/>
    </row>
    <row r="49" s="130" customFormat="true" ht="15" customHeight="true" x14ac:dyDescent="0.2">
      <c r="A49" s="1807"/>
      <c r="B49" s="249" t="s">
        <v>68</v>
      </c>
      <c r="C49" s="948" t="s">
        <v>35</v>
      </c>
      <c r="D49" s="958" t="s">
        <v>35</v>
      </c>
      <c r="E49" s="958" t="s">
        <v>35</v>
      </c>
      <c r="F49" s="958" t="s">
        <v>35</v>
      </c>
      <c r="G49" s="968" t="s">
        <v>35</v>
      </c>
      <c r="H49" s="978" t="s">
        <v>35</v>
      </c>
      <c r="I49" s="958" t="s">
        <v>35</v>
      </c>
      <c r="J49" s="958" t="s">
        <v>35</v>
      </c>
      <c r="K49" s="958" t="s">
        <v>35</v>
      </c>
      <c r="L49" s="988" t="s">
        <v>35</v>
      </c>
      <c r="M49" s="996" t="s">
        <v>35</v>
      </c>
      <c r="N49" s="958" t="s">
        <v>35</v>
      </c>
      <c r="O49" s="958" t="s">
        <v>35</v>
      </c>
      <c r="P49" s="958" t="s">
        <v>35</v>
      </c>
      <c r="Q49" s="968" t="s">
        <v>35</v>
      </c>
      <c r="R49" s="978" t="s">
        <v>35</v>
      </c>
      <c r="S49" s="958" t="s">
        <v>35</v>
      </c>
      <c r="T49" s="1536" t="s">
        <v>35</v>
      </c>
      <c r="U49" s="1566"/>
      <c r="V49" s="1566"/>
      <c r="W49" s="1566"/>
      <c r="X49" s="1566"/>
      <c r="Y49" s="1475"/>
      <c r="Z49" s="1475"/>
      <c r="AA49" s="1475"/>
      <c r="AB49" s="1475"/>
      <c r="AC49" s="1475"/>
      <c r="AD49" s="1475"/>
      <c r="AE49" s="1475"/>
      <c r="AF49" s="1475"/>
      <c r="AG49" s="1475"/>
      <c r="AH49" s="1475"/>
      <c r="AI49" s="1475"/>
      <c r="AJ49" s="1475"/>
      <c r="AK49" s="1475"/>
      <c r="AL49" s="1475"/>
      <c r="AM49" s="1475"/>
      <c r="AN49" s="1475"/>
      <c r="AO49" s="1475"/>
      <c r="AP49" s="1475"/>
      <c r="AQ49" s="1475"/>
      <c r="AR49" s="1475"/>
      <c r="AS49" s="1475"/>
      <c r="AT49" s="1475"/>
      <c r="AU49" s="1475"/>
      <c r="AV49" s="1475"/>
      <c r="AW49" s="1475"/>
      <c r="AX49" s="1475"/>
      <c r="AY49" s="1475"/>
      <c r="AZ49" s="215"/>
      <c r="BA49" s="1851"/>
      <c r="BB49" s="151" t="s">
        <v>68</v>
      </c>
      <c r="BC49" s="1009" t="s">
        <v>35</v>
      </c>
      <c r="BD49" s="1029" t="s">
        <v>35</v>
      </c>
      <c r="BE49" s="1029" t="s">
        <v>35</v>
      </c>
      <c r="BF49" s="1029" t="s">
        <v>35</v>
      </c>
      <c r="BG49" s="1050" t="s">
        <v>35</v>
      </c>
      <c r="BH49" s="1071" t="s">
        <v>35</v>
      </c>
      <c r="BI49" s="1029" t="s">
        <v>35</v>
      </c>
      <c r="BJ49" s="1029" t="s">
        <v>35</v>
      </c>
      <c r="BK49" s="1029" t="s">
        <v>35</v>
      </c>
      <c r="BL49" s="1050" t="s">
        <v>35</v>
      </c>
      <c r="BM49" s="1071" t="s">
        <v>35</v>
      </c>
      <c r="BN49" s="1029" t="s">
        <v>35</v>
      </c>
      <c r="BO49" s="1029" t="s">
        <v>35</v>
      </c>
      <c r="BP49" s="1029" t="s">
        <v>35</v>
      </c>
      <c r="BQ49" s="1050" t="s">
        <v>35</v>
      </c>
      <c r="BR49" s="1071" t="s">
        <v>35</v>
      </c>
      <c r="BS49" s="1029" t="s">
        <v>35</v>
      </c>
      <c r="BT49" s="1589" t="s">
        <v>35</v>
      </c>
      <c r="BU49" s="1628"/>
      <c r="BV49" s="1628"/>
      <c r="BW49" s="1628"/>
      <c r="BX49" s="1628"/>
      <c r="BY49" s="1486"/>
      <c r="BZ49" s="1486"/>
      <c r="CA49" s="1486"/>
      <c r="CB49" s="1486"/>
      <c r="CC49" s="1486"/>
      <c r="CD49" s="1486"/>
      <c r="CE49" s="1486"/>
      <c r="CF49" s="1486"/>
      <c r="CG49" s="1486"/>
      <c r="CH49" s="1486"/>
      <c r="CI49" s="1486"/>
      <c r="CJ49" s="1486"/>
      <c r="CK49" s="1486"/>
      <c r="CL49" s="1486"/>
      <c r="CM49" s="1486"/>
      <c r="CN49" s="1486"/>
      <c r="CO49" s="1486"/>
      <c r="CP49" s="1486"/>
      <c r="CQ49" s="1486"/>
      <c r="CR49" s="1486"/>
      <c r="CS49" s="1486"/>
      <c r="CT49" s="1486"/>
      <c r="CU49" s="1486"/>
      <c r="CV49" s="1486"/>
      <c r="CW49" s="1486"/>
      <c r="CX49" s="1486"/>
      <c r="CY49" s="1486"/>
      <c r="CZ49" s="1486"/>
    </row>
    <row r="50" s="130" customFormat="true" ht="15" customHeight="true" x14ac:dyDescent="0.2">
      <c r="A50" s="1807" t="s">
        <v>102</v>
      </c>
      <c r="B50" s="249" t="s">
        <v>100</v>
      </c>
      <c r="C50" s="948" t="s">
        <v>35</v>
      </c>
      <c r="D50" s="958" t="s">
        <v>35</v>
      </c>
      <c r="E50" s="958" t="s">
        <v>35</v>
      </c>
      <c r="F50" s="958" t="s">
        <v>35</v>
      </c>
      <c r="G50" s="968" t="s">
        <v>35</v>
      </c>
      <c r="H50" s="978" t="s">
        <v>35</v>
      </c>
      <c r="I50" s="958" t="s">
        <v>35</v>
      </c>
      <c r="J50" s="958" t="s">
        <v>35</v>
      </c>
      <c r="K50" s="958" t="s">
        <v>35</v>
      </c>
      <c r="L50" s="988" t="s">
        <v>35</v>
      </c>
      <c r="M50" s="996" t="s">
        <v>35</v>
      </c>
      <c r="N50" s="958" t="s">
        <v>35</v>
      </c>
      <c r="O50" s="958" t="s">
        <v>35</v>
      </c>
      <c r="P50" s="958" t="s">
        <v>35</v>
      </c>
      <c r="Q50" s="968" t="s">
        <v>35</v>
      </c>
      <c r="R50" s="978" t="s">
        <v>35</v>
      </c>
      <c r="S50" s="958" t="s">
        <v>35</v>
      </c>
      <c r="T50" s="1536" t="s">
        <v>35</v>
      </c>
      <c r="U50" s="1566"/>
      <c r="V50" s="1566"/>
      <c r="W50" s="1566"/>
      <c r="X50" s="1566"/>
      <c r="Y50" s="1475"/>
      <c r="Z50" s="1475"/>
      <c r="AA50" s="1475"/>
      <c r="AB50" s="1475"/>
      <c r="AC50" s="1475"/>
      <c r="AD50" s="1475"/>
      <c r="AE50" s="1475"/>
      <c r="AF50" s="1475"/>
      <c r="AG50" s="1475"/>
      <c r="AH50" s="1475"/>
      <c r="AI50" s="1475"/>
      <c r="AJ50" s="1475"/>
      <c r="AK50" s="1475"/>
      <c r="AL50" s="1475"/>
      <c r="AM50" s="1475"/>
      <c r="AN50" s="1475"/>
      <c r="AO50" s="1475"/>
      <c r="AP50" s="1475"/>
      <c r="AQ50" s="1475"/>
      <c r="AR50" s="1475"/>
      <c r="AS50" s="1475"/>
      <c r="AT50" s="1475"/>
      <c r="AU50" s="1475"/>
      <c r="AV50" s="1475"/>
      <c r="AW50" s="1475"/>
      <c r="AX50" s="1475"/>
      <c r="AY50" s="1475"/>
      <c r="AZ50" s="215"/>
      <c r="BA50" s="1851" t="s">
        <v>102</v>
      </c>
      <c r="BB50" s="151" t="s">
        <v>100</v>
      </c>
      <c r="BC50" s="1009" t="s">
        <v>35</v>
      </c>
      <c r="BD50" s="1029" t="s">
        <v>35</v>
      </c>
      <c r="BE50" s="1029" t="s">
        <v>35</v>
      </c>
      <c r="BF50" s="1029" t="s">
        <v>35</v>
      </c>
      <c r="BG50" s="1050" t="s">
        <v>35</v>
      </c>
      <c r="BH50" s="1071" t="s">
        <v>35</v>
      </c>
      <c r="BI50" s="1029" t="s">
        <v>35</v>
      </c>
      <c r="BJ50" s="1029" t="s">
        <v>35</v>
      </c>
      <c r="BK50" s="1029" t="s">
        <v>35</v>
      </c>
      <c r="BL50" s="1050" t="s">
        <v>35</v>
      </c>
      <c r="BM50" s="1071" t="s">
        <v>35</v>
      </c>
      <c r="BN50" s="1029" t="s">
        <v>35</v>
      </c>
      <c r="BO50" s="1029" t="s">
        <v>35</v>
      </c>
      <c r="BP50" s="1029" t="s">
        <v>35</v>
      </c>
      <c r="BQ50" s="1050" t="s">
        <v>35</v>
      </c>
      <c r="BR50" s="1071" t="s">
        <v>35</v>
      </c>
      <c r="BS50" s="1029" t="s">
        <v>35</v>
      </c>
      <c r="BT50" s="1589" t="s">
        <v>35</v>
      </c>
      <c r="BU50" s="1628"/>
      <c r="BV50" s="1628"/>
      <c r="BW50" s="1628"/>
      <c r="BX50" s="1628"/>
      <c r="BY50" s="1486"/>
      <c r="BZ50" s="1486"/>
      <c r="CA50" s="1486"/>
      <c r="CB50" s="1486"/>
      <c r="CC50" s="1486"/>
      <c r="CD50" s="1486"/>
      <c r="CE50" s="1486"/>
      <c r="CF50" s="1486"/>
      <c r="CG50" s="1486"/>
      <c r="CH50" s="1486"/>
      <c r="CI50" s="1486"/>
      <c r="CJ50" s="1486"/>
      <c r="CK50" s="1486"/>
      <c r="CL50" s="1486"/>
      <c r="CM50" s="1486"/>
      <c r="CN50" s="1486"/>
      <c r="CO50" s="1486"/>
      <c r="CP50" s="1486"/>
      <c r="CQ50" s="1486"/>
      <c r="CR50" s="1486"/>
      <c r="CS50" s="1486"/>
      <c r="CT50" s="1486"/>
      <c r="CU50" s="1486"/>
      <c r="CV50" s="1486"/>
      <c r="CW50" s="1486"/>
      <c r="CX50" s="1486"/>
      <c r="CY50" s="1486"/>
      <c r="CZ50" s="1486"/>
    </row>
    <row r="51" s="130" customFormat="true" ht="15" customHeight="true" x14ac:dyDescent="0.2">
      <c r="A51" s="1807"/>
      <c r="B51" s="249" t="s">
        <v>99</v>
      </c>
      <c r="C51" s="948" t="s">
        <v>35</v>
      </c>
      <c r="D51" s="958" t="s">
        <v>35</v>
      </c>
      <c r="E51" s="958" t="s">
        <v>35</v>
      </c>
      <c r="F51" s="958" t="s">
        <v>35</v>
      </c>
      <c r="G51" s="968" t="s">
        <v>35</v>
      </c>
      <c r="H51" s="978" t="s">
        <v>35</v>
      </c>
      <c r="I51" s="958" t="s">
        <v>35</v>
      </c>
      <c r="J51" s="958" t="s">
        <v>35</v>
      </c>
      <c r="K51" s="958" t="s">
        <v>35</v>
      </c>
      <c r="L51" s="988" t="s">
        <v>35</v>
      </c>
      <c r="M51" s="996" t="s">
        <v>35</v>
      </c>
      <c r="N51" s="958" t="s">
        <v>35</v>
      </c>
      <c r="O51" s="958" t="s">
        <v>35</v>
      </c>
      <c r="P51" s="958" t="s">
        <v>35</v>
      </c>
      <c r="Q51" s="968" t="s">
        <v>35</v>
      </c>
      <c r="R51" s="978" t="s">
        <v>35</v>
      </c>
      <c r="S51" s="958" t="s">
        <v>35</v>
      </c>
      <c r="T51" s="1536" t="s">
        <v>35</v>
      </c>
      <c r="U51" s="1566"/>
      <c r="V51" s="1566"/>
      <c r="W51" s="1566"/>
      <c r="X51" s="1566"/>
      <c r="Y51" s="1475"/>
      <c r="Z51" s="1475"/>
      <c r="AA51" s="1475"/>
      <c r="AB51" s="1475"/>
      <c r="AC51" s="1475"/>
      <c r="AD51" s="1475"/>
      <c r="AE51" s="1475"/>
      <c r="AF51" s="1475"/>
      <c r="AG51" s="1475"/>
      <c r="AH51" s="1475"/>
      <c r="AI51" s="1475"/>
      <c r="AJ51" s="1475"/>
      <c r="AK51" s="1475"/>
      <c r="AL51" s="1475"/>
      <c r="AM51" s="1475"/>
      <c r="AN51" s="1475"/>
      <c r="AO51" s="1475"/>
      <c r="AP51" s="1475"/>
      <c r="AQ51" s="1475"/>
      <c r="AR51" s="1475"/>
      <c r="AS51" s="1475"/>
      <c r="AT51" s="1475"/>
      <c r="AU51" s="1475"/>
      <c r="AV51" s="1475"/>
      <c r="AW51" s="1475"/>
      <c r="AX51" s="1475"/>
      <c r="AY51" s="1475"/>
      <c r="AZ51" s="215"/>
      <c r="BA51" s="1851"/>
      <c r="BB51" s="151" t="s">
        <v>99</v>
      </c>
      <c r="BC51" s="1009" t="s">
        <v>35</v>
      </c>
      <c r="BD51" s="1029" t="s">
        <v>35</v>
      </c>
      <c r="BE51" s="1029" t="s">
        <v>35</v>
      </c>
      <c r="BF51" s="1029" t="s">
        <v>35</v>
      </c>
      <c r="BG51" s="1050" t="s">
        <v>35</v>
      </c>
      <c r="BH51" s="1071" t="s">
        <v>35</v>
      </c>
      <c r="BI51" s="1029" t="s">
        <v>35</v>
      </c>
      <c r="BJ51" s="1029" t="s">
        <v>35</v>
      </c>
      <c r="BK51" s="1029" t="s">
        <v>35</v>
      </c>
      <c r="BL51" s="1050" t="s">
        <v>35</v>
      </c>
      <c r="BM51" s="1071" t="s">
        <v>35</v>
      </c>
      <c r="BN51" s="1029" t="s">
        <v>35</v>
      </c>
      <c r="BO51" s="1029" t="s">
        <v>35</v>
      </c>
      <c r="BP51" s="1029" t="s">
        <v>35</v>
      </c>
      <c r="BQ51" s="1050" t="s">
        <v>35</v>
      </c>
      <c r="BR51" s="1071" t="s">
        <v>35</v>
      </c>
      <c r="BS51" s="1029" t="s">
        <v>35</v>
      </c>
      <c r="BT51" s="1589" t="s">
        <v>35</v>
      </c>
      <c r="BU51" s="1628"/>
      <c r="BV51" s="1628"/>
      <c r="BW51" s="1628"/>
      <c r="BX51" s="1628"/>
      <c r="BY51" s="1486"/>
      <c r="BZ51" s="1486"/>
      <c r="CA51" s="1486"/>
      <c r="CB51" s="1486"/>
      <c r="CC51" s="1486"/>
      <c r="CD51" s="1486"/>
      <c r="CE51" s="1486"/>
      <c r="CF51" s="1486"/>
      <c r="CG51" s="1486"/>
      <c r="CH51" s="1486"/>
      <c r="CI51" s="1486"/>
      <c r="CJ51" s="1486"/>
      <c r="CK51" s="1486"/>
      <c r="CL51" s="1486"/>
      <c r="CM51" s="1486"/>
      <c r="CN51" s="1486"/>
      <c r="CO51" s="1486"/>
      <c r="CP51" s="1486"/>
      <c r="CQ51" s="1486"/>
      <c r="CR51" s="1486"/>
      <c r="CS51" s="1486"/>
      <c r="CT51" s="1486"/>
      <c r="CU51" s="1486"/>
      <c r="CV51" s="1486"/>
      <c r="CW51" s="1486"/>
      <c r="CX51" s="1486"/>
      <c r="CY51" s="1486"/>
      <c r="CZ51" s="1486"/>
    </row>
    <row r="52" s="130" customFormat="true" ht="15" customHeight="true" x14ac:dyDescent="0.2">
      <c r="A52" s="1807"/>
      <c r="B52" s="249" t="s">
        <v>68</v>
      </c>
      <c r="C52" s="948" t="s">
        <v>35</v>
      </c>
      <c r="D52" s="958" t="s">
        <v>35</v>
      </c>
      <c r="E52" s="958" t="s">
        <v>35</v>
      </c>
      <c r="F52" s="958" t="s">
        <v>35</v>
      </c>
      <c r="G52" s="968" t="s">
        <v>35</v>
      </c>
      <c r="H52" s="978" t="s">
        <v>35</v>
      </c>
      <c r="I52" s="958" t="s">
        <v>35</v>
      </c>
      <c r="J52" s="958" t="s">
        <v>35</v>
      </c>
      <c r="K52" s="958" t="s">
        <v>35</v>
      </c>
      <c r="L52" s="988" t="s">
        <v>35</v>
      </c>
      <c r="M52" s="996" t="s">
        <v>35</v>
      </c>
      <c r="N52" s="958" t="s">
        <v>35</v>
      </c>
      <c r="O52" s="958" t="s">
        <v>35</v>
      </c>
      <c r="P52" s="958" t="s">
        <v>35</v>
      </c>
      <c r="Q52" s="968" t="s">
        <v>35</v>
      </c>
      <c r="R52" s="978" t="s">
        <v>35</v>
      </c>
      <c r="S52" s="958" t="s">
        <v>35</v>
      </c>
      <c r="T52" s="1536" t="s">
        <v>35</v>
      </c>
      <c r="U52" s="1566"/>
      <c r="V52" s="1566"/>
      <c r="W52" s="1566"/>
      <c r="X52" s="1566"/>
      <c r="Y52" s="1475"/>
      <c r="Z52" s="1475"/>
      <c r="AA52" s="1475"/>
      <c r="AB52" s="1475"/>
      <c r="AC52" s="1475"/>
      <c r="AD52" s="1475"/>
      <c r="AE52" s="1475"/>
      <c r="AF52" s="1475"/>
      <c r="AG52" s="1475"/>
      <c r="AH52" s="1475"/>
      <c r="AI52" s="1475"/>
      <c r="AJ52" s="1475"/>
      <c r="AK52" s="1475"/>
      <c r="AL52" s="1475"/>
      <c r="AM52" s="1475"/>
      <c r="AN52" s="1475"/>
      <c r="AO52" s="1475"/>
      <c r="AP52" s="1475"/>
      <c r="AQ52" s="1475"/>
      <c r="AR52" s="1475"/>
      <c r="AS52" s="1475"/>
      <c r="AT52" s="1475"/>
      <c r="AU52" s="1475"/>
      <c r="AV52" s="1475"/>
      <c r="AW52" s="1475"/>
      <c r="AX52" s="1475"/>
      <c r="AY52" s="1475"/>
      <c r="AZ52" s="215"/>
      <c r="BA52" s="1851"/>
      <c r="BB52" s="151" t="s">
        <v>68</v>
      </c>
      <c r="BC52" s="1009" t="s">
        <v>35</v>
      </c>
      <c r="BD52" s="1029" t="s">
        <v>35</v>
      </c>
      <c r="BE52" s="1029" t="s">
        <v>35</v>
      </c>
      <c r="BF52" s="1029" t="s">
        <v>35</v>
      </c>
      <c r="BG52" s="1050" t="s">
        <v>35</v>
      </c>
      <c r="BH52" s="1071" t="s">
        <v>35</v>
      </c>
      <c r="BI52" s="1029" t="s">
        <v>35</v>
      </c>
      <c r="BJ52" s="1029" t="s">
        <v>35</v>
      </c>
      <c r="BK52" s="1029" t="s">
        <v>35</v>
      </c>
      <c r="BL52" s="1050" t="s">
        <v>35</v>
      </c>
      <c r="BM52" s="1071" t="s">
        <v>35</v>
      </c>
      <c r="BN52" s="1029" t="s">
        <v>35</v>
      </c>
      <c r="BO52" s="1029" t="s">
        <v>35</v>
      </c>
      <c r="BP52" s="1029" t="s">
        <v>35</v>
      </c>
      <c r="BQ52" s="1050" t="s">
        <v>35</v>
      </c>
      <c r="BR52" s="1071" t="s">
        <v>35</v>
      </c>
      <c r="BS52" s="1029" t="s">
        <v>35</v>
      </c>
      <c r="BT52" s="1589" t="s">
        <v>35</v>
      </c>
      <c r="BU52" s="1628"/>
      <c r="BV52" s="1628"/>
      <c r="BW52" s="1628"/>
      <c r="BX52" s="1628"/>
      <c r="BY52" s="1486"/>
      <c r="BZ52" s="1486"/>
      <c r="CA52" s="1486"/>
      <c r="CB52" s="1486"/>
      <c r="CC52" s="1486"/>
      <c r="CD52" s="1486"/>
      <c r="CE52" s="1486"/>
      <c r="CF52" s="1486"/>
      <c r="CG52" s="1486"/>
      <c r="CH52" s="1486"/>
      <c r="CI52" s="1486"/>
      <c r="CJ52" s="1486"/>
      <c r="CK52" s="1486"/>
      <c r="CL52" s="1486"/>
      <c r="CM52" s="1486"/>
      <c r="CN52" s="1486"/>
      <c r="CO52" s="1486"/>
      <c r="CP52" s="1486"/>
      <c r="CQ52" s="1486"/>
      <c r="CR52" s="1486"/>
      <c r="CS52" s="1486"/>
      <c r="CT52" s="1486"/>
      <c r="CU52" s="1486"/>
      <c r="CV52" s="1486"/>
      <c r="CW52" s="1486"/>
      <c r="CX52" s="1486"/>
      <c r="CY52" s="1486"/>
      <c r="CZ52" s="1486"/>
    </row>
    <row r="53" s="130" customFormat="true" ht="15" customHeight="true" x14ac:dyDescent="0.2">
      <c r="A53" s="1807" t="s">
        <v>105</v>
      </c>
      <c r="B53" s="249" t="s">
        <v>100</v>
      </c>
      <c r="C53" s="948" t="s">
        <v>35</v>
      </c>
      <c r="D53" s="958" t="s">
        <v>35</v>
      </c>
      <c r="E53" s="958" t="s">
        <v>35</v>
      </c>
      <c r="F53" s="958" t="s">
        <v>35</v>
      </c>
      <c r="G53" s="968" t="s">
        <v>35</v>
      </c>
      <c r="H53" s="978" t="s">
        <v>35</v>
      </c>
      <c r="I53" s="958" t="s">
        <v>35</v>
      </c>
      <c r="J53" s="958" t="s">
        <v>35</v>
      </c>
      <c r="K53" s="958" t="s">
        <v>35</v>
      </c>
      <c r="L53" s="988" t="s">
        <v>35</v>
      </c>
      <c r="M53" s="996" t="s">
        <v>35</v>
      </c>
      <c r="N53" s="958" t="s">
        <v>35</v>
      </c>
      <c r="O53" s="958" t="s">
        <v>35</v>
      </c>
      <c r="P53" s="958" t="s">
        <v>35</v>
      </c>
      <c r="Q53" s="968" t="s">
        <v>35</v>
      </c>
      <c r="R53" s="978" t="s">
        <v>35</v>
      </c>
      <c r="S53" s="958" t="s">
        <v>35</v>
      </c>
      <c r="T53" s="1536" t="s">
        <v>35</v>
      </c>
      <c r="U53" s="1566"/>
      <c r="V53" s="1566"/>
      <c r="W53" s="1566"/>
      <c r="X53" s="1566"/>
      <c r="Y53" s="1475"/>
      <c r="Z53" s="1475"/>
      <c r="AA53" s="1475"/>
      <c r="AB53" s="1475"/>
      <c r="AC53" s="1475"/>
      <c r="AD53" s="1475"/>
      <c r="AE53" s="1475"/>
      <c r="AF53" s="1475"/>
      <c r="AG53" s="1475"/>
      <c r="AH53" s="1475"/>
      <c r="AI53" s="1475"/>
      <c r="AJ53" s="1475"/>
      <c r="AK53" s="1475"/>
      <c r="AL53" s="1475"/>
      <c r="AM53" s="1475"/>
      <c r="AN53" s="1475"/>
      <c r="AO53" s="1475"/>
      <c r="AP53" s="1475"/>
      <c r="AQ53" s="1475"/>
      <c r="AR53" s="1475"/>
      <c r="AS53" s="1475"/>
      <c r="AT53" s="1475"/>
      <c r="AU53" s="1475"/>
      <c r="AV53" s="1475"/>
      <c r="AW53" s="1475"/>
      <c r="AX53" s="1475"/>
      <c r="AY53" s="1475"/>
      <c r="AZ53" s="215"/>
      <c r="BA53" s="1851" t="s">
        <v>105</v>
      </c>
      <c r="BB53" s="151" t="s">
        <v>100</v>
      </c>
      <c r="BC53" s="1009" t="s">
        <v>35</v>
      </c>
      <c r="BD53" s="1029" t="s">
        <v>35</v>
      </c>
      <c r="BE53" s="1029" t="s">
        <v>35</v>
      </c>
      <c r="BF53" s="1029" t="s">
        <v>35</v>
      </c>
      <c r="BG53" s="1050" t="s">
        <v>35</v>
      </c>
      <c r="BH53" s="1071" t="s">
        <v>35</v>
      </c>
      <c r="BI53" s="1029" t="s">
        <v>35</v>
      </c>
      <c r="BJ53" s="1029" t="s">
        <v>35</v>
      </c>
      <c r="BK53" s="1029" t="s">
        <v>35</v>
      </c>
      <c r="BL53" s="1050" t="s">
        <v>35</v>
      </c>
      <c r="BM53" s="1071" t="s">
        <v>35</v>
      </c>
      <c r="BN53" s="1029" t="s">
        <v>35</v>
      </c>
      <c r="BO53" s="1029" t="s">
        <v>35</v>
      </c>
      <c r="BP53" s="1029" t="s">
        <v>35</v>
      </c>
      <c r="BQ53" s="1050" t="s">
        <v>35</v>
      </c>
      <c r="BR53" s="1071" t="s">
        <v>35</v>
      </c>
      <c r="BS53" s="1029" t="s">
        <v>35</v>
      </c>
      <c r="BT53" s="1589" t="s">
        <v>35</v>
      </c>
      <c r="BU53" s="1628"/>
      <c r="BV53" s="1628"/>
      <c r="BW53" s="1628"/>
      <c r="BX53" s="1628"/>
      <c r="BY53" s="1486"/>
      <c r="BZ53" s="1486"/>
      <c r="CA53" s="1486"/>
      <c r="CB53" s="1486"/>
      <c r="CC53" s="1486"/>
      <c r="CD53" s="1486"/>
      <c r="CE53" s="1486"/>
      <c r="CF53" s="1486"/>
      <c r="CG53" s="1486"/>
      <c r="CH53" s="1486"/>
      <c r="CI53" s="1486"/>
      <c r="CJ53" s="1486"/>
      <c r="CK53" s="1486"/>
      <c r="CL53" s="1486"/>
      <c r="CM53" s="1486"/>
      <c r="CN53" s="1486"/>
      <c r="CO53" s="1486"/>
      <c r="CP53" s="1486"/>
      <c r="CQ53" s="1486"/>
      <c r="CR53" s="1486"/>
      <c r="CS53" s="1486"/>
      <c r="CT53" s="1486"/>
      <c r="CU53" s="1486"/>
      <c r="CV53" s="1486"/>
      <c r="CW53" s="1486"/>
      <c r="CX53" s="1486"/>
      <c r="CY53" s="1486"/>
      <c r="CZ53" s="1486"/>
    </row>
    <row r="54" s="130" customFormat="true" ht="15" customHeight="true" x14ac:dyDescent="0.2">
      <c r="A54" s="1807"/>
      <c r="B54" s="249" t="s">
        <v>99</v>
      </c>
      <c r="C54" s="948" t="s">
        <v>35</v>
      </c>
      <c r="D54" s="958" t="s">
        <v>35</v>
      </c>
      <c r="E54" s="958" t="s">
        <v>35</v>
      </c>
      <c r="F54" s="958" t="s">
        <v>35</v>
      </c>
      <c r="G54" s="968" t="s">
        <v>35</v>
      </c>
      <c r="H54" s="978" t="s">
        <v>35</v>
      </c>
      <c r="I54" s="958" t="s">
        <v>35</v>
      </c>
      <c r="J54" s="958" t="s">
        <v>35</v>
      </c>
      <c r="K54" s="958" t="s">
        <v>35</v>
      </c>
      <c r="L54" s="988" t="s">
        <v>35</v>
      </c>
      <c r="M54" s="996" t="s">
        <v>35</v>
      </c>
      <c r="N54" s="958" t="s">
        <v>35</v>
      </c>
      <c r="O54" s="958" t="s">
        <v>35</v>
      </c>
      <c r="P54" s="958" t="s">
        <v>35</v>
      </c>
      <c r="Q54" s="968" t="s">
        <v>35</v>
      </c>
      <c r="R54" s="978" t="s">
        <v>35</v>
      </c>
      <c r="S54" s="958" t="s">
        <v>35</v>
      </c>
      <c r="T54" s="1536" t="s">
        <v>35</v>
      </c>
      <c r="U54" s="1566"/>
      <c r="V54" s="1566"/>
      <c r="W54" s="1566"/>
      <c r="X54" s="1566"/>
      <c r="Y54" s="1475"/>
      <c r="Z54" s="1475"/>
      <c r="AA54" s="1475"/>
      <c r="AB54" s="1475"/>
      <c r="AC54" s="1475"/>
      <c r="AD54" s="1475"/>
      <c r="AE54" s="1475"/>
      <c r="AF54" s="1475"/>
      <c r="AG54" s="1475"/>
      <c r="AH54" s="1475"/>
      <c r="AI54" s="1475"/>
      <c r="AJ54" s="1475"/>
      <c r="AK54" s="1475"/>
      <c r="AL54" s="1475"/>
      <c r="AM54" s="1475"/>
      <c r="AN54" s="1475"/>
      <c r="AO54" s="1475"/>
      <c r="AP54" s="1475"/>
      <c r="AQ54" s="1475"/>
      <c r="AR54" s="1475"/>
      <c r="AS54" s="1475"/>
      <c r="AT54" s="1475"/>
      <c r="AU54" s="1475"/>
      <c r="AV54" s="1475"/>
      <c r="AW54" s="1475"/>
      <c r="AX54" s="1475"/>
      <c r="AY54" s="1475"/>
      <c r="AZ54" s="215"/>
      <c r="BA54" s="1851"/>
      <c r="BB54" s="151" t="s">
        <v>99</v>
      </c>
      <c r="BC54" s="1009" t="s">
        <v>35</v>
      </c>
      <c r="BD54" s="1029" t="s">
        <v>35</v>
      </c>
      <c r="BE54" s="1029" t="s">
        <v>35</v>
      </c>
      <c r="BF54" s="1029" t="s">
        <v>35</v>
      </c>
      <c r="BG54" s="1050" t="s">
        <v>35</v>
      </c>
      <c r="BH54" s="1071" t="s">
        <v>35</v>
      </c>
      <c r="BI54" s="1029" t="s">
        <v>35</v>
      </c>
      <c r="BJ54" s="1029" t="s">
        <v>35</v>
      </c>
      <c r="BK54" s="1029" t="s">
        <v>35</v>
      </c>
      <c r="BL54" s="1050" t="s">
        <v>35</v>
      </c>
      <c r="BM54" s="1071" t="s">
        <v>35</v>
      </c>
      <c r="BN54" s="1029" t="s">
        <v>35</v>
      </c>
      <c r="BO54" s="1029" t="s">
        <v>35</v>
      </c>
      <c r="BP54" s="1029" t="s">
        <v>35</v>
      </c>
      <c r="BQ54" s="1050" t="s">
        <v>35</v>
      </c>
      <c r="BR54" s="1071" t="s">
        <v>35</v>
      </c>
      <c r="BS54" s="1029" t="s">
        <v>35</v>
      </c>
      <c r="BT54" s="1589" t="s">
        <v>35</v>
      </c>
      <c r="BU54" s="1628"/>
      <c r="BV54" s="1628"/>
      <c r="BW54" s="1628"/>
      <c r="BX54" s="1628"/>
      <c r="BY54" s="1486"/>
      <c r="BZ54" s="1486"/>
      <c r="CA54" s="1486"/>
      <c r="CB54" s="1486"/>
      <c r="CC54" s="1486"/>
      <c r="CD54" s="1486"/>
      <c r="CE54" s="1486"/>
      <c r="CF54" s="1486"/>
      <c r="CG54" s="1486"/>
      <c r="CH54" s="1486"/>
      <c r="CI54" s="1486"/>
      <c r="CJ54" s="1486"/>
      <c r="CK54" s="1486"/>
      <c r="CL54" s="1486"/>
      <c r="CM54" s="1486"/>
      <c r="CN54" s="1486"/>
      <c r="CO54" s="1486"/>
      <c r="CP54" s="1486"/>
      <c r="CQ54" s="1486"/>
      <c r="CR54" s="1486"/>
      <c r="CS54" s="1486"/>
      <c r="CT54" s="1486"/>
      <c r="CU54" s="1486"/>
      <c r="CV54" s="1486"/>
      <c r="CW54" s="1486"/>
      <c r="CX54" s="1486"/>
      <c r="CY54" s="1486"/>
      <c r="CZ54" s="1486"/>
    </row>
    <row r="55" s="130" customFormat="true" ht="15" customHeight="true" x14ac:dyDescent="0.2">
      <c r="A55" s="1852"/>
      <c r="B55" s="250" t="s">
        <v>68</v>
      </c>
      <c r="C55" s="950" t="s">
        <v>35</v>
      </c>
      <c r="D55" s="960" t="s">
        <v>35</v>
      </c>
      <c r="E55" s="960" t="s">
        <v>35</v>
      </c>
      <c r="F55" s="960" t="s">
        <v>35</v>
      </c>
      <c r="G55" s="970" t="s">
        <v>35</v>
      </c>
      <c r="H55" s="980" t="s">
        <v>35</v>
      </c>
      <c r="I55" s="960" t="s">
        <v>35</v>
      </c>
      <c r="J55" s="960" t="s">
        <v>35</v>
      </c>
      <c r="K55" s="960" t="s">
        <v>35</v>
      </c>
      <c r="L55" s="990" t="s">
        <v>35</v>
      </c>
      <c r="M55" s="998" t="s">
        <v>35</v>
      </c>
      <c r="N55" s="960" t="s">
        <v>35</v>
      </c>
      <c r="O55" s="960" t="s">
        <v>35</v>
      </c>
      <c r="P55" s="960" t="s">
        <v>35</v>
      </c>
      <c r="Q55" s="970" t="s">
        <v>35</v>
      </c>
      <c r="R55" s="1410" t="s">
        <v>35</v>
      </c>
      <c r="S55" s="1411" t="s">
        <v>35</v>
      </c>
      <c r="T55" s="1452" t="s">
        <v>35</v>
      </c>
      <c r="U55" s="1476"/>
      <c r="V55" s="1476"/>
      <c r="W55" s="1476"/>
      <c r="X55" s="1476"/>
      <c r="Y55" s="1476"/>
      <c r="Z55" s="1476"/>
      <c r="AA55" s="1476"/>
      <c r="AB55" s="1476"/>
      <c r="AC55" s="1476"/>
      <c r="AD55" s="1476"/>
      <c r="AE55" s="1476"/>
      <c r="AF55" s="1476"/>
      <c r="AG55" s="1476"/>
      <c r="AH55" s="1476"/>
      <c r="AI55" s="1476"/>
      <c r="AJ55" s="1476"/>
      <c r="AK55" s="1476"/>
      <c r="AL55" s="1476"/>
      <c r="AM55" s="1476"/>
      <c r="AN55" s="1476"/>
      <c r="AO55" s="1476"/>
      <c r="AP55" s="1476"/>
      <c r="AQ55" s="1476"/>
      <c r="AR55" s="1476"/>
      <c r="AS55" s="1476"/>
      <c r="AT55" s="1476"/>
      <c r="AU55" s="1476"/>
      <c r="AV55" s="1476"/>
      <c r="AW55" s="1476"/>
      <c r="AX55" s="1476"/>
      <c r="AY55" s="1476"/>
      <c r="AZ55" s="215"/>
      <c r="BA55" s="1853"/>
      <c r="BB55" s="152" t="s">
        <v>68</v>
      </c>
      <c r="BC55" s="1010" t="s">
        <v>35</v>
      </c>
      <c r="BD55" s="1030" t="s">
        <v>35</v>
      </c>
      <c r="BE55" s="1030" t="s">
        <v>35</v>
      </c>
      <c r="BF55" s="1030" t="s">
        <v>35</v>
      </c>
      <c r="BG55" s="1051" t="s">
        <v>35</v>
      </c>
      <c r="BH55" s="1072" t="s">
        <v>35</v>
      </c>
      <c r="BI55" s="1030" t="s">
        <v>35</v>
      </c>
      <c r="BJ55" s="1030" t="s">
        <v>35</v>
      </c>
      <c r="BK55" s="1030" t="s">
        <v>35</v>
      </c>
      <c r="BL55" s="1051" t="s">
        <v>35</v>
      </c>
      <c r="BM55" s="1072" t="s">
        <v>35</v>
      </c>
      <c r="BN55" s="1030" t="s">
        <v>35</v>
      </c>
      <c r="BO55" s="1030" t="s">
        <v>35</v>
      </c>
      <c r="BP55" s="1030" t="s">
        <v>35</v>
      </c>
      <c r="BQ55" s="1051" t="s">
        <v>35</v>
      </c>
      <c r="BR55" s="1412" t="s">
        <v>35</v>
      </c>
      <c r="BS55" s="1413" t="s">
        <v>35</v>
      </c>
      <c r="BT55" s="1413" t="s">
        <v>35</v>
      </c>
      <c r="BU55" s="1629"/>
      <c r="BV55" s="1629"/>
      <c r="BW55" s="1629"/>
      <c r="BX55" s="1629"/>
      <c r="BY55" s="1629"/>
      <c r="BZ55" s="1487"/>
      <c r="CA55" s="1487"/>
      <c r="CB55" s="1487"/>
      <c r="CC55" s="1487"/>
      <c r="CD55" s="1487"/>
      <c r="CE55" s="1487"/>
      <c r="CF55" s="1487"/>
      <c r="CG55" s="1487"/>
      <c r="CH55" s="1487"/>
      <c r="CI55" s="1487"/>
      <c r="CJ55" s="1487"/>
      <c r="CK55" s="1487"/>
      <c r="CL55" s="1487"/>
      <c r="CM55" s="1487"/>
      <c r="CN55" s="1487"/>
      <c r="CO55" s="1487"/>
      <c r="CP55" s="1487"/>
      <c r="CQ55" s="1487"/>
      <c r="CR55" s="1487"/>
      <c r="CS55" s="1487"/>
      <c r="CT55" s="1487"/>
      <c r="CU55" s="1487"/>
      <c r="CV55" s="1487"/>
      <c r="CW55" s="1487"/>
      <c r="CX55" s="1487"/>
      <c r="CY55" s="1487"/>
      <c r="CZ55" s="1487"/>
    </row>
    <row r="56" s="546" customFormat="true" ht="15" customHeight="true" x14ac:dyDescent="0.2">
      <c r="A56" s="132"/>
      <c r="B56" s="185"/>
      <c r="C56" s="1808" t="s">
        <v>114</v>
      </c>
      <c r="D56" s="1809"/>
      <c r="E56" s="1809"/>
      <c r="F56" s="1809"/>
      <c r="G56" s="1810"/>
      <c r="H56" s="1960" t="s">
        <v>38</v>
      </c>
      <c r="I56" s="1961"/>
      <c r="J56" s="1961"/>
      <c r="K56" s="1961"/>
      <c r="L56" s="1962"/>
      <c r="M56" s="1963" t="s">
        <v>37</v>
      </c>
      <c r="N56" s="1961"/>
      <c r="O56" s="1961"/>
      <c r="P56" s="1961"/>
      <c r="Q56" s="1962"/>
      <c r="R56" s="1517" t="s">
        <v>137</v>
      </c>
      <c r="S56" s="1525"/>
      <c r="T56" s="1526"/>
      <c r="U56" s="1474"/>
      <c r="V56" s="1474"/>
      <c r="W56" s="1474"/>
      <c r="X56" s="1474"/>
      <c r="Y56" s="1474"/>
      <c r="Z56" s="1474"/>
      <c r="AA56" s="1474"/>
      <c r="AB56" s="1474"/>
      <c r="AC56" s="1474"/>
      <c r="AD56" s="1474"/>
      <c r="AE56" s="1474"/>
      <c r="AF56" s="1474"/>
      <c r="AG56" s="1474"/>
      <c r="AH56" s="1474"/>
      <c r="AI56" s="1474"/>
      <c r="AJ56" s="1474"/>
      <c r="AK56" s="1474"/>
      <c r="AL56" s="1474"/>
      <c r="AM56" s="1474"/>
      <c r="AN56" s="1474"/>
      <c r="AO56" s="1474"/>
      <c r="AP56" s="1474"/>
      <c r="AQ56" s="1474"/>
      <c r="AR56" s="1474"/>
      <c r="AS56" s="1474"/>
      <c r="AT56" s="1474"/>
      <c r="AU56" s="1474"/>
      <c r="AV56" s="1474"/>
      <c r="AW56" s="1474"/>
      <c r="AX56" s="1474"/>
      <c r="AY56" s="1474"/>
      <c r="AZ56" s="547"/>
      <c r="BA56" s="217" t="s">
        <v>128</v>
      </c>
      <c r="BB56" s="115" t="s">
        <v>95</v>
      </c>
      <c r="BC56" s="1895" t="s">
        <v>114</v>
      </c>
      <c r="BD56" s="1896"/>
      <c r="BE56" s="1896"/>
      <c r="BF56" s="1896"/>
      <c r="BG56" s="1897"/>
      <c r="BH56" s="1898" t="s">
        <v>38</v>
      </c>
      <c r="BI56" s="1896"/>
      <c r="BJ56" s="1896"/>
      <c r="BK56" s="1896"/>
      <c r="BL56" s="1897"/>
      <c r="BM56" s="1898" t="s">
        <v>37</v>
      </c>
      <c r="BN56" s="1896"/>
      <c r="BO56" s="1896"/>
      <c r="BP56" s="1896"/>
      <c r="BQ56" s="1899"/>
      <c r="BR56" s="1406" t="s">
        <v>137</v>
      </c>
      <c r="BS56" s="296"/>
      <c r="BT56" s="296"/>
      <c r="BU56" s="1630"/>
      <c r="BV56" s="1630"/>
      <c r="BW56" s="1630"/>
      <c r="BX56" s="1630"/>
      <c r="BY56" s="1631"/>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46" customFormat="true" ht="12.75" x14ac:dyDescent="0.2">
      <c r="A57" s="186" t="s">
        <v>69</v>
      </c>
      <c r="B57" s="243"/>
      <c r="C57" s="274" t="s">
        <v>0</v>
      </c>
      <c r="D57" s="275" t="s">
        <v>1</v>
      </c>
      <c r="E57" s="275" t="s">
        <v>2</v>
      </c>
      <c r="F57" s="275" t="s">
        <v>3</v>
      </c>
      <c r="G57" s="276" t="s">
        <v>4</v>
      </c>
      <c r="H57" s="1157" t="s">
        <v>0</v>
      </c>
      <c r="I57" s="1117" t="s">
        <v>1</v>
      </c>
      <c r="J57" s="1117" t="s">
        <v>2</v>
      </c>
      <c r="K57" s="1117" t="s">
        <v>3</v>
      </c>
      <c r="L57" s="1118" t="s">
        <v>4</v>
      </c>
      <c r="M57" s="1146" t="s">
        <v>0</v>
      </c>
      <c r="N57" s="1117" t="s">
        <v>1</v>
      </c>
      <c r="O57" s="1117" t="s">
        <v>2</v>
      </c>
      <c r="P57" s="1117" t="s">
        <v>3</v>
      </c>
      <c r="Q57" s="1168" t="s">
        <v>4</v>
      </c>
      <c r="R57" s="1157" t="s">
        <v>271</v>
      </c>
      <c r="S57" s="1117" t="s">
        <v>272</v>
      </c>
      <c r="T57" s="1119" t="s">
        <v>273</v>
      </c>
      <c r="U57" s="1474"/>
      <c r="V57" s="1474"/>
      <c r="W57" s="1474"/>
      <c r="X57" s="1474"/>
      <c r="Y57" s="1474"/>
      <c r="Z57" s="1474"/>
      <c r="AA57" s="1474"/>
      <c r="AB57" s="1474"/>
      <c r="AC57" s="1474"/>
      <c r="AD57" s="1474"/>
      <c r="AE57" s="1474"/>
      <c r="AF57" s="1474"/>
      <c r="AG57" s="1474"/>
      <c r="AH57" s="1474"/>
      <c r="AI57" s="1474"/>
      <c r="AJ57" s="1474"/>
      <c r="AK57" s="1474"/>
      <c r="AL57" s="1474"/>
      <c r="AM57" s="1474"/>
      <c r="AN57" s="1474"/>
      <c r="AO57" s="1474"/>
      <c r="AP57" s="1474"/>
      <c r="AQ57" s="1474"/>
      <c r="AR57" s="1474"/>
      <c r="AS57" s="1474"/>
      <c r="AT57" s="1474"/>
      <c r="AU57" s="1474"/>
      <c r="AV57" s="1474"/>
      <c r="AW57" s="1474"/>
      <c r="AX57" s="1474"/>
      <c r="AY57" s="1474"/>
      <c r="AZ57" s="547"/>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271</v>
      </c>
      <c r="BS57" s="170" t="s">
        <v>272</v>
      </c>
      <c r="BT57" s="1590" t="s">
        <v>273</v>
      </c>
      <c r="BU57" s="1632"/>
      <c r="BV57" s="1632"/>
      <c r="BW57" s="1632"/>
      <c r="BX57" s="1632"/>
      <c r="BY57" s="1488"/>
      <c r="BZ57" s="1488"/>
      <c r="CA57" s="1488"/>
      <c r="CB57" s="1488"/>
      <c r="CC57" s="1488"/>
      <c r="CD57" s="1488"/>
      <c r="CE57" s="1488"/>
      <c r="CF57" s="1488"/>
      <c r="CG57" s="1488"/>
      <c r="CH57" s="1488"/>
      <c r="CI57" s="1488"/>
      <c r="CJ57" s="1488"/>
      <c r="CK57" s="1488"/>
      <c r="CL57" s="1488"/>
      <c r="CM57" s="1488"/>
      <c r="CN57" s="1488"/>
      <c r="CO57" s="1488"/>
      <c r="CP57" s="1488"/>
      <c r="CQ57" s="1488"/>
      <c r="CR57" s="1488"/>
      <c r="CS57" s="1488"/>
      <c r="CT57" s="1488"/>
      <c r="CU57" s="1488"/>
      <c r="CV57" s="1488"/>
      <c r="CW57" s="1488"/>
      <c r="CX57" s="1488"/>
      <c r="CY57" s="1488"/>
      <c r="CZ57" s="1488"/>
    </row>
    <row r="58" s="546" customFormat="true" ht="15" customHeight="true" x14ac:dyDescent="0.2">
      <c r="A58" s="1972" t="s">
        <v>274</v>
      </c>
      <c r="B58" s="1325" t="s">
        <v>275</v>
      </c>
      <c r="C58" s="1226">
        <v>0.87092291595811022</v>
      </c>
      <c r="D58" s="1227">
        <v>7.3656142967665801</v>
      </c>
      <c r="E58" s="1227">
        <v>19.345576673583004</v>
      </c>
      <c r="F58" s="1227">
        <v>41.346074596729153</v>
      </c>
      <c r="G58" s="1228">
        <v>70.65610984505129</v>
      </c>
      <c r="H58" s="1229">
        <v>16.396009321979172</v>
      </c>
      <c r="I58" s="1227">
        <v>28.043831856145296</v>
      </c>
      <c r="J58" s="1227">
        <v>44.072245301402241</v>
      </c>
      <c r="K58" s="1227">
        <v>60.359232778562891</v>
      </c>
      <c r="L58" s="1230">
        <v>78.339173242008386</v>
      </c>
      <c r="M58" s="1231">
        <v>0.55995531848433977</v>
      </c>
      <c r="N58" s="1227">
        <v>0.67631533898345697</v>
      </c>
      <c r="O58" s="1227">
        <v>1.6461567312741261</v>
      </c>
      <c r="P58" s="1227">
        <v>6.1138798516203483</v>
      </c>
      <c r="Q58" s="1228">
        <v>14.625427389294115</v>
      </c>
      <c r="R58" s="1229">
        <v>6.9816443107687611</v>
      </c>
      <c r="S58" s="1227">
        <v>18.738263140508082</v>
      </c>
      <c r="T58" s="1538">
        <v>38.298596791581829</v>
      </c>
      <c r="U58" s="1474"/>
      <c r="V58" s="1474"/>
      <c r="W58" s="1474"/>
      <c r="X58" s="1474"/>
      <c r="Y58" s="1474"/>
      <c r="Z58" s="1474"/>
      <c r="AA58" s="1474"/>
      <c r="AB58" s="1474"/>
      <c r="AC58" s="1474"/>
      <c r="AD58" s="1474"/>
      <c r="AE58" s="1474"/>
      <c r="AF58" s="1474"/>
      <c r="AG58" s="1474"/>
      <c r="AH58" s="1474"/>
      <c r="AI58" s="1474"/>
      <c r="AJ58" s="1474"/>
      <c r="AK58" s="1474"/>
      <c r="AL58" s="1474"/>
      <c r="AM58" s="1474"/>
      <c r="AN58" s="1474"/>
      <c r="AO58" s="1474"/>
      <c r="AP58" s="1474"/>
      <c r="AQ58" s="1474"/>
      <c r="AR58" s="1474"/>
      <c r="AS58" s="1474"/>
      <c r="AT58" s="1474"/>
      <c r="AU58" s="1474"/>
      <c r="AV58" s="1474"/>
      <c r="AW58" s="1474"/>
      <c r="AX58" s="1474"/>
      <c r="AY58" s="1474"/>
      <c r="AZ58" s="547"/>
      <c r="BA58" s="235"/>
      <c r="BB58" s="153"/>
      <c r="BC58" s="320"/>
      <c r="BD58" s="300"/>
      <c r="BE58" s="300"/>
      <c r="BF58" s="300"/>
      <c r="BG58" s="321"/>
      <c r="BH58" s="329"/>
      <c r="BI58" s="300"/>
      <c r="BJ58" s="300"/>
      <c r="BK58" s="300"/>
      <c r="BL58" s="321"/>
      <c r="BM58" s="329"/>
      <c r="BN58" s="300"/>
      <c r="BO58" s="300"/>
      <c r="BP58" s="300"/>
      <c r="BQ58" s="321"/>
      <c r="BR58" s="329"/>
      <c r="BS58" s="300"/>
      <c r="BT58" s="1591"/>
      <c r="BU58" s="1633"/>
      <c r="BV58" s="1633"/>
      <c r="BW58" s="1633"/>
      <c r="BX58" s="1633"/>
      <c r="BY58" s="1489"/>
      <c r="BZ58" s="1489"/>
      <c r="CA58" s="1489"/>
      <c r="CB58" s="1489"/>
      <c r="CC58" s="1489"/>
      <c r="CD58" s="1489"/>
      <c r="CE58" s="1489"/>
      <c r="CF58" s="1489"/>
      <c r="CG58" s="1489"/>
      <c r="CH58" s="1489"/>
      <c r="CI58" s="1489"/>
      <c r="CJ58" s="1489"/>
      <c r="CK58" s="1489"/>
      <c r="CL58" s="1489"/>
      <c r="CM58" s="1489"/>
      <c r="CN58" s="1489"/>
      <c r="CO58" s="1489"/>
      <c r="CP58" s="1489"/>
      <c r="CQ58" s="1489"/>
      <c r="CR58" s="1489"/>
      <c r="CS58" s="1489"/>
      <c r="CT58" s="1489"/>
      <c r="CU58" s="1489"/>
      <c r="CV58" s="1489"/>
      <c r="CW58" s="1489"/>
      <c r="CX58" s="1489"/>
      <c r="CY58" s="1489"/>
      <c r="CZ58" s="1489"/>
    </row>
    <row r="59" s="546" customFormat="true" ht="15" customHeight="true" x14ac:dyDescent="0.2">
      <c r="A59" s="1973"/>
      <c r="B59" s="1326" t="s">
        <v>276</v>
      </c>
      <c r="C59" s="1232">
        <v>10.572810894996062</v>
      </c>
      <c r="D59" s="1233">
        <v>42.888809966672717</v>
      </c>
      <c r="E59" s="1233">
        <v>55.872176172250278</v>
      </c>
      <c r="F59" s="1233">
        <v>47.156535787304868</v>
      </c>
      <c r="G59" s="1234">
        <v>24.986948679687757</v>
      </c>
      <c r="H59" s="1235">
        <v>64.030756219712742</v>
      </c>
      <c r="I59" s="1233">
        <v>59.127956233002855</v>
      </c>
      <c r="J59" s="1233">
        <v>48.298066959643748</v>
      </c>
      <c r="K59" s="1233">
        <v>35.795666327051634</v>
      </c>
      <c r="L59" s="1236">
        <v>19.12438757296076</v>
      </c>
      <c r="M59" s="1237">
        <v>4.5843505617830882</v>
      </c>
      <c r="N59" s="1233">
        <v>9.2214743926442804</v>
      </c>
      <c r="O59" s="1233">
        <v>26.113734269838361</v>
      </c>
      <c r="P59" s="1233">
        <v>39.418994135397739</v>
      </c>
      <c r="Q59" s="1234">
        <v>42.728358361369942</v>
      </c>
      <c r="R59" s="1235">
        <v>9.5514208091584525</v>
      </c>
      <c r="S59" s="1233">
        <v>30.979291705270434</v>
      </c>
      <c r="T59" s="1539">
        <v>45.816179891903154</v>
      </c>
      <c r="U59" s="1474"/>
      <c r="V59" s="1474"/>
      <c r="W59" s="1474"/>
      <c r="X59" s="1474"/>
      <c r="Y59" s="1474"/>
      <c r="Z59" s="1474"/>
      <c r="AA59" s="1474"/>
      <c r="AB59" s="1474"/>
      <c r="AC59" s="1474"/>
      <c r="AD59" s="1474"/>
      <c r="AE59" s="1474"/>
      <c r="AF59" s="1474"/>
      <c r="AG59" s="1474"/>
      <c r="AH59" s="1474"/>
      <c r="AI59" s="1474"/>
      <c r="AJ59" s="1474"/>
      <c r="AK59" s="1474"/>
      <c r="AL59" s="1474"/>
      <c r="AM59" s="1474"/>
      <c r="AN59" s="1474"/>
      <c r="AO59" s="1474"/>
      <c r="AP59" s="1474"/>
      <c r="AQ59" s="1474"/>
      <c r="AR59" s="1474"/>
      <c r="AS59" s="1474"/>
      <c r="AT59" s="1474"/>
      <c r="AU59" s="1474"/>
      <c r="AV59" s="1474"/>
      <c r="AW59" s="1474"/>
      <c r="AX59" s="1474"/>
      <c r="AY59" s="1474"/>
      <c r="AZ59" s="547"/>
      <c r="BA59" s="236"/>
      <c r="BB59" s="154"/>
      <c r="BC59" s="322"/>
      <c r="BD59" s="302"/>
      <c r="BE59" s="302"/>
      <c r="BF59" s="302"/>
      <c r="BG59" s="323"/>
      <c r="BH59" s="330"/>
      <c r="BI59" s="302"/>
      <c r="BJ59" s="302"/>
      <c r="BK59" s="302"/>
      <c r="BL59" s="323"/>
      <c r="BM59" s="330"/>
      <c r="BN59" s="302"/>
      <c r="BO59" s="302"/>
      <c r="BP59" s="302"/>
      <c r="BQ59" s="323"/>
      <c r="BR59" s="330"/>
      <c r="BS59" s="302"/>
      <c r="BT59" s="1592"/>
      <c r="BU59" s="1634"/>
      <c r="BV59" s="1634"/>
      <c r="BW59" s="1634"/>
      <c r="BX59" s="1634"/>
      <c r="BY59" s="1490"/>
      <c r="BZ59" s="1490"/>
      <c r="CA59" s="1490"/>
      <c r="CB59" s="1490"/>
      <c r="CC59" s="1490"/>
      <c r="CD59" s="1490"/>
      <c r="CE59" s="1490"/>
      <c r="CF59" s="1490"/>
      <c r="CG59" s="1490"/>
      <c r="CH59" s="1490"/>
      <c r="CI59" s="1490"/>
      <c r="CJ59" s="1490"/>
      <c r="CK59" s="1490"/>
      <c r="CL59" s="1490"/>
      <c r="CM59" s="1490"/>
      <c r="CN59" s="1490"/>
      <c r="CO59" s="1490"/>
      <c r="CP59" s="1490"/>
      <c r="CQ59" s="1490"/>
      <c r="CR59" s="1490"/>
      <c r="CS59" s="1490"/>
      <c r="CT59" s="1490"/>
      <c r="CU59" s="1490"/>
      <c r="CV59" s="1490"/>
      <c r="CW59" s="1490"/>
      <c r="CX59" s="1490"/>
      <c r="CY59" s="1490"/>
      <c r="CZ59" s="1490"/>
    </row>
    <row r="60" s="546" customFormat="true" ht="15" customHeight="true" x14ac:dyDescent="0.2">
      <c r="A60" s="1973"/>
      <c r="B60" s="1326" t="s">
        <v>277</v>
      </c>
      <c r="C60" s="1232">
        <v>4.047378803982209</v>
      </c>
      <c r="D60" s="1233">
        <v>4.4780318741517977</v>
      </c>
      <c r="E60" s="1233">
        <v>1.4639556307146191</v>
      </c>
      <c r="F60" s="1233">
        <v>0.8462269338973023</v>
      </c>
      <c r="G60" s="1234">
        <v>0.11922127448882278</v>
      </c>
      <c r="H60" s="1235">
        <v>2.1792606936769845</v>
      </c>
      <c r="I60" s="1233">
        <v>0.7109506396774683</v>
      </c>
      <c r="J60" s="1233">
        <v>0.32330352965867715</v>
      </c>
      <c r="K60" s="1233">
        <v>0.23272091347579038</v>
      </c>
      <c r="L60" s="1236">
        <v>0.14971444284672364</v>
      </c>
      <c r="M60" s="1237">
        <v>2.2269775467193069</v>
      </c>
      <c r="N60" s="1233">
        <v>5.1747455400609592</v>
      </c>
      <c r="O60" s="1233">
        <v>6.1564140134000347</v>
      </c>
      <c r="P60" s="1233">
        <v>4.7448334574927493</v>
      </c>
      <c r="Q60" s="1234">
        <v>2.3882720133454405</v>
      </c>
      <c r="R60" s="1235">
        <v>2.0266920979077261</v>
      </c>
      <c r="S60" s="1233">
        <v>4.5063662492326406</v>
      </c>
      <c r="T60" s="1539">
        <v>0.87774300993594956</v>
      </c>
      <c r="U60" s="1474"/>
      <c r="V60" s="1474"/>
      <c r="W60" s="1474"/>
      <c r="X60" s="1474"/>
      <c r="Y60" s="1474"/>
      <c r="Z60" s="1474"/>
      <c r="AA60" s="1474"/>
      <c r="AB60" s="1474"/>
      <c r="AC60" s="1474"/>
      <c r="AD60" s="1474"/>
      <c r="AE60" s="1474"/>
      <c r="AF60" s="1474"/>
      <c r="AG60" s="1474"/>
      <c r="AH60" s="1474"/>
      <c r="AI60" s="1474"/>
      <c r="AJ60" s="1474"/>
      <c r="AK60" s="1474"/>
      <c r="AL60" s="1474"/>
      <c r="AM60" s="1474"/>
      <c r="AN60" s="1474"/>
      <c r="AO60" s="1474"/>
      <c r="AP60" s="1474"/>
      <c r="AQ60" s="1474"/>
      <c r="AR60" s="1474"/>
      <c r="AS60" s="1474"/>
      <c r="AT60" s="1474"/>
      <c r="AU60" s="1474"/>
      <c r="AV60" s="1474"/>
      <c r="AW60" s="1474"/>
      <c r="AX60" s="1474"/>
      <c r="AY60" s="1474"/>
      <c r="AZ60" s="547"/>
      <c r="BA60" s="236"/>
      <c r="BB60" s="154"/>
      <c r="BC60" s="322"/>
      <c r="BD60" s="302"/>
      <c r="BE60" s="302"/>
      <c r="BF60" s="302"/>
      <c r="BG60" s="323"/>
      <c r="BH60" s="330"/>
      <c r="BI60" s="302"/>
      <c r="BJ60" s="302"/>
      <c r="BK60" s="302"/>
      <c r="BL60" s="323"/>
      <c r="BM60" s="330"/>
      <c r="BN60" s="302"/>
      <c r="BO60" s="302"/>
      <c r="BP60" s="302"/>
      <c r="BQ60" s="323"/>
      <c r="BR60" s="330"/>
      <c r="BS60" s="302"/>
      <c r="BT60" s="1592"/>
      <c r="BU60" s="1634"/>
      <c r="BV60" s="1634"/>
      <c r="BW60" s="1634"/>
      <c r="BX60" s="1634"/>
      <c r="BY60" s="1490"/>
      <c r="BZ60" s="1490"/>
      <c r="CA60" s="1490"/>
      <c r="CB60" s="1490"/>
      <c r="CC60" s="1490"/>
      <c r="CD60" s="1490"/>
      <c r="CE60" s="1490"/>
      <c r="CF60" s="1490"/>
      <c r="CG60" s="1490"/>
      <c r="CH60" s="1490"/>
      <c r="CI60" s="1490"/>
      <c r="CJ60" s="1490"/>
      <c r="CK60" s="1490"/>
      <c r="CL60" s="1490"/>
      <c r="CM60" s="1490"/>
      <c r="CN60" s="1490"/>
      <c r="CO60" s="1490"/>
      <c r="CP60" s="1490"/>
      <c r="CQ60" s="1490"/>
      <c r="CR60" s="1490"/>
      <c r="CS60" s="1490"/>
      <c r="CT60" s="1490"/>
      <c r="CU60" s="1490"/>
      <c r="CV60" s="1490"/>
      <c r="CW60" s="1490"/>
      <c r="CX60" s="1490"/>
      <c r="CY60" s="1490"/>
      <c r="CZ60" s="1490"/>
    </row>
    <row r="61" s="546" customFormat="true" ht="15" customHeight="true" x14ac:dyDescent="0.2">
      <c r="A61" s="1973"/>
      <c r="B61" s="1326" t="s">
        <v>278</v>
      </c>
      <c r="C61" s="1232">
        <v>1.7696920875845248</v>
      </c>
      <c r="D61" s="1233">
        <v>2.1172493720093835</v>
      </c>
      <c r="E61" s="1233">
        <v>1.0670313500397131</v>
      </c>
      <c r="F61" s="1233">
        <v>0.53230171556054695</v>
      </c>
      <c r="G61" s="1234">
        <v>0.34812415332670404</v>
      </c>
      <c r="H61" s="1235">
        <v>0.52329757621861139</v>
      </c>
      <c r="I61" s="1233">
        <v>1.3192125155196859</v>
      </c>
      <c r="J61" s="1233">
        <v>0.21915599733393051</v>
      </c>
      <c r="K61" s="1233">
        <v>0.29602947488799586</v>
      </c>
      <c r="L61" s="1236">
        <v>9.8018058625191223E-2</v>
      </c>
      <c r="M61" s="1237">
        <v>1.2063025247293508</v>
      </c>
      <c r="N61" s="1233">
        <v>2.6086754225479498</v>
      </c>
      <c r="O61" s="1233">
        <v>2.8178461344342076</v>
      </c>
      <c r="P61" s="1233">
        <v>1.9128152284975961</v>
      </c>
      <c r="Q61" s="1234">
        <v>1.7591584107659652</v>
      </c>
      <c r="R61" s="1235">
        <v>2.8226182508501303</v>
      </c>
      <c r="S61" s="1233">
        <v>1.1295188723635627</v>
      </c>
      <c r="T61" s="1539">
        <v>0.791519428485154</v>
      </c>
      <c r="U61" s="1474"/>
      <c r="V61" s="1474"/>
      <c r="W61" s="1474"/>
      <c r="X61" s="1474"/>
      <c r="Y61" s="1474"/>
      <c r="Z61" s="1474"/>
      <c r="AA61" s="1474"/>
      <c r="AB61" s="1474"/>
      <c r="AC61" s="1474"/>
      <c r="AD61" s="1474"/>
      <c r="AE61" s="1474"/>
      <c r="AF61" s="1474"/>
      <c r="AG61" s="1474"/>
      <c r="AH61" s="1474"/>
      <c r="AI61" s="1474"/>
      <c r="AJ61" s="1474"/>
      <c r="AK61" s="1474"/>
      <c r="AL61" s="1474"/>
      <c r="AM61" s="1474"/>
      <c r="AN61" s="1474"/>
      <c r="AO61" s="1474"/>
      <c r="AP61" s="1474"/>
      <c r="AQ61" s="1474"/>
      <c r="AR61" s="1474"/>
      <c r="AS61" s="1474"/>
      <c r="AT61" s="1474"/>
      <c r="AU61" s="1474"/>
      <c r="AV61" s="1474"/>
      <c r="AW61" s="1474"/>
      <c r="AX61" s="1474"/>
      <c r="AY61" s="1474"/>
      <c r="AZ61" s="547"/>
      <c r="BA61" s="236"/>
      <c r="BB61" s="154"/>
      <c r="BC61" s="322"/>
      <c r="BD61" s="302"/>
      <c r="BE61" s="302"/>
      <c r="BF61" s="302"/>
      <c r="BG61" s="323"/>
      <c r="BH61" s="330"/>
      <c r="BI61" s="302"/>
      <c r="BJ61" s="302"/>
      <c r="BK61" s="302"/>
      <c r="BL61" s="323"/>
      <c r="BM61" s="330"/>
      <c r="BN61" s="302"/>
      <c r="BO61" s="302"/>
      <c r="BP61" s="302"/>
      <c r="BQ61" s="323"/>
      <c r="BR61" s="330"/>
      <c r="BS61" s="302"/>
      <c r="BT61" s="1592"/>
      <c r="BU61" s="1634"/>
      <c r="BV61" s="1634"/>
      <c r="BW61" s="1634"/>
      <c r="BX61" s="1634"/>
      <c r="BY61" s="1490"/>
      <c r="BZ61" s="1490"/>
      <c r="CA61" s="1490"/>
      <c r="CB61" s="1490"/>
      <c r="CC61" s="1490"/>
      <c r="CD61" s="1490"/>
      <c r="CE61" s="1490"/>
      <c r="CF61" s="1490"/>
      <c r="CG61" s="1490"/>
      <c r="CH61" s="1490"/>
      <c r="CI61" s="1490"/>
      <c r="CJ61" s="1490"/>
      <c r="CK61" s="1490"/>
      <c r="CL61" s="1490"/>
      <c r="CM61" s="1490"/>
      <c r="CN61" s="1490"/>
      <c r="CO61" s="1490"/>
      <c r="CP61" s="1490"/>
      <c r="CQ61" s="1490"/>
      <c r="CR61" s="1490"/>
      <c r="CS61" s="1490"/>
      <c r="CT61" s="1490"/>
      <c r="CU61" s="1490"/>
      <c r="CV61" s="1490"/>
      <c r="CW61" s="1490"/>
      <c r="CX61" s="1490"/>
      <c r="CY61" s="1490"/>
      <c r="CZ61" s="1490"/>
    </row>
    <row r="62" s="546" customFormat="true" ht="15" customHeight="true" x14ac:dyDescent="0.2">
      <c r="A62" s="1973"/>
      <c r="B62" s="1326" t="s">
        <v>279</v>
      </c>
      <c r="C62" s="1232">
        <v>10.505827051430531</v>
      </c>
      <c r="D62" s="1233">
        <v>9.6881407634548484</v>
      </c>
      <c r="E62" s="1233">
        <v>5.6057370315269059</v>
      </c>
      <c r="F62" s="1233">
        <v>1.5642859000804845</v>
      </c>
      <c r="G62" s="1234">
        <v>0.35491841036489324</v>
      </c>
      <c r="H62" s="1235">
        <v>2.398935414546802</v>
      </c>
      <c r="I62" s="1233">
        <v>2.6554322320080668</v>
      </c>
      <c r="J62" s="1233">
        <v>0.35473594042646528</v>
      </c>
      <c r="K62" s="1233">
        <v>0.35699186127057586</v>
      </c>
      <c r="L62" s="1236">
        <v>0</v>
      </c>
      <c r="M62" s="1237">
        <v>8.2106060518477797</v>
      </c>
      <c r="N62" s="1233">
        <v>13.160608310708632</v>
      </c>
      <c r="O62" s="1233">
        <v>14.130138920104793</v>
      </c>
      <c r="P62" s="1233">
        <v>11.350579573314404</v>
      </c>
      <c r="Q62" s="1234">
        <v>9.9136660859475239</v>
      </c>
      <c r="R62" s="1235">
        <v>9.8651913291378577</v>
      </c>
      <c r="S62" s="1233">
        <v>7.7681461867208546</v>
      </c>
      <c r="T62" s="1539">
        <v>3.2078244859729579</v>
      </c>
      <c r="U62" s="1474"/>
      <c r="V62" s="1474"/>
      <c r="W62" s="1474"/>
      <c r="X62" s="1474"/>
      <c r="Y62" s="1474"/>
      <c r="Z62" s="1474"/>
      <c r="AA62" s="1474"/>
      <c r="AB62" s="1474"/>
      <c r="AC62" s="1474"/>
      <c r="AD62" s="1474"/>
      <c r="AE62" s="1474"/>
      <c r="AF62" s="1474"/>
      <c r="AG62" s="1474"/>
      <c r="AH62" s="1474"/>
      <c r="AI62" s="1474"/>
      <c r="AJ62" s="1474"/>
      <c r="AK62" s="1474"/>
      <c r="AL62" s="1474"/>
      <c r="AM62" s="1474"/>
      <c r="AN62" s="1474"/>
      <c r="AO62" s="1474"/>
      <c r="AP62" s="1474"/>
      <c r="AQ62" s="1474"/>
      <c r="AR62" s="1474"/>
      <c r="AS62" s="1474"/>
      <c r="AT62" s="1474"/>
      <c r="AU62" s="1474"/>
      <c r="AV62" s="1474"/>
      <c r="AW62" s="1474"/>
      <c r="AX62" s="1474"/>
      <c r="AY62" s="1474"/>
      <c r="AZ62" s="547"/>
      <c r="BA62" s="236"/>
      <c r="BB62" s="154"/>
      <c r="BC62" s="322"/>
      <c r="BD62" s="302"/>
      <c r="BE62" s="302"/>
      <c r="BF62" s="302"/>
      <c r="BG62" s="323"/>
      <c r="BH62" s="330"/>
      <c r="BI62" s="302"/>
      <c r="BJ62" s="302"/>
      <c r="BK62" s="302"/>
      <c r="BL62" s="323"/>
      <c r="BM62" s="330"/>
      <c r="BN62" s="302"/>
      <c r="BO62" s="302"/>
      <c r="BP62" s="302"/>
      <c r="BQ62" s="323"/>
      <c r="BR62" s="330"/>
      <c r="BS62" s="302"/>
      <c r="BT62" s="1592"/>
      <c r="BU62" s="1634"/>
      <c r="BV62" s="1634"/>
      <c r="BW62" s="1634"/>
      <c r="BX62" s="1634"/>
      <c r="BY62" s="1490"/>
      <c r="BZ62" s="1490"/>
      <c r="CA62" s="1490"/>
      <c r="CB62" s="1490"/>
      <c r="CC62" s="1490"/>
      <c r="CD62" s="1490"/>
      <c r="CE62" s="1490"/>
      <c r="CF62" s="1490"/>
      <c r="CG62" s="1490"/>
      <c r="CH62" s="1490"/>
      <c r="CI62" s="1490"/>
      <c r="CJ62" s="1490"/>
      <c r="CK62" s="1490"/>
      <c r="CL62" s="1490"/>
      <c r="CM62" s="1490"/>
      <c r="CN62" s="1490"/>
      <c r="CO62" s="1490"/>
      <c r="CP62" s="1490"/>
      <c r="CQ62" s="1490"/>
      <c r="CR62" s="1490"/>
      <c r="CS62" s="1490"/>
      <c r="CT62" s="1490"/>
      <c r="CU62" s="1490"/>
      <c r="CV62" s="1490"/>
      <c r="CW62" s="1490"/>
      <c r="CX62" s="1490"/>
      <c r="CY62" s="1490"/>
      <c r="CZ62" s="1490"/>
    </row>
    <row r="63" s="546" customFormat="true" ht="15" customHeight="true" x14ac:dyDescent="0.2">
      <c r="A63" s="1973"/>
      <c r="B63" s="1326" t="s">
        <v>280</v>
      </c>
      <c r="C63" s="1232">
        <v>16.148857994127155</v>
      </c>
      <c r="D63" s="1233">
        <v>13.233764487859592</v>
      </c>
      <c r="E63" s="1233">
        <v>9.0315627232481308</v>
      </c>
      <c r="F63" s="1233">
        <v>5.8307097295113444</v>
      </c>
      <c r="G63" s="1234">
        <v>2.8733752268424926</v>
      </c>
      <c r="H63" s="1235">
        <v>6.9101517746559944</v>
      </c>
      <c r="I63" s="1233">
        <v>5.151383110855571</v>
      </c>
      <c r="J63" s="1233">
        <v>4.5717204941550076</v>
      </c>
      <c r="K63" s="1233">
        <v>2.3704752468706327</v>
      </c>
      <c r="L63" s="1236">
        <v>2.0897006625152414</v>
      </c>
      <c r="M63" s="1237">
        <v>13.66032559235423</v>
      </c>
      <c r="N63" s="1233">
        <v>18.567585635815828</v>
      </c>
      <c r="O63" s="1233">
        <v>17.3894586699762</v>
      </c>
      <c r="P63" s="1233">
        <v>15.50313018878334</v>
      </c>
      <c r="Q63" s="1234">
        <v>16.433309096684283</v>
      </c>
      <c r="R63" s="1235">
        <v>25.154627874265344</v>
      </c>
      <c r="S63" s="1233">
        <v>6.4519102107645123</v>
      </c>
      <c r="T63" s="1539">
        <v>7.3865680111753083</v>
      </c>
      <c r="U63" s="1474"/>
      <c r="V63" s="1474"/>
      <c r="W63" s="1474"/>
      <c r="X63" s="1474"/>
      <c r="Y63" s="1474"/>
      <c r="Z63" s="1474"/>
      <c r="AA63" s="1474"/>
      <c r="AB63" s="1474"/>
      <c r="AC63" s="1474"/>
      <c r="AD63" s="1474"/>
      <c r="AE63" s="1474"/>
      <c r="AF63" s="1474"/>
      <c r="AG63" s="1474"/>
      <c r="AH63" s="1474"/>
      <c r="AI63" s="1474"/>
      <c r="AJ63" s="1474"/>
      <c r="AK63" s="1474"/>
      <c r="AL63" s="1474"/>
      <c r="AM63" s="1474"/>
      <c r="AN63" s="1474"/>
      <c r="AO63" s="1474"/>
      <c r="AP63" s="1474"/>
      <c r="AQ63" s="1474"/>
      <c r="AR63" s="1474"/>
      <c r="AS63" s="1474"/>
      <c r="AT63" s="1474"/>
      <c r="AU63" s="1474"/>
      <c r="AV63" s="1474"/>
      <c r="AW63" s="1474"/>
      <c r="AX63" s="1474"/>
      <c r="AY63" s="1474"/>
      <c r="AZ63" s="547"/>
      <c r="BA63" s="236"/>
      <c r="BB63" s="154"/>
      <c r="BC63" s="322"/>
      <c r="BD63" s="302"/>
      <c r="BE63" s="302"/>
      <c r="BF63" s="302"/>
      <c r="BG63" s="323"/>
      <c r="BH63" s="330"/>
      <c r="BI63" s="302"/>
      <c r="BJ63" s="302"/>
      <c r="BK63" s="302"/>
      <c r="BL63" s="323"/>
      <c r="BM63" s="330"/>
      <c r="BN63" s="302"/>
      <c r="BO63" s="302"/>
      <c r="BP63" s="302"/>
      <c r="BQ63" s="323"/>
      <c r="BR63" s="330"/>
      <c r="BS63" s="302"/>
      <c r="BT63" s="1592"/>
      <c r="BU63" s="1634"/>
      <c r="BV63" s="1634"/>
      <c r="BW63" s="1634"/>
      <c r="BX63" s="1634"/>
      <c r="BY63" s="1490"/>
      <c r="BZ63" s="1490"/>
      <c r="CA63" s="1490"/>
      <c r="CB63" s="1490"/>
      <c r="CC63" s="1490"/>
      <c r="CD63" s="1490"/>
      <c r="CE63" s="1490"/>
      <c r="CF63" s="1490"/>
      <c r="CG63" s="1490"/>
      <c r="CH63" s="1490"/>
      <c r="CI63" s="1490"/>
      <c r="CJ63" s="1490"/>
      <c r="CK63" s="1490"/>
      <c r="CL63" s="1490"/>
      <c r="CM63" s="1490"/>
      <c r="CN63" s="1490"/>
      <c r="CO63" s="1490"/>
      <c r="CP63" s="1490"/>
      <c r="CQ63" s="1490"/>
      <c r="CR63" s="1490"/>
      <c r="CS63" s="1490"/>
      <c r="CT63" s="1490"/>
      <c r="CU63" s="1490"/>
      <c r="CV63" s="1490"/>
      <c r="CW63" s="1490"/>
      <c r="CX63" s="1490"/>
      <c r="CY63" s="1490"/>
      <c r="CZ63" s="1490"/>
    </row>
    <row r="64" s="546" customFormat="true" ht="15" customHeight="true" x14ac:dyDescent="0.2">
      <c r="A64" s="1973"/>
      <c r="B64" s="1326" t="s">
        <v>281</v>
      </c>
      <c r="C64" s="1232">
        <v>16.1256312305152</v>
      </c>
      <c r="D64" s="1233">
        <v>4.7818846607193013</v>
      </c>
      <c r="E64" s="1233">
        <v>1.4517690363540403</v>
      </c>
      <c r="F64" s="1233">
        <v>0.39460055174105629</v>
      </c>
      <c r="G64" s="1234">
        <v>0.15167183587649696</v>
      </c>
      <c r="H64" s="1235">
        <v>1.3483778039917091</v>
      </c>
      <c r="I64" s="1233">
        <v>0.13210590923553736</v>
      </c>
      <c r="J64" s="1233">
        <v>0.17605402090922984</v>
      </c>
      <c r="K64" s="1233">
        <v>0.10507394988182879</v>
      </c>
      <c r="L64" s="1236">
        <v>0</v>
      </c>
      <c r="M64" s="1237">
        <v>20.274366318476932</v>
      </c>
      <c r="N64" s="1233">
        <v>14.793949760851641</v>
      </c>
      <c r="O64" s="1233">
        <v>7.3638200951466963</v>
      </c>
      <c r="P64" s="1233">
        <v>5.5127799825078787</v>
      </c>
      <c r="Q64" s="1234">
        <v>2.9437499245542691</v>
      </c>
      <c r="R64" s="1235">
        <v>11.191935212963282</v>
      </c>
      <c r="S64" s="1233">
        <v>8.9002236759427031</v>
      </c>
      <c r="T64" s="1539">
        <v>0.47273370062357384</v>
      </c>
      <c r="U64" s="1474"/>
      <c r="V64" s="1474"/>
      <c r="W64" s="1474"/>
      <c r="X64" s="1474"/>
      <c r="Y64" s="1474"/>
      <c r="Z64" s="1474"/>
      <c r="AA64" s="1474"/>
      <c r="AB64" s="1474"/>
      <c r="AC64" s="1474"/>
      <c r="AD64" s="1474"/>
      <c r="AE64" s="1474"/>
      <c r="AF64" s="1474"/>
      <c r="AG64" s="1474"/>
      <c r="AH64" s="1474"/>
      <c r="AI64" s="1474"/>
      <c r="AJ64" s="1474"/>
      <c r="AK64" s="1474"/>
      <c r="AL64" s="1474"/>
      <c r="AM64" s="1474"/>
      <c r="AN64" s="1474"/>
      <c r="AO64" s="1474"/>
      <c r="AP64" s="1474"/>
      <c r="AQ64" s="1474"/>
      <c r="AR64" s="1474"/>
      <c r="AS64" s="1474"/>
      <c r="AT64" s="1474"/>
      <c r="AU64" s="1474"/>
      <c r="AV64" s="1474"/>
      <c r="AW64" s="1474"/>
      <c r="AX64" s="1474"/>
      <c r="AY64" s="1474"/>
      <c r="AZ64" s="547"/>
      <c r="BA64" s="236"/>
      <c r="BB64" s="154"/>
      <c r="BC64" s="322"/>
      <c r="BD64" s="302"/>
      <c r="BE64" s="302"/>
      <c r="BF64" s="302"/>
      <c r="BG64" s="323"/>
      <c r="BH64" s="330"/>
      <c r="BI64" s="302"/>
      <c r="BJ64" s="302"/>
      <c r="BK64" s="302"/>
      <c r="BL64" s="323"/>
      <c r="BM64" s="330"/>
      <c r="BN64" s="302"/>
      <c r="BO64" s="302"/>
      <c r="BP64" s="302"/>
      <c r="BQ64" s="323"/>
      <c r="BR64" s="330"/>
      <c r="BS64" s="302"/>
      <c r="BT64" s="1592"/>
      <c r="BU64" s="1634"/>
      <c r="BV64" s="1634"/>
      <c r="BW64" s="1634"/>
      <c r="BX64" s="1634"/>
      <c r="BY64" s="1490"/>
      <c r="BZ64" s="1490"/>
      <c r="CA64" s="1490"/>
      <c r="CB64" s="1490"/>
      <c r="CC64" s="1490"/>
      <c r="CD64" s="1490"/>
      <c r="CE64" s="1490"/>
      <c r="CF64" s="1490"/>
      <c r="CG64" s="1490"/>
      <c r="CH64" s="1490"/>
      <c r="CI64" s="1490"/>
      <c r="CJ64" s="1490"/>
      <c r="CK64" s="1490"/>
      <c r="CL64" s="1490"/>
      <c r="CM64" s="1490"/>
      <c r="CN64" s="1490"/>
      <c r="CO64" s="1490"/>
      <c r="CP64" s="1490"/>
      <c r="CQ64" s="1490"/>
      <c r="CR64" s="1490"/>
      <c r="CS64" s="1490"/>
      <c r="CT64" s="1490"/>
      <c r="CU64" s="1490"/>
      <c r="CV64" s="1490"/>
      <c r="CW64" s="1490"/>
      <c r="CX64" s="1490"/>
      <c r="CY64" s="1490"/>
      <c r="CZ64" s="1490"/>
    </row>
    <row r="65" s="546" customFormat="true" ht="15" customHeight="true" x14ac:dyDescent="0.2">
      <c r="A65" s="1973"/>
      <c r="B65" s="1326" t="s">
        <v>282</v>
      </c>
      <c r="C65" s="1232">
        <v>34.365814107934661</v>
      </c>
      <c r="D65" s="1233">
        <v>9.5736824816345507</v>
      </c>
      <c r="E65" s="1233">
        <v>2.459494957458912</v>
      </c>
      <c r="F65" s="1233">
        <v>0.51017797559685307</v>
      </c>
      <c r="G65" s="1234">
        <v>0.21830622126825586</v>
      </c>
      <c r="H65" s="1235">
        <v>0.47008678991997987</v>
      </c>
      <c r="I65" s="1233">
        <v>0.53209095141973461</v>
      </c>
      <c r="J65" s="1233">
        <v>8.5596116835713804E-2</v>
      </c>
      <c r="K65" s="1233">
        <v>4.972113561023854E-2</v>
      </c>
      <c r="L65" s="1236">
        <v>3.7316912968288193E-2</v>
      </c>
      <c r="M65" s="1237">
        <v>43.981736203390227</v>
      </c>
      <c r="N65" s="1233">
        <v>31.07077292833511</v>
      </c>
      <c r="O65" s="1233">
        <v>17.175915156647115</v>
      </c>
      <c r="P65" s="1233">
        <v>10.479248272734127</v>
      </c>
      <c r="Q65" s="1234">
        <v>5.2357145578992874</v>
      </c>
      <c r="R65" s="1235">
        <v>25.780737163921035</v>
      </c>
      <c r="S65" s="1233">
        <v>17.067829833862575</v>
      </c>
      <c r="T65" s="1539">
        <v>1.038977571261019</v>
      </c>
      <c r="U65" s="1474"/>
      <c r="V65" s="1474"/>
      <c r="W65" s="1474"/>
      <c r="X65" s="1474"/>
      <c r="Y65" s="1474"/>
      <c r="Z65" s="1474"/>
      <c r="AA65" s="1474"/>
      <c r="AB65" s="1474"/>
      <c r="AC65" s="1474"/>
      <c r="AD65" s="1474"/>
      <c r="AE65" s="1474"/>
      <c r="AF65" s="1474"/>
      <c r="AG65" s="1474"/>
      <c r="AH65" s="1474"/>
      <c r="AI65" s="1474"/>
      <c r="AJ65" s="1474"/>
      <c r="AK65" s="1474"/>
      <c r="AL65" s="1474"/>
      <c r="AM65" s="1474"/>
      <c r="AN65" s="1474"/>
      <c r="AO65" s="1474"/>
      <c r="AP65" s="1474"/>
      <c r="AQ65" s="1474"/>
      <c r="AR65" s="1474"/>
      <c r="AS65" s="1474"/>
      <c r="AT65" s="1474"/>
      <c r="AU65" s="1474"/>
      <c r="AV65" s="1474"/>
      <c r="AW65" s="1474"/>
      <c r="AX65" s="1474"/>
      <c r="AY65" s="1474"/>
      <c r="AZ65" s="547"/>
      <c r="BA65" s="236"/>
      <c r="BB65" s="154"/>
      <c r="BC65" s="322"/>
      <c r="BD65" s="302"/>
      <c r="BE65" s="302"/>
      <c r="BF65" s="302"/>
      <c r="BG65" s="323"/>
      <c r="BH65" s="330"/>
      <c r="BI65" s="302"/>
      <c r="BJ65" s="302"/>
      <c r="BK65" s="302"/>
      <c r="BL65" s="323"/>
      <c r="BM65" s="330"/>
      <c r="BN65" s="302"/>
      <c r="BO65" s="302"/>
      <c r="BP65" s="302"/>
      <c r="BQ65" s="323"/>
      <c r="BR65" s="330"/>
      <c r="BS65" s="302"/>
      <c r="BT65" s="1592"/>
      <c r="BU65" s="1634"/>
      <c r="BV65" s="1634"/>
      <c r="BW65" s="1634"/>
      <c r="BX65" s="1634"/>
      <c r="BY65" s="1490"/>
      <c r="BZ65" s="1490"/>
      <c r="CA65" s="1490"/>
      <c r="CB65" s="1490"/>
      <c r="CC65" s="1490"/>
      <c r="CD65" s="1490"/>
      <c r="CE65" s="1490"/>
      <c r="CF65" s="1490"/>
      <c r="CG65" s="1490"/>
      <c r="CH65" s="1490"/>
      <c r="CI65" s="1490"/>
      <c r="CJ65" s="1490"/>
      <c r="CK65" s="1490"/>
      <c r="CL65" s="1490"/>
      <c r="CM65" s="1490"/>
      <c r="CN65" s="1490"/>
      <c r="CO65" s="1490"/>
      <c r="CP65" s="1490"/>
      <c r="CQ65" s="1490"/>
      <c r="CR65" s="1490"/>
      <c r="CS65" s="1490"/>
      <c r="CT65" s="1490"/>
      <c r="CU65" s="1490"/>
      <c r="CV65" s="1490"/>
      <c r="CW65" s="1490"/>
      <c r="CX65" s="1490"/>
      <c r="CY65" s="1490"/>
      <c r="CZ65" s="1490"/>
    </row>
    <row r="66" s="546" customFormat="true" ht="15" customHeight="true" x14ac:dyDescent="0.2">
      <c r="A66" s="1973"/>
      <c r="B66" s="1326" t="s">
        <v>283</v>
      </c>
      <c r="C66" s="1232">
        <v>0.39352350590990637</v>
      </c>
      <c r="D66" s="1233">
        <v>0.31635512662229676</v>
      </c>
      <c r="E66" s="1233">
        <v>3.3969851330065533E-2</v>
      </c>
      <c r="F66" s="1233">
        <v>0</v>
      </c>
      <c r="G66" s="1234">
        <v>0</v>
      </c>
      <c r="H66" s="1235">
        <v>2.2899301700492591E-2</v>
      </c>
      <c r="I66" s="1233">
        <v>0</v>
      </c>
      <c r="J66" s="1233">
        <v>0</v>
      </c>
      <c r="K66" s="1233">
        <v>0</v>
      </c>
      <c r="L66" s="1236">
        <v>0</v>
      </c>
      <c r="M66" s="1237">
        <v>0.41242908215749802</v>
      </c>
      <c r="N66" s="1233">
        <v>0.27908397614282071</v>
      </c>
      <c r="O66" s="1233">
        <v>0.54868122876218905</v>
      </c>
      <c r="P66" s="1233">
        <v>0.41026781985264932</v>
      </c>
      <c r="Q66" s="1234">
        <v>4.7347603593617192E-2</v>
      </c>
      <c r="R66" s="1235">
        <v>0.17242536561710778</v>
      </c>
      <c r="S66" s="1233">
        <v>8.510547656132568E-2</v>
      </c>
      <c r="T66" s="1539">
        <v>0.18030519171752593</v>
      </c>
      <c r="U66" s="1474"/>
      <c r="V66" s="1474"/>
      <c r="W66" s="1474"/>
      <c r="X66" s="1474"/>
      <c r="Y66" s="1474"/>
      <c r="Z66" s="1474"/>
      <c r="AA66" s="1474"/>
      <c r="AB66" s="1474"/>
      <c r="AC66" s="1474"/>
      <c r="AD66" s="1474"/>
      <c r="AE66" s="1474"/>
      <c r="AF66" s="1474"/>
      <c r="AG66" s="1474"/>
      <c r="AH66" s="1474"/>
      <c r="AI66" s="1474"/>
      <c r="AJ66" s="1474"/>
      <c r="AK66" s="1474"/>
      <c r="AL66" s="1474"/>
      <c r="AM66" s="1474"/>
      <c r="AN66" s="1474"/>
      <c r="AO66" s="1474"/>
      <c r="AP66" s="1474"/>
      <c r="AQ66" s="1474"/>
      <c r="AR66" s="1474"/>
      <c r="AS66" s="1474"/>
      <c r="AT66" s="1474"/>
      <c r="AU66" s="1474"/>
      <c r="AV66" s="1474"/>
      <c r="AW66" s="1474"/>
      <c r="AX66" s="1474"/>
      <c r="AY66" s="1474"/>
      <c r="AZ66" s="547"/>
      <c r="BA66" s="236"/>
      <c r="BB66" s="154"/>
      <c r="BC66" s="322"/>
      <c r="BD66" s="302"/>
      <c r="BE66" s="302"/>
      <c r="BF66" s="302"/>
      <c r="BG66" s="323"/>
      <c r="BH66" s="330"/>
      <c r="BI66" s="302"/>
      <c r="BJ66" s="302"/>
      <c r="BK66" s="302"/>
      <c r="BL66" s="323"/>
      <c r="BM66" s="330"/>
      <c r="BN66" s="302"/>
      <c r="BO66" s="302"/>
      <c r="BP66" s="302"/>
      <c r="BQ66" s="323"/>
      <c r="BR66" s="330"/>
      <c r="BS66" s="302"/>
      <c r="BT66" s="1592"/>
      <c r="BU66" s="1634"/>
      <c r="BV66" s="1634"/>
      <c r="BW66" s="1634"/>
      <c r="BX66" s="1634"/>
      <c r="BY66" s="1490"/>
      <c r="BZ66" s="1490"/>
      <c r="CA66" s="1490"/>
      <c r="CB66" s="1490"/>
      <c r="CC66" s="1490"/>
      <c r="CD66" s="1490"/>
      <c r="CE66" s="1490"/>
      <c r="CF66" s="1490"/>
      <c r="CG66" s="1490"/>
      <c r="CH66" s="1490"/>
      <c r="CI66" s="1490"/>
      <c r="CJ66" s="1490"/>
      <c r="CK66" s="1490"/>
      <c r="CL66" s="1490"/>
      <c r="CM66" s="1490"/>
      <c r="CN66" s="1490"/>
      <c r="CO66" s="1490"/>
      <c r="CP66" s="1490"/>
      <c r="CQ66" s="1490"/>
      <c r="CR66" s="1490"/>
      <c r="CS66" s="1490"/>
      <c r="CT66" s="1490"/>
      <c r="CU66" s="1490"/>
      <c r="CV66" s="1490"/>
      <c r="CW66" s="1490"/>
      <c r="CX66" s="1490"/>
      <c r="CY66" s="1490"/>
      <c r="CZ66" s="1490"/>
    </row>
    <row r="67" s="546" customFormat="true" ht="15" customHeight="true" x14ac:dyDescent="0.2">
      <c r="A67" s="1973"/>
      <c r="B67" s="1326" t="s">
        <v>284</v>
      </c>
      <c r="C67" s="1232">
        <v>3.3692110931300561</v>
      </c>
      <c r="D67" s="1233">
        <v>4.0976154101254361</v>
      </c>
      <c r="E67" s="1233">
        <v>2.8329806325173195</v>
      </c>
      <c r="F67" s="1233">
        <v>1.4825942349997405</v>
      </c>
      <c r="G67" s="1234">
        <v>0.18148568029917983</v>
      </c>
      <c r="H67" s="1235">
        <v>4.6505346491602442</v>
      </c>
      <c r="I67" s="1233">
        <v>2.0155688869380146</v>
      </c>
      <c r="J67" s="1233">
        <v>1.5446229340804674</v>
      </c>
      <c r="K67" s="1233">
        <v>0.27436637040101841</v>
      </c>
      <c r="L67" s="1236">
        <v>0.16168910807560705</v>
      </c>
      <c r="M67" s="1237">
        <v>2.4738470133456776</v>
      </c>
      <c r="N67" s="1233">
        <v>3.2446718680553213</v>
      </c>
      <c r="O67" s="1233">
        <v>4.3653878599778411</v>
      </c>
      <c r="P67" s="1233">
        <v>3.2361909542546323</v>
      </c>
      <c r="Q67" s="1234">
        <v>3.0336405028352069</v>
      </c>
      <c r="R67" s="1235">
        <v>4.677704701083238</v>
      </c>
      <c r="S67" s="1233">
        <v>2.474786439148168</v>
      </c>
      <c r="T67" s="1539">
        <v>1.7967990947103452</v>
      </c>
      <c r="U67" s="1474"/>
      <c r="V67" s="1474"/>
      <c r="W67" s="1474"/>
      <c r="X67" s="1474"/>
      <c r="Y67" s="1474"/>
      <c r="Z67" s="1474"/>
      <c r="AA67" s="1474"/>
      <c r="AB67" s="1474"/>
      <c r="AC67" s="1474"/>
      <c r="AD67" s="1474"/>
      <c r="AE67" s="1474"/>
      <c r="AF67" s="1474"/>
      <c r="AG67" s="1474"/>
      <c r="AH67" s="1474"/>
      <c r="AI67" s="1474"/>
      <c r="AJ67" s="1474"/>
      <c r="AK67" s="1474"/>
      <c r="AL67" s="1474"/>
      <c r="AM67" s="1474"/>
      <c r="AN67" s="1474"/>
      <c r="AO67" s="1474"/>
      <c r="AP67" s="1474"/>
      <c r="AQ67" s="1474"/>
      <c r="AR67" s="1474"/>
      <c r="AS67" s="1474"/>
      <c r="AT67" s="1474"/>
      <c r="AU67" s="1474"/>
      <c r="AV67" s="1474"/>
      <c r="AW67" s="1474"/>
      <c r="AX67" s="1474"/>
      <c r="AY67" s="1474"/>
      <c r="AZ67" s="547"/>
      <c r="BA67" s="236"/>
      <c r="BB67" s="154"/>
      <c r="BC67" s="322"/>
      <c r="BD67" s="302"/>
      <c r="BE67" s="302"/>
      <c r="BF67" s="302"/>
      <c r="BG67" s="323"/>
      <c r="BH67" s="330"/>
      <c r="BI67" s="302"/>
      <c r="BJ67" s="302"/>
      <c r="BK67" s="302"/>
      <c r="BL67" s="323"/>
      <c r="BM67" s="330"/>
      <c r="BN67" s="302"/>
      <c r="BO67" s="302"/>
      <c r="BP67" s="302"/>
      <c r="BQ67" s="323"/>
      <c r="BR67" s="330"/>
      <c r="BS67" s="302"/>
      <c r="BT67" s="1592"/>
      <c r="BU67" s="1634"/>
      <c r="BV67" s="1634"/>
      <c r="BW67" s="1634"/>
      <c r="BX67" s="1634"/>
      <c r="BY67" s="1490"/>
      <c r="BZ67" s="1490"/>
      <c r="CA67" s="1490"/>
      <c r="CB67" s="1490"/>
      <c r="CC67" s="1490"/>
      <c r="CD67" s="1490"/>
      <c r="CE67" s="1490"/>
      <c r="CF67" s="1490"/>
      <c r="CG67" s="1490"/>
      <c r="CH67" s="1490"/>
      <c r="CI67" s="1490"/>
      <c r="CJ67" s="1490"/>
      <c r="CK67" s="1490"/>
      <c r="CL67" s="1490"/>
      <c r="CM67" s="1490"/>
      <c r="CN67" s="1490"/>
      <c r="CO67" s="1490"/>
      <c r="CP67" s="1490"/>
      <c r="CQ67" s="1490"/>
      <c r="CR67" s="1490"/>
      <c r="CS67" s="1490"/>
      <c r="CT67" s="1490"/>
      <c r="CU67" s="1490"/>
      <c r="CV67" s="1490"/>
      <c r="CW67" s="1490"/>
      <c r="CX67" s="1490"/>
      <c r="CY67" s="1490"/>
      <c r="CZ67" s="1490"/>
    </row>
    <row r="68" s="546" customFormat="true" ht="15" customHeight="true" x14ac:dyDescent="0.2">
      <c r="A68" s="1973"/>
      <c r="B68" s="1326" t="s">
        <v>285</v>
      </c>
      <c r="C68" s="1232">
        <v>4.5385921190117126E-2</v>
      </c>
      <c r="D68" s="1233">
        <v>3.2652533390973563E-2</v>
      </c>
      <c r="E68" s="1233">
        <v>0</v>
      </c>
      <c r="F68" s="1233">
        <v>0.13395129050400326</v>
      </c>
      <c r="G68" s="1234">
        <v>1.0580176736991286E-2</v>
      </c>
      <c r="H68" s="1235">
        <v>5.7336163229767978E-2</v>
      </c>
      <c r="I68" s="1233">
        <v>0</v>
      </c>
      <c r="J68" s="1233">
        <v>0.23509008133524167</v>
      </c>
      <c r="K68" s="1233">
        <v>1.8566753170911915E-2</v>
      </c>
      <c r="L68" s="1236">
        <v>0</v>
      </c>
      <c r="M68" s="1237">
        <v>5.607296238455213E-2</v>
      </c>
      <c r="N68" s="1233">
        <v>4.9387906314905174E-2</v>
      </c>
      <c r="O68" s="1233">
        <v>0</v>
      </c>
      <c r="P68" s="1233">
        <v>0</v>
      </c>
      <c r="Q68" s="1234">
        <v>0</v>
      </c>
      <c r="R68" s="1235">
        <v>0.20525011462740081</v>
      </c>
      <c r="S68" s="1233">
        <v>5.1838081257916613E-2</v>
      </c>
      <c r="T68" s="1539">
        <v>1.6832107559661231E-3</v>
      </c>
      <c r="U68" s="1474"/>
      <c r="V68" s="1474"/>
      <c r="W68" s="1474"/>
      <c r="X68" s="1474"/>
      <c r="Y68" s="1474"/>
      <c r="Z68" s="1474"/>
      <c r="AA68" s="1474"/>
      <c r="AB68" s="1474"/>
      <c r="AC68" s="1474"/>
      <c r="AD68" s="1474"/>
      <c r="AE68" s="1474"/>
      <c r="AF68" s="1474"/>
      <c r="AG68" s="1474"/>
      <c r="AH68" s="1474"/>
      <c r="AI68" s="1474"/>
      <c r="AJ68" s="1474"/>
      <c r="AK68" s="1474"/>
      <c r="AL68" s="1474"/>
      <c r="AM68" s="1474"/>
      <c r="AN68" s="1474"/>
      <c r="AO68" s="1474"/>
      <c r="AP68" s="1474"/>
      <c r="AQ68" s="1474"/>
      <c r="AR68" s="1474"/>
      <c r="AS68" s="1474"/>
      <c r="AT68" s="1474"/>
      <c r="AU68" s="1474"/>
      <c r="AV68" s="1474"/>
      <c r="AW68" s="1474"/>
      <c r="AX68" s="1474"/>
      <c r="AY68" s="1474"/>
      <c r="AZ68" s="547"/>
      <c r="BA68" s="236"/>
      <c r="BB68" s="154"/>
      <c r="BC68" s="322"/>
      <c r="BD68" s="302"/>
      <c r="BE68" s="302"/>
      <c r="BF68" s="302"/>
      <c r="BG68" s="323"/>
      <c r="BH68" s="330"/>
      <c r="BI68" s="302"/>
      <c r="BJ68" s="302"/>
      <c r="BK68" s="302"/>
      <c r="BL68" s="323"/>
      <c r="BM68" s="330"/>
      <c r="BN68" s="302"/>
      <c r="BO68" s="302"/>
      <c r="BP68" s="302"/>
      <c r="BQ68" s="323"/>
      <c r="BR68" s="330"/>
      <c r="BS68" s="302"/>
      <c r="BT68" s="1592"/>
      <c r="BU68" s="1634"/>
      <c r="BV68" s="1634"/>
      <c r="BW68" s="1634"/>
      <c r="BX68" s="1634"/>
      <c r="BY68" s="1490"/>
      <c r="BZ68" s="1490"/>
      <c r="CA68" s="1490"/>
      <c r="CB68" s="1490"/>
      <c r="CC68" s="1490"/>
      <c r="CD68" s="1490"/>
      <c r="CE68" s="1490"/>
      <c r="CF68" s="1490"/>
      <c r="CG68" s="1490"/>
      <c r="CH68" s="1490"/>
      <c r="CI68" s="1490"/>
      <c r="CJ68" s="1490"/>
      <c r="CK68" s="1490"/>
      <c r="CL68" s="1490"/>
      <c r="CM68" s="1490"/>
      <c r="CN68" s="1490"/>
      <c r="CO68" s="1490"/>
      <c r="CP68" s="1490"/>
      <c r="CQ68" s="1490"/>
      <c r="CR68" s="1490"/>
      <c r="CS68" s="1490"/>
      <c r="CT68" s="1490"/>
      <c r="CU68" s="1490"/>
      <c r="CV68" s="1490"/>
      <c r="CW68" s="1490"/>
      <c r="CX68" s="1490"/>
      <c r="CY68" s="1490"/>
      <c r="CZ68" s="1490"/>
    </row>
    <row r="69" s="546" customFormat="true" ht="15" customHeight="true" x14ac:dyDescent="0.2">
      <c r="A69" s="1973"/>
      <c r="B69" s="1326" t="s">
        <v>286</v>
      </c>
      <c r="C69" s="1232">
        <v>0.12725954445480711</v>
      </c>
      <c r="D69" s="1233">
        <v>0.25021160467456044</v>
      </c>
      <c r="E69" s="1233">
        <v>0.32672551542615635</v>
      </c>
      <c r="F69" s="1233">
        <v>9.8581756175136981E-2</v>
      </c>
      <c r="G69" s="1234">
        <v>6.1874322065032239E-2</v>
      </c>
      <c r="H69" s="1235">
        <v>0.89153709578927565</v>
      </c>
      <c r="I69" s="1233">
        <v>0.20385457651498251</v>
      </c>
      <c r="J69" s="1233">
        <v>0.11940862421924688</v>
      </c>
      <c r="K69" s="1233">
        <v>0.1411551888161886</v>
      </c>
      <c r="L69" s="1236">
        <v>0</v>
      </c>
      <c r="M69" s="1237">
        <v>3.7519905733880782E-2</v>
      </c>
      <c r="N69" s="1233">
        <v>0.11249472628127831</v>
      </c>
      <c r="O69" s="1233">
        <v>2.9999756782757351E-2</v>
      </c>
      <c r="P69" s="1233">
        <v>3.4722464748127978E-2</v>
      </c>
      <c r="Q69" s="1234">
        <v>0</v>
      </c>
      <c r="R69" s="1235">
        <v>0.11785766355723253</v>
      </c>
      <c r="S69" s="1233">
        <v>0.36525380081492975</v>
      </c>
      <c r="T69" s="1539">
        <v>7.3773053089196558E-2</v>
      </c>
      <c r="U69" s="1474"/>
      <c r="V69" s="1474"/>
      <c r="W69" s="1474"/>
      <c r="X69" s="1474"/>
      <c r="Y69" s="1474"/>
      <c r="Z69" s="1474"/>
      <c r="AA69" s="1474"/>
      <c r="AB69" s="1474"/>
      <c r="AC69" s="1474"/>
      <c r="AD69" s="1474"/>
      <c r="AE69" s="1474"/>
      <c r="AF69" s="1474"/>
      <c r="AG69" s="1474"/>
      <c r="AH69" s="1474"/>
      <c r="AI69" s="1474"/>
      <c r="AJ69" s="1474"/>
      <c r="AK69" s="1474"/>
      <c r="AL69" s="1474"/>
      <c r="AM69" s="1474"/>
      <c r="AN69" s="1474"/>
      <c r="AO69" s="1474"/>
      <c r="AP69" s="1474"/>
      <c r="AQ69" s="1474"/>
      <c r="AR69" s="1474"/>
      <c r="AS69" s="1474"/>
      <c r="AT69" s="1474"/>
      <c r="AU69" s="1474"/>
      <c r="AV69" s="1474"/>
      <c r="AW69" s="1474"/>
      <c r="AX69" s="1474"/>
      <c r="AY69" s="1474"/>
      <c r="AZ69" s="547"/>
      <c r="BA69" s="236"/>
      <c r="BB69" s="154"/>
      <c r="BC69" s="322"/>
      <c r="BD69" s="302"/>
      <c r="BE69" s="302"/>
      <c r="BF69" s="302"/>
      <c r="BG69" s="323"/>
      <c r="BH69" s="330"/>
      <c r="BI69" s="302"/>
      <c r="BJ69" s="302"/>
      <c r="BK69" s="302"/>
      <c r="BL69" s="323"/>
      <c r="BM69" s="330"/>
      <c r="BN69" s="302"/>
      <c r="BO69" s="302"/>
      <c r="BP69" s="302"/>
      <c r="BQ69" s="323"/>
      <c r="BR69" s="330"/>
      <c r="BS69" s="302"/>
      <c r="BT69" s="1592"/>
      <c r="BU69" s="1634"/>
      <c r="BV69" s="1634"/>
      <c r="BW69" s="1634"/>
      <c r="BX69" s="1634"/>
      <c r="BY69" s="1490"/>
      <c r="BZ69" s="1490"/>
      <c r="CA69" s="1490"/>
      <c r="CB69" s="1490"/>
      <c r="CC69" s="1490"/>
      <c r="CD69" s="1490"/>
      <c r="CE69" s="1490"/>
      <c r="CF69" s="1490"/>
      <c r="CG69" s="1490"/>
      <c r="CH69" s="1490"/>
      <c r="CI69" s="1490"/>
      <c r="CJ69" s="1490"/>
      <c r="CK69" s="1490"/>
      <c r="CL69" s="1490"/>
      <c r="CM69" s="1490"/>
      <c r="CN69" s="1490"/>
      <c r="CO69" s="1490"/>
      <c r="CP69" s="1490"/>
      <c r="CQ69" s="1490"/>
      <c r="CR69" s="1490"/>
      <c r="CS69" s="1490"/>
      <c r="CT69" s="1490"/>
      <c r="CU69" s="1490"/>
      <c r="CV69" s="1490"/>
      <c r="CW69" s="1490"/>
      <c r="CX69" s="1490"/>
      <c r="CY69" s="1490"/>
      <c r="CZ69" s="1490"/>
    </row>
    <row r="70" s="546" customFormat="true" ht="15" customHeight="true" x14ac:dyDescent="0.2">
      <c r="A70" s="1973"/>
      <c r="B70" s="1326" t="s">
        <v>287</v>
      </c>
      <c r="C70" s="1232">
        <v>1.6576848487867022</v>
      </c>
      <c r="D70" s="1233">
        <v>1.129297154054802</v>
      </c>
      <c r="E70" s="1233">
        <v>0.50902042555076277</v>
      </c>
      <c r="F70" s="1233">
        <v>0.10395952789932193</v>
      </c>
      <c r="G70" s="1234">
        <v>3.7384173992271154E-2</v>
      </c>
      <c r="H70" s="1235">
        <v>0.1208171954185078</v>
      </c>
      <c r="I70" s="1233">
        <v>0.10761308868274379</v>
      </c>
      <c r="J70" s="1233">
        <v>0</v>
      </c>
      <c r="K70" s="1233">
        <v>0</v>
      </c>
      <c r="L70" s="1236">
        <v>0</v>
      </c>
      <c r="M70" s="1237">
        <v>2.3155109185930343</v>
      </c>
      <c r="N70" s="1233">
        <v>1.0402341932578272</v>
      </c>
      <c r="O70" s="1233">
        <v>2.1540188201651449</v>
      </c>
      <c r="P70" s="1233">
        <v>1.2825580707966933</v>
      </c>
      <c r="Q70" s="1234">
        <v>0.89135605371048265</v>
      </c>
      <c r="R70" s="1235">
        <v>1.4518951061426693</v>
      </c>
      <c r="S70" s="1233">
        <v>1.4523139406515906</v>
      </c>
      <c r="T70" s="1539">
        <v>5.7296558788121524E-2</v>
      </c>
      <c r="U70" s="1474"/>
      <c r="V70" s="1474"/>
      <c r="W70" s="1474"/>
      <c r="X70" s="1474"/>
      <c r="Y70" s="1474"/>
      <c r="Z70" s="1474"/>
      <c r="AA70" s="1474"/>
      <c r="AB70" s="1474"/>
      <c r="AC70" s="1474"/>
      <c r="AD70" s="1474"/>
      <c r="AE70" s="1474"/>
      <c r="AF70" s="1474"/>
      <c r="AG70" s="1474"/>
      <c r="AH70" s="1474"/>
      <c r="AI70" s="1474"/>
      <c r="AJ70" s="1474"/>
      <c r="AK70" s="1474"/>
      <c r="AL70" s="1474"/>
      <c r="AM70" s="1474"/>
      <c r="AN70" s="1474"/>
      <c r="AO70" s="1474"/>
      <c r="AP70" s="1474"/>
      <c r="AQ70" s="1474"/>
      <c r="AR70" s="1474"/>
      <c r="AS70" s="1474"/>
      <c r="AT70" s="1474"/>
      <c r="AU70" s="1474"/>
      <c r="AV70" s="1474"/>
      <c r="AW70" s="1474"/>
      <c r="AX70" s="1474"/>
      <c r="AY70" s="1474"/>
      <c r="AZ70" s="547"/>
      <c r="BA70" s="236"/>
      <c r="BB70" s="154"/>
      <c r="BC70" s="322"/>
      <c r="BD70" s="302"/>
      <c r="BE70" s="302"/>
      <c r="BF70" s="302"/>
      <c r="BG70" s="323"/>
      <c r="BH70" s="330"/>
      <c r="BI70" s="302"/>
      <c r="BJ70" s="302"/>
      <c r="BK70" s="302"/>
      <c r="BL70" s="323"/>
      <c r="BM70" s="330"/>
      <c r="BN70" s="302"/>
      <c r="BO70" s="302"/>
      <c r="BP70" s="302"/>
      <c r="BQ70" s="323"/>
      <c r="BR70" s="330"/>
      <c r="BS70" s="302"/>
      <c r="BT70" s="1592"/>
      <c r="BU70" s="1634"/>
      <c r="BV70" s="1634"/>
      <c r="BW70" s="1634"/>
      <c r="BX70" s="1634"/>
      <c r="BY70" s="1490"/>
      <c r="BZ70" s="1490"/>
      <c r="CA70" s="1490"/>
      <c r="CB70" s="1490"/>
      <c r="CC70" s="1490"/>
      <c r="CD70" s="1490"/>
      <c r="CE70" s="1490"/>
      <c r="CF70" s="1490"/>
      <c r="CG70" s="1490"/>
      <c r="CH70" s="1490"/>
      <c r="CI70" s="1490"/>
      <c r="CJ70" s="1490"/>
      <c r="CK70" s="1490"/>
      <c r="CL70" s="1490"/>
      <c r="CM70" s="1490"/>
      <c r="CN70" s="1490"/>
      <c r="CO70" s="1490"/>
      <c r="CP70" s="1490"/>
      <c r="CQ70" s="1490"/>
      <c r="CR70" s="1490"/>
      <c r="CS70" s="1490"/>
      <c r="CT70" s="1490"/>
      <c r="CU70" s="1490"/>
      <c r="CV70" s="1490"/>
      <c r="CW70" s="1490"/>
      <c r="CX70" s="1490"/>
      <c r="CY70" s="1490"/>
      <c r="CZ70" s="1490"/>
    </row>
    <row r="71" s="546" customFormat="true" ht="15" customHeight="true" x14ac:dyDescent="0.2">
      <c r="A71" s="1973"/>
      <c r="B71" s="1326" t="s">
        <v>288</v>
      </c>
      <c r="C71" s="1232">
        <v>0</v>
      </c>
      <c r="D71" s="1233">
        <v>4.6690267862866799E-2</v>
      </c>
      <c r="E71" s="1233">
        <v>0</v>
      </c>
      <c r="F71" s="1233">
        <v>0</v>
      </c>
      <c r="G71" s="1234">
        <v>0</v>
      </c>
      <c r="H71" s="1235">
        <v>0</v>
      </c>
      <c r="I71" s="1233">
        <v>0</v>
      </c>
      <c r="J71" s="1233">
        <v>0</v>
      </c>
      <c r="K71" s="1233">
        <v>0</v>
      </c>
      <c r="L71" s="1236">
        <v>0</v>
      </c>
      <c r="M71" s="1237">
        <v>0</v>
      </c>
      <c r="N71" s="1233">
        <v>0</v>
      </c>
      <c r="O71" s="1233">
        <v>0.10842834349067937</v>
      </c>
      <c r="P71" s="1233">
        <v>0</v>
      </c>
      <c r="Q71" s="1234">
        <v>0</v>
      </c>
      <c r="R71" s="1235">
        <v>0</v>
      </c>
      <c r="S71" s="1233">
        <v>2.9152386900362412E-2</v>
      </c>
      <c r="T71" s="1539">
        <v>0</v>
      </c>
      <c r="U71" s="1474"/>
      <c r="V71" s="1474"/>
      <c r="W71" s="1474"/>
      <c r="X71" s="1474"/>
      <c r="Y71" s="1474"/>
      <c r="Z71" s="1474"/>
      <c r="AA71" s="1474"/>
      <c r="AB71" s="1474"/>
      <c r="AC71" s="1474"/>
      <c r="AD71" s="1474"/>
      <c r="AE71" s="1474"/>
      <c r="AF71" s="1474"/>
      <c r="AG71" s="1474"/>
      <c r="AH71" s="1474"/>
      <c r="AI71" s="1474"/>
      <c r="AJ71" s="1474"/>
      <c r="AK71" s="1474"/>
      <c r="AL71" s="1474"/>
      <c r="AM71" s="1474"/>
      <c r="AN71" s="1474"/>
      <c r="AO71" s="1474"/>
      <c r="AP71" s="1474"/>
      <c r="AQ71" s="1474"/>
      <c r="AR71" s="1474"/>
      <c r="AS71" s="1474"/>
      <c r="AT71" s="1474"/>
      <c r="AU71" s="1474"/>
      <c r="AV71" s="1474"/>
      <c r="AW71" s="1474"/>
      <c r="AX71" s="1474"/>
      <c r="AY71" s="1474"/>
      <c r="AZ71" s="547"/>
      <c r="BA71" s="236"/>
      <c r="BB71" s="154"/>
      <c r="BC71" s="322"/>
      <c r="BD71" s="302"/>
      <c r="BE71" s="302"/>
      <c r="BF71" s="302"/>
      <c r="BG71" s="323"/>
      <c r="BH71" s="330"/>
      <c r="BI71" s="302"/>
      <c r="BJ71" s="302"/>
      <c r="BK71" s="302"/>
      <c r="BL71" s="323"/>
      <c r="BM71" s="330"/>
      <c r="BN71" s="302"/>
      <c r="BO71" s="302"/>
      <c r="BP71" s="302"/>
      <c r="BQ71" s="323"/>
      <c r="BR71" s="330"/>
      <c r="BS71" s="302"/>
      <c r="BT71" s="1592"/>
      <c r="BU71" s="1634"/>
      <c r="BV71" s="1634"/>
      <c r="BW71" s="1634"/>
      <c r="BX71" s="1634"/>
      <c r="BY71" s="1490"/>
      <c r="BZ71" s="1490"/>
      <c r="CA71" s="1490"/>
      <c r="CB71" s="1490"/>
      <c r="CC71" s="1490"/>
      <c r="CD71" s="1490"/>
      <c r="CE71" s="1490"/>
      <c r="CF71" s="1490"/>
      <c r="CG71" s="1490"/>
      <c r="CH71" s="1490"/>
      <c r="CI71" s="1490"/>
      <c r="CJ71" s="1490"/>
      <c r="CK71" s="1490"/>
      <c r="CL71" s="1490"/>
      <c r="CM71" s="1490"/>
      <c r="CN71" s="1490"/>
      <c r="CO71" s="1490"/>
      <c r="CP71" s="1490"/>
      <c r="CQ71" s="1490"/>
      <c r="CR71" s="1490"/>
      <c r="CS71" s="1490"/>
      <c r="CT71" s="1490"/>
      <c r="CU71" s="1490"/>
      <c r="CV71" s="1490"/>
      <c r="CW71" s="1490"/>
      <c r="CX71" s="1490"/>
      <c r="CY71" s="1490"/>
      <c r="CZ71" s="1490"/>
    </row>
    <row r="72" s="546" customFormat="true" ht="15" customHeight="true" x14ac:dyDescent="0.2">
      <c r="A72" s="1177"/>
      <c r="B72" s="1327"/>
      <c r="C72" s="1232"/>
      <c r="D72" s="1233"/>
      <c r="E72" s="1233"/>
      <c r="F72" s="1233"/>
      <c r="G72" s="1234"/>
      <c r="H72" s="1235"/>
      <c r="I72" s="1233"/>
      <c r="J72" s="1233"/>
      <c r="K72" s="1233"/>
      <c r="L72" s="1236"/>
      <c r="M72" s="1237"/>
      <c r="N72" s="1233"/>
      <c r="O72" s="1233"/>
      <c r="P72" s="1233"/>
      <c r="Q72" s="1234"/>
      <c r="R72" s="1235"/>
      <c r="S72" s="1233"/>
      <c r="T72" s="1539"/>
      <c r="U72" s="1474"/>
      <c r="V72" s="1474"/>
      <c r="W72" s="1474"/>
      <c r="X72" s="1474"/>
      <c r="Y72" s="1474"/>
      <c r="Z72" s="1474"/>
      <c r="AA72" s="1474"/>
      <c r="AB72" s="1474"/>
      <c r="AC72" s="1474"/>
      <c r="AD72" s="1474"/>
      <c r="AE72" s="1474"/>
      <c r="AF72" s="1474"/>
      <c r="AG72" s="1474"/>
      <c r="AH72" s="1474"/>
      <c r="AI72" s="1474"/>
      <c r="AJ72" s="1474"/>
      <c r="AK72" s="1474"/>
      <c r="AL72" s="1474"/>
      <c r="AM72" s="1474"/>
      <c r="AN72" s="1474"/>
      <c r="AO72" s="1474"/>
      <c r="AP72" s="1474"/>
      <c r="AQ72" s="1474"/>
      <c r="AR72" s="1474"/>
      <c r="AS72" s="1474"/>
      <c r="AT72" s="1474"/>
      <c r="AU72" s="1474"/>
      <c r="AV72" s="1474"/>
      <c r="AW72" s="1474"/>
      <c r="AX72" s="1474"/>
      <c r="AY72" s="1474"/>
      <c r="AZ72" s="547"/>
      <c r="BA72" s="236"/>
      <c r="BB72" s="154"/>
      <c r="BC72" s="322"/>
      <c r="BD72" s="302"/>
      <c r="BE72" s="302"/>
      <c r="BF72" s="302"/>
      <c r="BG72" s="323"/>
      <c r="BH72" s="330"/>
      <c r="BI72" s="302"/>
      <c r="BJ72" s="302"/>
      <c r="BK72" s="302"/>
      <c r="BL72" s="323"/>
      <c r="BM72" s="330"/>
      <c r="BN72" s="302"/>
      <c r="BO72" s="302"/>
      <c r="BP72" s="302"/>
      <c r="BQ72" s="323"/>
      <c r="BR72" s="330"/>
      <c r="BS72" s="302"/>
      <c r="BT72" s="1592"/>
      <c r="BU72" s="1634"/>
      <c r="BV72" s="1634"/>
      <c r="BW72" s="1634"/>
      <c r="BX72" s="1634"/>
      <c r="BY72" s="1490"/>
      <c r="BZ72" s="1490"/>
      <c r="CA72" s="1490"/>
      <c r="CB72" s="1490"/>
      <c r="CC72" s="1490"/>
      <c r="CD72" s="1490"/>
      <c r="CE72" s="1490"/>
      <c r="CF72" s="1490"/>
      <c r="CG72" s="1490"/>
      <c r="CH72" s="1490"/>
      <c r="CI72" s="1490"/>
      <c r="CJ72" s="1490"/>
      <c r="CK72" s="1490"/>
      <c r="CL72" s="1490"/>
      <c r="CM72" s="1490"/>
      <c r="CN72" s="1490"/>
      <c r="CO72" s="1490"/>
      <c r="CP72" s="1490"/>
      <c r="CQ72" s="1490"/>
      <c r="CR72" s="1490"/>
      <c r="CS72" s="1490"/>
      <c r="CT72" s="1490"/>
      <c r="CU72" s="1490"/>
      <c r="CV72" s="1490"/>
      <c r="CW72" s="1490"/>
      <c r="CX72" s="1490"/>
      <c r="CY72" s="1490"/>
      <c r="CZ72" s="1490"/>
    </row>
    <row r="73" s="546" customFormat="true" ht="15" customHeight="true" x14ac:dyDescent="0.2">
      <c r="A73" s="1177"/>
      <c r="B73" s="1327"/>
      <c r="C73" s="1232"/>
      <c r="D73" s="1233"/>
      <c r="E73" s="1233"/>
      <c r="F73" s="1233"/>
      <c r="G73" s="1234"/>
      <c r="H73" s="1235"/>
      <c r="I73" s="1233"/>
      <c r="J73" s="1233"/>
      <c r="K73" s="1233"/>
      <c r="L73" s="1236"/>
      <c r="M73" s="1237"/>
      <c r="N73" s="1233"/>
      <c r="O73" s="1233"/>
      <c r="P73" s="1233"/>
      <c r="Q73" s="1234"/>
      <c r="R73" s="1235"/>
      <c r="S73" s="1233"/>
      <c r="T73" s="1539"/>
      <c r="U73" s="1474"/>
      <c r="V73" s="1474"/>
      <c r="W73" s="1474"/>
      <c r="X73" s="1474"/>
      <c r="Y73" s="1474"/>
      <c r="Z73" s="1474"/>
      <c r="AA73" s="1474"/>
      <c r="AB73" s="1474"/>
      <c r="AC73" s="1474"/>
      <c r="AD73" s="1474"/>
      <c r="AE73" s="1474"/>
      <c r="AF73" s="1474"/>
      <c r="AG73" s="1474"/>
      <c r="AH73" s="1474"/>
      <c r="AI73" s="1474"/>
      <c r="AJ73" s="1474"/>
      <c r="AK73" s="1474"/>
      <c r="AL73" s="1474"/>
      <c r="AM73" s="1474"/>
      <c r="AN73" s="1474"/>
      <c r="AO73" s="1474"/>
      <c r="AP73" s="1474"/>
      <c r="AQ73" s="1474"/>
      <c r="AR73" s="1474"/>
      <c r="AS73" s="1474"/>
      <c r="AT73" s="1474"/>
      <c r="AU73" s="1474"/>
      <c r="AV73" s="1474"/>
      <c r="AW73" s="1474"/>
      <c r="AX73" s="1474"/>
      <c r="AY73" s="1474"/>
      <c r="AZ73" s="547"/>
      <c r="BA73" s="236"/>
      <c r="BB73" s="154"/>
      <c r="BC73" s="322"/>
      <c r="BD73" s="302"/>
      <c r="BE73" s="302"/>
      <c r="BF73" s="302"/>
      <c r="BG73" s="323"/>
      <c r="BH73" s="330"/>
      <c r="BI73" s="302"/>
      <c r="BJ73" s="302"/>
      <c r="BK73" s="302"/>
      <c r="BL73" s="323"/>
      <c r="BM73" s="330"/>
      <c r="BN73" s="302"/>
      <c r="BO73" s="302"/>
      <c r="BP73" s="302"/>
      <c r="BQ73" s="323"/>
      <c r="BR73" s="330"/>
      <c r="BS73" s="302"/>
      <c r="BT73" s="1592"/>
      <c r="BU73" s="1634"/>
      <c r="BV73" s="1634"/>
      <c r="BW73" s="1634"/>
      <c r="BX73" s="1634"/>
      <c r="BY73" s="1490"/>
      <c r="BZ73" s="1490"/>
      <c r="CA73" s="1490"/>
      <c r="CB73" s="1490"/>
      <c r="CC73" s="1490"/>
      <c r="CD73" s="1490"/>
      <c r="CE73" s="1490"/>
      <c r="CF73" s="1490"/>
      <c r="CG73" s="1490"/>
      <c r="CH73" s="1490"/>
      <c r="CI73" s="1490"/>
      <c r="CJ73" s="1490"/>
      <c r="CK73" s="1490"/>
      <c r="CL73" s="1490"/>
      <c r="CM73" s="1490"/>
      <c r="CN73" s="1490"/>
      <c r="CO73" s="1490"/>
      <c r="CP73" s="1490"/>
      <c r="CQ73" s="1490"/>
      <c r="CR73" s="1490"/>
      <c r="CS73" s="1490"/>
      <c r="CT73" s="1490"/>
      <c r="CU73" s="1490"/>
      <c r="CV73" s="1490"/>
      <c r="CW73" s="1490"/>
      <c r="CX73" s="1490"/>
      <c r="CY73" s="1490"/>
      <c r="CZ73" s="1490"/>
    </row>
    <row r="74" s="546" customFormat="true" ht="15" customHeight="true" x14ac:dyDescent="0.2">
      <c r="A74" s="1177"/>
      <c r="B74" s="1327"/>
      <c r="C74" s="1232"/>
      <c r="D74" s="1233"/>
      <c r="E74" s="1233"/>
      <c r="F74" s="1233"/>
      <c r="G74" s="1234"/>
      <c r="H74" s="1235"/>
      <c r="I74" s="1233"/>
      <c r="J74" s="1233"/>
      <c r="K74" s="1233"/>
      <c r="L74" s="1236"/>
      <c r="M74" s="1237"/>
      <c r="N74" s="1233"/>
      <c r="O74" s="1233"/>
      <c r="P74" s="1233"/>
      <c r="Q74" s="1234"/>
      <c r="R74" s="1235"/>
      <c r="S74" s="1233"/>
      <c r="T74" s="1539"/>
      <c r="U74" s="1474"/>
      <c r="V74" s="1474"/>
      <c r="W74" s="1474"/>
      <c r="X74" s="1474"/>
      <c r="Y74" s="1474"/>
      <c r="Z74" s="1474"/>
      <c r="AA74" s="1474"/>
      <c r="AB74" s="1474"/>
      <c r="AC74" s="1474"/>
      <c r="AD74" s="1474"/>
      <c r="AE74" s="1474"/>
      <c r="AF74" s="1474"/>
      <c r="AG74" s="1474"/>
      <c r="AH74" s="1474"/>
      <c r="AI74" s="1474"/>
      <c r="AJ74" s="1474"/>
      <c r="AK74" s="1474"/>
      <c r="AL74" s="1474"/>
      <c r="AM74" s="1474"/>
      <c r="AN74" s="1474"/>
      <c r="AO74" s="1474"/>
      <c r="AP74" s="1474"/>
      <c r="AQ74" s="1474"/>
      <c r="AR74" s="1474"/>
      <c r="AS74" s="1474"/>
      <c r="AT74" s="1474"/>
      <c r="AU74" s="1474"/>
      <c r="AV74" s="1474"/>
      <c r="AW74" s="1474"/>
      <c r="AX74" s="1474"/>
      <c r="AY74" s="1474"/>
      <c r="AZ74" s="547"/>
      <c r="BA74" s="236"/>
      <c r="BB74" s="154"/>
      <c r="BC74" s="322"/>
      <c r="BD74" s="302"/>
      <c r="BE74" s="302"/>
      <c r="BF74" s="302"/>
      <c r="BG74" s="323"/>
      <c r="BH74" s="330"/>
      <c r="BI74" s="302"/>
      <c r="BJ74" s="302"/>
      <c r="BK74" s="302"/>
      <c r="BL74" s="323"/>
      <c r="BM74" s="330"/>
      <c r="BN74" s="302"/>
      <c r="BO74" s="302"/>
      <c r="BP74" s="302"/>
      <c r="BQ74" s="323"/>
      <c r="BR74" s="330"/>
      <c r="BS74" s="302"/>
      <c r="BT74" s="1592"/>
      <c r="BU74" s="1634"/>
      <c r="BV74" s="1634"/>
      <c r="BW74" s="1634"/>
      <c r="BX74" s="1634"/>
      <c r="BY74" s="1490"/>
      <c r="BZ74" s="1490"/>
      <c r="CA74" s="1490"/>
      <c r="CB74" s="1490"/>
      <c r="CC74" s="1490"/>
      <c r="CD74" s="1490"/>
      <c r="CE74" s="1490"/>
      <c r="CF74" s="1490"/>
      <c r="CG74" s="1490"/>
      <c r="CH74" s="1490"/>
      <c r="CI74" s="1490"/>
      <c r="CJ74" s="1490"/>
      <c r="CK74" s="1490"/>
      <c r="CL74" s="1490"/>
      <c r="CM74" s="1490"/>
      <c r="CN74" s="1490"/>
      <c r="CO74" s="1490"/>
      <c r="CP74" s="1490"/>
      <c r="CQ74" s="1490"/>
      <c r="CR74" s="1490"/>
      <c r="CS74" s="1490"/>
      <c r="CT74" s="1490"/>
      <c r="CU74" s="1490"/>
      <c r="CV74" s="1490"/>
      <c r="CW74" s="1490"/>
      <c r="CX74" s="1490"/>
      <c r="CY74" s="1490"/>
      <c r="CZ74" s="1490"/>
    </row>
    <row r="75" s="546" customFormat="true" ht="15" customHeight="true" x14ac:dyDescent="0.2">
      <c r="A75" s="1177"/>
      <c r="B75" s="1327"/>
      <c r="C75" s="1232"/>
      <c r="D75" s="1233"/>
      <c r="E75" s="1233"/>
      <c r="F75" s="1233"/>
      <c r="G75" s="1234"/>
      <c r="H75" s="1235"/>
      <c r="I75" s="1233"/>
      <c r="J75" s="1233"/>
      <c r="K75" s="1233"/>
      <c r="L75" s="1236"/>
      <c r="M75" s="1237"/>
      <c r="N75" s="1233"/>
      <c r="O75" s="1233"/>
      <c r="P75" s="1233"/>
      <c r="Q75" s="1234"/>
      <c r="R75" s="1235"/>
      <c r="S75" s="1233"/>
      <c r="T75" s="1539"/>
      <c r="U75" s="1474"/>
      <c r="V75" s="1474"/>
      <c r="W75" s="1474"/>
      <c r="X75" s="1474"/>
      <c r="Y75" s="1474"/>
      <c r="Z75" s="1474"/>
      <c r="AA75" s="1474"/>
      <c r="AB75" s="1474"/>
      <c r="AC75" s="1474"/>
      <c r="AD75" s="1474"/>
      <c r="AE75" s="1474"/>
      <c r="AF75" s="1474"/>
      <c r="AG75" s="1474"/>
      <c r="AH75" s="1474"/>
      <c r="AI75" s="1474"/>
      <c r="AJ75" s="1474"/>
      <c r="AK75" s="1474"/>
      <c r="AL75" s="1474"/>
      <c r="AM75" s="1474"/>
      <c r="AN75" s="1474"/>
      <c r="AO75" s="1474"/>
      <c r="AP75" s="1474"/>
      <c r="AQ75" s="1474"/>
      <c r="AR75" s="1474"/>
      <c r="AS75" s="1474"/>
      <c r="AT75" s="1474"/>
      <c r="AU75" s="1474"/>
      <c r="AV75" s="1474"/>
      <c r="AW75" s="1474"/>
      <c r="AX75" s="1474"/>
      <c r="AY75" s="1474"/>
      <c r="AZ75" s="547"/>
      <c r="BA75" s="236"/>
      <c r="BB75" s="154"/>
      <c r="BC75" s="322"/>
      <c r="BD75" s="302"/>
      <c r="BE75" s="302"/>
      <c r="BF75" s="302"/>
      <c r="BG75" s="323"/>
      <c r="BH75" s="330"/>
      <c r="BI75" s="302"/>
      <c r="BJ75" s="302"/>
      <c r="BK75" s="302"/>
      <c r="BL75" s="323"/>
      <c r="BM75" s="330"/>
      <c r="BN75" s="302"/>
      <c r="BO75" s="302"/>
      <c r="BP75" s="302"/>
      <c r="BQ75" s="323"/>
      <c r="BR75" s="330"/>
      <c r="BS75" s="302"/>
      <c r="BT75" s="1592"/>
      <c r="BU75" s="1634"/>
      <c r="BV75" s="1634"/>
      <c r="BW75" s="1634"/>
      <c r="BX75" s="1634"/>
      <c r="BY75" s="1490"/>
      <c r="BZ75" s="1490"/>
      <c r="CA75" s="1490"/>
      <c r="CB75" s="1490"/>
      <c r="CC75" s="1490"/>
      <c r="CD75" s="1490"/>
      <c r="CE75" s="1490"/>
      <c r="CF75" s="1490"/>
      <c r="CG75" s="1490"/>
      <c r="CH75" s="1490"/>
      <c r="CI75" s="1490"/>
      <c r="CJ75" s="1490"/>
      <c r="CK75" s="1490"/>
      <c r="CL75" s="1490"/>
      <c r="CM75" s="1490"/>
      <c r="CN75" s="1490"/>
      <c r="CO75" s="1490"/>
      <c r="CP75" s="1490"/>
      <c r="CQ75" s="1490"/>
      <c r="CR75" s="1490"/>
      <c r="CS75" s="1490"/>
      <c r="CT75" s="1490"/>
      <c r="CU75" s="1490"/>
      <c r="CV75" s="1490"/>
      <c r="CW75" s="1490"/>
      <c r="CX75" s="1490"/>
      <c r="CY75" s="1490"/>
      <c r="CZ75" s="1490"/>
    </row>
    <row r="76" s="546" customFormat="true" ht="15" customHeight="true" x14ac:dyDescent="0.2">
      <c r="A76" s="1177"/>
      <c r="B76" s="1327"/>
      <c r="C76" s="1232"/>
      <c r="D76" s="1233"/>
      <c r="E76" s="1233"/>
      <c r="F76" s="1233"/>
      <c r="G76" s="1234"/>
      <c r="H76" s="1235"/>
      <c r="I76" s="1233"/>
      <c r="J76" s="1233"/>
      <c r="K76" s="1233"/>
      <c r="L76" s="1236"/>
      <c r="M76" s="1237"/>
      <c r="N76" s="1233"/>
      <c r="O76" s="1233"/>
      <c r="P76" s="1233"/>
      <c r="Q76" s="1234"/>
      <c r="R76" s="1235"/>
      <c r="S76" s="1233"/>
      <c r="T76" s="1539"/>
      <c r="U76" s="1474"/>
      <c r="V76" s="1474"/>
      <c r="W76" s="1474"/>
      <c r="X76" s="1474"/>
      <c r="Y76" s="1474"/>
      <c r="Z76" s="1474"/>
      <c r="AA76" s="1474"/>
      <c r="AB76" s="1474"/>
      <c r="AC76" s="1474"/>
      <c r="AD76" s="1474"/>
      <c r="AE76" s="1474"/>
      <c r="AF76" s="1474"/>
      <c r="AG76" s="1474"/>
      <c r="AH76" s="1474"/>
      <c r="AI76" s="1474"/>
      <c r="AJ76" s="1474"/>
      <c r="AK76" s="1474"/>
      <c r="AL76" s="1474"/>
      <c r="AM76" s="1474"/>
      <c r="AN76" s="1474"/>
      <c r="AO76" s="1474"/>
      <c r="AP76" s="1474"/>
      <c r="AQ76" s="1474"/>
      <c r="AR76" s="1474"/>
      <c r="AS76" s="1474"/>
      <c r="AT76" s="1474"/>
      <c r="AU76" s="1474"/>
      <c r="AV76" s="1474"/>
      <c r="AW76" s="1474"/>
      <c r="AX76" s="1474"/>
      <c r="AY76" s="1474"/>
      <c r="AZ76" s="547"/>
      <c r="BA76" s="236"/>
      <c r="BB76" s="154"/>
      <c r="BC76" s="322"/>
      <c r="BD76" s="302"/>
      <c r="BE76" s="302"/>
      <c r="BF76" s="302"/>
      <c r="BG76" s="323"/>
      <c r="BH76" s="330"/>
      <c r="BI76" s="302"/>
      <c r="BJ76" s="302"/>
      <c r="BK76" s="302"/>
      <c r="BL76" s="323"/>
      <c r="BM76" s="330"/>
      <c r="BN76" s="302"/>
      <c r="BO76" s="302"/>
      <c r="BP76" s="302"/>
      <c r="BQ76" s="323"/>
      <c r="BR76" s="330"/>
      <c r="BS76" s="302"/>
      <c r="BT76" s="1592"/>
      <c r="BU76" s="1634"/>
      <c r="BV76" s="1634"/>
      <c r="BW76" s="1634"/>
      <c r="BX76" s="1634"/>
      <c r="BY76" s="1490"/>
      <c r="BZ76" s="1490"/>
      <c r="CA76" s="1490"/>
      <c r="CB76" s="1490"/>
      <c r="CC76" s="1490"/>
      <c r="CD76" s="1490"/>
      <c r="CE76" s="1490"/>
      <c r="CF76" s="1490"/>
      <c r="CG76" s="1490"/>
      <c r="CH76" s="1490"/>
      <c r="CI76" s="1490"/>
      <c r="CJ76" s="1490"/>
      <c r="CK76" s="1490"/>
      <c r="CL76" s="1490"/>
      <c r="CM76" s="1490"/>
      <c r="CN76" s="1490"/>
      <c r="CO76" s="1490"/>
      <c r="CP76" s="1490"/>
      <c r="CQ76" s="1490"/>
      <c r="CR76" s="1490"/>
      <c r="CS76" s="1490"/>
      <c r="CT76" s="1490"/>
      <c r="CU76" s="1490"/>
      <c r="CV76" s="1490"/>
      <c r="CW76" s="1490"/>
      <c r="CX76" s="1490"/>
      <c r="CY76" s="1490"/>
      <c r="CZ76" s="1490"/>
    </row>
    <row r="77" s="546" customFormat="true" ht="15" customHeight="true" x14ac:dyDescent="0.2">
      <c r="A77" s="1177"/>
      <c r="B77" s="1327"/>
      <c r="C77" s="1232"/>
      <c r="D77" s="1233"/>
      <c r="E77" s="1233"/>
      <c r="F77" s="1233"/>
      <c r="G77" s="1234"/>
      <c r="H77" s="1235"/>
      <c r="I77" s="1233"/>
      <c r="J77" s="1233"/>
      <c r="K77" s="1233"/>
      <c r="L77" s="1236"/>
      <c r="M77" s="1237"/>
      <c r="N77" s="1233"/>
      <c r="O77" s="1233"/>
      <c r="P77" s="1233"/>
      <c r="Q77" s="1234"/>
      <c r="R77" s="1235"/>
      <c r="S77" s="1233"/>
      <c r="T77" s="1539"/>
      <c r="U77" s="1474"/>
      <c r="V77" s="1474"/>
      <c r="W77" s="1474"/>
      <c r="X77" s="1474"/>
      <c r="Y77" s="1474"/>
      <c r="Z77" s="1474"/>
      <c r="AA77" s="1474"/>
      <c r="AB77" s="1474"/>
      <c r="AC77" s="1474"/>
      <c r="AD77" s="1474"/>
      <c r="AE77" s="1474"/>
      <c r="AF77" s="1474"/>
      <c r="AG77" s="1474"/>
      <c r="AH77" s="1474"/>
      <c r="AI77" s="1474"/>
      <c r="AJ77" s="1474"/>
      <c r="AK77" s="1474"/>
      <c r="AL77" s="1474"/>
      <c r="AM77" s="1474"/>
      <c r="AN77" s="1474"/>
      <c r="AO77" s="1474"/>
      <c r="AP77" s="1474"/>
      <c r="AQ77" s="1474"/>
      <c r="AR77" s="1474"/>
      <c r="AS77" s="1474"/>
      <c r="AT77" s="1474"/>
      <c r="AU77" s="1474"/>
      <c r="AV77" s="1474"/>
      <c r="AW77" s="1474"/>
      <c r="AX77" s="1474"/>
      <c r="AY77" s="1474"/>
      <c r="AZ77" s="547"/>
      <c r="BA77" s="236"/>
      <c r="BB77" s="154"/>
      <c r="BC77" s="322"/>
      <c r="BD77" s="302"/>
      <c r="BE77" s="302"/>
      <c r="BF77" s="302"/>
      <c r="BG77" s="323"/>
      <c r="BH77" s="330"/>
      <c r="BI77" s="302"/>
      <c r="BJ77" s="302"/>
      <c r="BK77" s="302"/>
      <c r="BL77" s="323"/>
      <c r="BM77" s="330"/>
      <c r="BN77" s="302"/>
      <c r="BO77" s="302"/>
      <c r="BP77" s="302"/>
      <c r="BQ77" s="323"/>
      <c r="BR77" s="330"/>
      <c r="BS77" s="302"/>
      <c r="BT77" s="1592"/>
      <c r="BU77" s="1634"/>
      <c r="BV77" s="1634"/>
      <c r="BW77" s="1634"/>
      <c r="BX77" s="1634"/>
      <c r="BY77" s="1490"/>
      <c r="BZ77" s="1490"/>
      <c r="CA77" s="1490"/>
      <c r="CB77" s="1490"/>
      <c r="CC77" s="1490"/>
      <c r="CD77" s="1490"/>
      <c r="CE77" s="1490"/>
      <c r="CF77" s="1490"/>
      <c r="CG77" s="1490"/>
      <c r="CH77" s="1490"/>
      <c r="CI77" s="1490"/>
      <c r="CJ77" s="1490"/>
      <c r="CK77" s="1490"/>
      <c r="CL77" s="1490"/>
      <c r="CM77" s="1490"/>
      <c r="CN77" s="1490"/>
      <c r="CO77" s="1490"/>
      <c r="CP77" s="1490"/>
      <c r="CQ77" s="1490"/>
      <c r="CR77" s="1490"/>
      <c r="CS77" s="1490"/>
      <c r="CT77" s="1490"/>
      <c r="CU77" s="1490"/>
      <c r="CV77" s="1490"/>
      <c r="CW77" s="1490"/>
      <c r="CX77" s="1490"/>
      <c r="CY77" s="1490"/>
      <c r="CZ77" s="1490"/>
    </row>
    <row r="78" s="546" customFormat="true" ht="15" customHeight="true" x14ac:dyDescent="0.2">
      <c r="A78" s="1177"/>
      <c r="B78" s="1327"/>
      <c r="C78" s="1232"/>
      <c r="D78" s="1233"/>
      <c r="E78" s="1233"/>
      <c r="F78" s="1233"/>
      <c r="G78" s="1234"/>
      <c r="H78" s="1235"/>
      <c r="I78" s="1233"/>
      <c r="J78" s="1233"/>
      <c r="K78" s="1233"/>
      <c r="L78" s="1236"/>
      <c r="M78" s="1237"/>
      <c r="N78" s="1233"/>
      <c r="O78" s="1233"/>
      <c r="P78" s="1233"/>
      <c r="Q78" s="1234"/>
      <c r="R78" s="1235"/>
      <c r="S78" s="1233"/>
      <c r="T78" s="1539"/>
      <c r="U78" s="1474"/>
      <c r="V78" s="1474"/>
      <c r="W78" s="1474"/>
      <c r="X78" s="1474"/>
      <c r="Y78" s="1474"/>
      <c r="Z78" s="1474"/>
      <c r="AA78" s="1474"/>
      <c r="AB78" s="1474"/>
      <c r="AC78" s="1474"/>
      <c r="AD78" s="1474"/>
      <c r="AE78" s="1474"/>
      <c r="AF78" s="1474"/>
      <c r="AG78" s="1474"/>
      <c r="AH78" s="1474"/>
      <c r="AI78" s="1474"/>
      <c r="AJ78" s="1474"/>
      <c r="AK78" s="1474"/>
      <c r="AL78" s="1474"/>
      <c r="AM78" s="1474"/>
      <c r="AN78" s="1474"/>
      <c r="AO78" s="1474"/>
      <c r="AP78" s="1474"/>
      <c r="AQ78" s="1474"/>
      <c r="AR78" s="1474"/>
      <c r="AS78" s="1474"/>
      <c r="AT78" s="1474"/>
      <c r="AU78" s="1474"/>
      <c r="AV78" s="1474"/>
      <c r="AW78" s="1474"/>
      <c r="AX78" s="1474"/>
      <c r="AY78" s="1474"/>
      <c r="AZ78" s="547"/>
      <c r="BA78" s="236"/>
      <c r="BB78" s="154"/>
      <c r="BC78" s="322"/>
      <c r="BD78" s="302"/>
      <c r="BE78" s="302"/>
      <c r="BF78" s="302"/>
      <c r="BG78" s="323"/>
      <c r="BH78" s="330"/>
      <c r="BI78" s="302"/>
      <c r="BJ78" s="302"/>
      <c r="BK78" s="302"/>
      <c r="BL78" s="323"/>
      <c r="BM78" s="330"/>
      <c r="BN78" s="302"/>
      <c r="BO78" s="302"/>
      <c r="BP78" s="302"/>
      <c r="BQ78" s="323"/>
      <c r="BR78" s="330"/>
      <c r="BS78" s="302"/>
      <c r="BT78" s="1592"/>
      <c r="BU78" s="1634"/>
      <c r="BV78" s="1634"/>
      <c r="BW78" s="1634"/>
      <c r="BX78" s="1634"/>
      <c r="BY78" s="1490"/>
      <c r="BZ78" s="1490"/>
      <c r="CA78" s="1490"/>
      <c r="CB78" s="1490"/>
      <c r="CC78" s="1490"/>
      <c r="CD78" s="1490"/>
      <c r="CE78" s="1490"/>
      <c r="CF78" s="1490"/>
      <c r="CG78" s="1490"/>
      <c r="CH78" s="1490"/>
      <c r="CI78" s="1490"/>
      <c r="CJ78" s="1490"/>
      <c r="CK78" s="1490"/>
      <c r="CL78" s="1490"/>
      <c r="CM78" s="1490"/>
      <c r="CN78" s="1490"/>
      <c r="CO78" s="1490"/>
      <c r="CP78" s="1490"/>
      <c r="CQ78" s="1490"/>
      <c r="CR78" s="1490"/>
      <c r="CS78" s="1490"/>
      <c r="CT78" s="1490"/>
      <c r="CU78" s="1490"/>
      <c r="CV78" s="1490"/>
      <c r="CW78" s="1490"/>
      <c r="CX78" s="1490"/>
      <c r="CY78" s="1490"/>
      <c r="CZ78" s="1490"/>
    </row>
    <row r="79" s="546" customFormat="true" ht="15" customHeight="true" x14ac:dyDescent="0.2">
      <c r="A79" s="1177"/>
      <c r="B79" s="1327"/>
      <c r="C79" s="1232"/>
      <c r="D79" s="1233"/>
      <c r="E79" s="1233"/>
      <c r="F79" s="1233"/>
      <c r="G79" s="1234"/>
      <c r="H79" s="1235"/>
      <c r="I79" s="1233"/>
      <c r="J79" s="1233"/>
      <c r="K79" s="1233"/>
      <c r="L79" s="1236"/>
      <c r="M79" s="1237"/>
      <c r="N79" s="1233"/>
      <c r="O79" s="1233"/>
      <c r="P79" s="1233"/>
      <c r="Q79" s="1234"/>
      <c r="R79" s="1235"/>
      <c r="S79" s="1233"/>
      <c r="T79" s="1539"/>
      <c r="U79" s="1474"/>
      <c r="V79" s="1474"/>
      <c r="W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547"/>
      <c r="BA79" s="236"/>
      <c r="BB79" s="154"/>
      <c r="BC79" s="322"/>
      <c r="BD79" s="302"/>
      <c r="BE79" s="302"/>
      <c r="BF79" s="302"/>
      <c r="BG79" s="323"/>
      <c r="BH79" s="330"/>
      <c r="BI79" s="302"/>
      <c r="BJ79" s="302"/>
      <c r="BK79" s="302"/>
      <c r="BL79" s="323"/>
      <c r="BM79" s="330"/>
      <c r="BN79" s="302"/>
      <c r="BO79" s="302"/>
      <c r="BP79" s="302"/>
      <c r="BQ79" s="323"/>
      <c r="BR79" s="330"/>
      <c r="BS79" s="302"/>
      <c r="BT79" s="1592"/>
      <c r="BU79" s="1634"/>
      <c r="BV79" s="1634"/>
      <c r="BW79" s="1634"/>
      <c r="BX79" s="1634"/>
      <c r="BY79" s="1490"/>
      <c r="BZ79" s="1490"/>
      <c r="CA79" s="1490"/>
      <c r="CB79" s="1490"/>
      <c r="CC79" s="1490"/>
      <c r="CD79" s="1490"/>
      <c r="CE79" s="1490"/>
      <c r="CF79" s="1490"/>
      <c r="CG79" s="1490"/>
      <c r="CH79" s="1490"/>
      <c r="CI79" s="1490"/>
      <c r="CJ79" s="1490"/>
      <c r="CK79" s="1490"/>
      <c r="CL79" s="1490"/>
      <c r="CM79" s="1490"/>
      <c r="CN79" s="1490"/>
      <c r="CO79" s="1490"/>
      <c r="CP79" s="1490"/>
      <c r="CQ79" s="1490"/>
      <c r="CR79" s="1490"/>
      <c r="CS79" s="1490"/>
      <c r="CT79" s="1490"/>
      <c r="CU79" s="1490"/>
      <c r="CV79" s="1490"/>
      <c r="CW79" s="1490"/>
      <c r="CX79" s="1490"/>
      <c r="CY79" s="1490"/>
      <c r="CZ79" s="1490"/>
    </row>
    <row r="80" s="546" customFormat="true" ht="15" customHeight="true" x14ac:dyDescent="0.2">
      <c r="A80" s="1177"/>
      <c r="B80" s="1327"/>
      <c r="C80" s="1232"/>
      <c r="D80" s="1233"/>
      <c r="E80" s="1233"/>
      <c r="F80" s="1233"/>
      <c r="G80" s="1234"/>
      <c r="H80" s="1235"/>
      <c r="I80" s="1233"/>
      <c r="J80" s="1233"/>
      <c r="K80" s="1233"/>
      <c r="L80" s="1236"/>
      <c r="M80" s="1237"/>
      <c r="N80" s="1233"/>
      <c r="O80" s="1233"/>
      <c r="P80" s="1233"/>
      <c r="Q80" s="1234"/>
      <c r="R80" s="1235"/>
      <c r="S80" s="1233"/>
      <c r="T80" s="1539"/>
      <c r="U80" s="1474"/>
      <c r="V80" s="1474"/>
      <c r="W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547"/>
      <c r="BA80" s="236"/>
      <c r="BB80" s="154"/>
      <c r="BC80" s="322"/>
      <c r="BD80" s="302"/>
      <c r="BE80" s="302"/>
      <c r="BF80" s="302"/>
      <c r="BG80" s="323"/>
      <c r="BH80" s="330"/>
      <c r="BI80" s="302"/>
      <c r="BJ80" s="302"/>
      <c r="BK80" s="302"/>
      <c r="BL80" s="323"/>
      <c r="BM80" s="330"/>
      <c r="BN80" s="302"/>
      <c r="BO80" s="302"/>
      <c r="BP80" s="302"/>
      <c r="BQ80" s="323"/>
      <c r="BR80" s="330"/>
      <c r="BS80" s="302"/>
      <c r="BT80" s="1592"/>
      <c r="BU80" s="1634"/>
      <c r="BV80" s="1634"/>
      <c r="BW80" s="1634"/>
      <c r="BX80" s="1634"/>
      <c r="BY80" s="1490"/>
      <c r="BZ80" s="1490"/>
      <c r="CA80" s="1490"/>
      <c r="CB80" s="1490"/>
      <c r="CC80" s="1490"/>
      <c r="CD80" s="1490"/>
      <c r="CE80" s="1490"/>
      <c r="CF80" s="1490"/>
      <c r="CG80" s="1490"/>
      <c r="CH80" s="1490"/>
      <c r="CI80" s="1490"/>
      <c r="CJ80" s="1490"/>
      <c r="CK80" s="1490"/>
      <c r="CL80" s="1490"/>
      <c r="CM80" s="1490"/>
      <c r="CN80" s="1490"/>
      <c r="CO80" s="1490"/>
      <c r="CP80" s="1490"/>
      <c r="CQ80" s="1490"/>
      <c r="CR80" s="1490"/>
      <c r="CS80" s="1490"/>
      <c r="CT80" s="1490"/>
      <c r="CU80" s="1490"/>
      <c r="CV80" s="1490"/>
      <c r="CW80" s="1490"/>
      <c r="CX80" s="1490"/>
      <c r="CY80" s="1490"/>
      <c r="CZ80" s="1490"/>
    </row>
    <row r="81" s="546" customFormat="true" ht="15" customHeight="true" x14ac:dyDescent="0.2">
      <c r="A81" s="1178"/>
      <c r="B81" s="1328"/>
      <c r="C81" s="1238"/>
      <c r="D81" s="1239"/>
      <c r="E81" s="1239"/>
      <c r="F81" s="1239"/>
      <c r="G81" s="1240"/>
      <c r="H81" s="1241"/>
      <c r="I81" s="1239"/>
      <c r="J81" s="1239"/>
      <c r="K81" s="1239"/>
      <c r="L81" s="1242"/>
      <c r="M81" s="1243"/>
      <c r="N81" s="1239"/>
      <c r="O81" s="1239"/>
      <c r="P81" s="1239"/>
      <c r="Q81" s="1240"/>
      <c r="R81" s="1241"/>
      <c r="S81" s="1239"/>
      <c r="T81" s="1540"/>
      <c r="U81" s="1474"/>
      <c r="V81" s="1474"/>
      <c r="W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547"/>
      <c r="BA81" s="236"/>
      <c r="BB81" s="154"/>
      <c r="BC81" s="322"/>
      <c r="BD81" s="302"/>
      <c r="BE81" s="302"/>
      <c r="BF81" s="302"/>
      <c r="BG81" s="323"/>
      <c r="BH81" s="330"/>
      <c r="BI81" s="302"/>
      <c r="BJ81" s="302"/>
      <c r="BK81" s="302"/>
      <c r="BL81" s="323"/>
      <c r="BM81" s="330"/>
      <c r="BN81" s="302"/>
      <c r="BO81" s="302"/>
      <c r="BP81" s="302"/>
      <c r="BQ81" s="323"/>
      <c r="BR81" s="330"/>
      <c r="BS81" s="302"/>
      <c r="BT81" s="1592"/>
      <c r="BU81" s="1634"/>
      <c r="BV81" s="1634"/>
      <c r="BW81" s="1634"/>
      <c r="BX81" s="1634"/>
      <c r="BY81" s="1490"/>
      <c r="BZ81" s="1490"/>
      <c r="CA81" s="1490"/>
      <c r="CB81" s="1490"/>
      <c r="CC81" s="1490"/>
      <c r="CD81" s="1490"/>
      <c r="CE81" s="1490"/>
      <c r="CF81" s="1490"/>
      <c r="CG81" s="1490"/>
      <c r="CH81" s="1490"/>
      <c r="CI81" s="1490"/>
      <c r="CJ81" s="1490"/>
      <c r="CK81" s="1490"/>
      <c r="CL81" s="1490"/>
      <c r="CM81" s="1490"/>
      <c r="CN81" s="1490"/>
      <c r="CO81" s="1490"/>
      <c r="CP81" s="1490"/>
      <c r="CQ81" s="1490"/>
      <c r="CR81" s="1490"/>
      <c r="CS81" s="1490"/>
      <c r="CT81" s="1490"/>
      <c r="CU81" s="1490"/>
      <c r="CV81" s="1490"/>
      <c r="CW81" s="1490"/>
      <c r="CX81" s="1490"/>
      <c r="CY81" s="1490"/>
      <c r="CZ81" s="1490"/>
    </row>
    <row r="82" s="554" customFormat="true" ht="15" customHeight="true" x14ac:dyDescent="0.2">
      <c r="A82" s="692"/>
      <c r="B82" s="710"/>
      <c r="C82" s="776"/>
      <c r="D82" s="777"/>
      <c r="E82" s="777"/>
      <c r="F82" s="777"/>
      <c r="G82" s="778"/>
      <c r="H82" s="779"/>
      <c r="I82" s="777"/>
      <c r="J82" s="777"/>
      <c r="K82" s="777"/>
      <c r="L82" s="780"/>
      <c r="M82" s="781"/>
      <c r="N82" s="777"/>
      <c r="O82" s="777"/>
      <c r="P82" s="777"/>
      <c r="Q82" s="778"/>
      <c r="R82" s="779"/>
      <c r="S82" s="777"/>
      <c r="T82" s="1541"/>
      <c r="U82" s="1567"/>
      <c r="V82" s="1567"/>
      <c r="W82" s="1567"/>
      <c r="X82" s="1567"/>
      <c r="Y82" s="1567"/>
      <c r="Z82" s="1567"/>
      <c r="AA82" s="1567"/>
      <c r="AB82" s="1568"/>
      <c r="AC82" s="526"/>
      <c r="AD82" s="526"/>
      <c r="AE82" s="526"/>
      <c r="AF82" s="526"/>
      <c r="AG82" s="526"/>
      <c r="AH82" s="526"/>
      <c r="AI82" s="526"/>
      <c r="AJ82" s="526"/>
      <c r="AK82" s="526"/>
      <c r="AL82" s="526"/>
      <c r="AM82" s="526"/>
      <c r="AN82" s="526"/>
      <c r="AO82" s="526"/>
      <c r="AP82" s="526"/>
      <c r="AQ82" s="526"/>
      <c r="AR82" s="526"/>
      <c r="AS82" s="526"/>
      <c r="AT82" s="526"/>
      <c r="AU82" s="526"/>
      <c r="AV82" s="526"/>
      <c r="AW82" s="526"/>
      <c r="AX82" s="526"/>
      <c r="AY82" s="526"/>
      <c r="AZ82" s="216"/>
      <c r="BA82" s="236"/>
      <c r="BB82" s="154"/>
      <c r="BC82" s="322"/>
      <c r="BD82" s="302"/>
      <c r="BE82" s="302"/>
      <c r="BF82" s="302"/>
      <c r="BG82" s="323"/>
      <c r="BH82" s="330"/>
      <c r="BI82" s="302"/>
      <c r="BJ82" s="302"/>
      <c r="BK82" s="302"/>
      <c r="BL82" s="323"/>
      <c r="BM82" s="330"/>
      <c r="BN82" s="302"/>
      <c r="BO82" s="302"/>
      <c r="BP82" s="302"/>
      <c r="BQ82" s="323"/>
      <c r="BR82" s="330"/>
      <c r="BS82" s="302"/>
      <c r="BT82" s="1592"/>
      <c r="BU82" s="1634"/>
      <c r="BV82" s="1634"/>
      <c r="BW82" s="1634"/>
      <c r="BX82" s="1634"/>
      <c r="BY82" s="1490"/>
      <c r="BZ82" s="1490"/>
      <c r="CA82" s="1490"/>
      <c r="CB82" s="1490"/>
      <c r="CC82" s="1490"/>
      <c r="CD82" s="1490"/>
      <c r="CE82" s="1490"/>
      <c r="CF82" s="1490"/>
      <c r="CG82" s="1490"/>
      <c r="CH82" s="1490"/>
      <c r="CI82" s="1490"/>
      <c r="CJ82" s="1490"/>
      <c r="CK82" s="1490"/>
      <c r="CL82" s="1490"/>
      <c r="CM82" s="1490"/>
      <c r="CN82" s="1490"/>
      <c r="CO82" s="1490"/>
      <c r="CP82" s="1490"/>
      <c r="CQ82" s="1490"/>
      <c r="CR82" s="1490"/>
      <c r="CS82" s="1490"/>
      <c r="CT82" s="1490"/>
      <c r="CU82" s="1490"/>
      <c r="CV82" s="1490"/>
      <c r="CW82" s="1490"/>
      <c r="CX82" s="1490"/>
      <c r="CY82" s="1490"/>
      <c r="CZ82" s="1490"/>
    </row>
    <row r="83" s="554" customFormat="true" ht="15" customHeight="true" x14ac:dyDescent="0.2">
      <c r="A83" s="692"/>
      <c r="B83" s="710"/>
      <c r="C83" s="776"/>
      <c r="D83" s="1244"/>
      <c r="E83" s="1244"/>
      <c r="F83" s="1244"/>
      <c r="G83" s="1245"/>
      <c r="H83" s="1246"/>
      <c r="I83" s="1244"/>
      <c r="J83" s="1244"/>
      <c r="K83" s="1244"/>
      <c r="L83" s="1247"/>
      <c r="M83" s="776"/>
      <c r="N83" s="1244"/>
      <c r="O83" s="1244"/>
      <c r="P83" s="1244"/>
      <c r="Q83" s="1245"/>
      <c r="R83" s="1246"/>
      <c r="S83" s="1244"/>
      <c r="T83" s="1247"/>
      <c r="U83" s="1567"/>
      <c r="V83" s="1567"/>
      <c r="W83" s="1567"/>
      <c r="X83" s="1567"/>
      <c r="Y83" s="1567"/>
      <c r="Z83" s="1567"/>
      <c r="AA83" s="1567"/>
      <c r="AB83" s="1568"/>
      <c r="AC83" s="526"/>
      <c r="AD83" s="526"/>
      <c r="AE83" s="526"/>
      <c r="AF83" s="526"/>
      <c r="AG83" s="526"/>
      <c r="AH83" s="526"/>
      <c r="AI83" s="526"/>
      <c r="AJ83" s="526"/>
      <c r="AK83" s="526"/>
      <c r="AL83" s="526"/>
      <c r="AM83" s="526"/>
      <c r="AN83" s="526"/>
      <c r="AO83" s="526"/>
      <c r="AP83" s="526"/>
      <c r="AQ83" s="526"/>
      <c r="AR83" s="526"/>
      <c r="AS83" s="526"/>
      <c r="AT83" s="526"/>
      <c r="AU83" s="526"/>
      <c r="AV83" s="526"/>
      <c r="AW83" s="526"/>
      <c r="AX83" s="526"/>
      <c r="AY83" s="526"/>
      <c r="AZ83" s="216"/>
      <c r="BA83" s="236"/>
      <c r="BB83" s="154"/>
      <c r="BC83" s="322"/>
      <c r="BD83" s="302"/>
      <c r="BE83" s="302"/>
      <c r="BF83" s="302"/>
      <c r="BG83" s="323"/>
      <c r="BH83" s="330"/>
      <c r="BI83" s="302"/>
      <c r="BJ83" s="302"/>
      <c r="BK83" s="302"/>
      <c r="BL83" s="323"/>
      <c r="BM83" s="330"/>
      <c r="BN83" s="302"/>
      <c r="BO83" s="302"/>
      <c r="BP83" s="302"/>
      <c r="BQ83" s="323"/>
      <c r="BR83" s="330"/>
      <c r="BS83" s="302"/>
      <c r="BT83" s="1592"/>
      <c r="BU83" s="1634"/>
      <c r="BV83" s="1634"/>
      <c r="BW83" s="1634"/>
      <c r="BX83" s="1634"/>
      <c r="BY83" s="1490"/>
      <c r="BZ83" s="1490"/>
      <c r="CA83" s="1490"/>
      <c r="CB83" s="1490"/>
      <c r="CC83" s="1490"/>
      <c r="CD83" s="1490"/>
      <c r="CE83" s="1490"/>
      <c r="CF83" s="1490"/>
      <c r="CG83" s="1490"/>
      <c r="CH83" s="1490"/>
      <c r="CI83" s="1490"/>
      <c r="CJ83" s="1490"/>
      <c r="CK83" s="1490"/>
      <c r="CL83" s="1490"/>
      <c r="CM83" s="1490"/>
      <c r="CN83" s="1490"/>
      <c r="CO83" s="1490"/>
      <c r="CP83" s="1490"/>
      <c r="CQ83" s="1490"/>
      <c r="CR83" s="1490"/>
      <c r="CS83" s="1490"/>
      <c r="CT83" s="1490"/>
      <c r="CU83" s="1490"/>
      <c r="CV83" s="1490"/>
      <c r="CW83" s="1490"/>
      <c r="CX83" s="1490"/>
      <c r="CY83" s="1490"/>
      <c r="CZ83" s="1490"/>
    </row>
    <row r="84" s="554" customFormat="true" ht="15" customHeight="true" x14ac:dyDescent="0.2">
      <c r="A84" s="692"/>
      <c r="B84" s="710"/>
      <c r="C84" s="776"/>
      <c r="D84" s="777"/>
      <c r="E84" s="777"/>
      <c r="F84" s="777"/>
      <c r="G84" s="778"/>
      <c r="H84" s="779"/>
      <c r="I84" s="777"/>
      <c r="J84" s="777"/>
      <c r="K84" s="777"/>
      <c r="L84" s="780"/>
      <c r="M84" s="781"/>
      <c r="N84" s="777"/>
      <c r="O84" s="777"/>
      <c r="P84" s="777"/>
      <c r="Q84" s="778"/>
      <c r="R84" s="779"/>
      <c r="S84" s="777"/>
      <c r="T84" s="1541"/>
      <c r="U84" s="1567"/>
      <c r="V84" s="1567"/>
      <c r="W84" s="1567"/>
      <c r="X84" s="1567"/>
      <c r="Y84" s="1567"/>
      <c r="Z84" s="1567"/>
      <c r="AA84" s="1567"/>
      <c r="AB84" s="1568"/>
      <c r="AC84" s="526"/>
      <c r="AD84" s="526"/>
      <c r="AE84" s="526"/>
      <c r="AF84" s="526"/>
      <c r="AG84" s="526"/>
      <c r="AH84" s="526"/>
      <c r="AI84" s="526"/>
      <c r="AJ84" s="526"/>
      <c r="AK84" s="526"/>
      <c r="AL84" s="526"/>
      <c r="AM84" s="526"/>
      <c r="AN84" s="526"/>
      <c r="AO84" s="526"/>
      <c r="AP84" s="526"/>
      <c r="AQ84" s="526"/>
      <c r="AR84" s="526"/>
      <c r="AS84" s="526"/>
      <c r="AT84" s="526"/>
      <c r="AU84" s="526"/>
      <c r="AV84" s="526"/>
      <c r="AW84" s="526"/>
      <c r="AX84" s="526"/>
      <c r="AY84" s="526"/>
      <c r="AZ84" s="216"/>
      <c r="BA84" s="236"/>
      <c r="BB84" s="154"/>
      <c r="BC84" s="322"/>
      <c r="BD84" s="302"/>
      <c r="BE84" s="302"/>
      <c r="BF84" s="302"/>
      <c r="BG84" s="323"/>
      <c r="BH84" s="330"/>
      <c r="BI84" s="302"/>
      <c r="BJ84" s="302"/>
      <c r="BK84" s="302"/>
      <c r="BL84" s="323"/>
      <c r="BM84" s="330"/>
      <c r="BN84" s="302"/>
      <c r="BO84" s="302"/>
      <c r="BP84" s="302"/>
      <c r="BQ84" s="323"/>
      <c r="BR84" s="330"/>
      <c r="BS84" s="302"/>
      <c r="BT84" s="1592"/>
      <c r="BU84" s="1634"/>
      <c r="BV84" s="1634"/>
      <c r="BW84" s="1634"/>
      <c r="BX84" s="1634"/>
      <c r="BY84" s="1490"/>
      <c r="BZ84" s="1490"/>
      <c r="CA84" s="1490"/>
      <c r="CB84" s="1490"/>
      <c r="CC84" s="1490"/>
      <c r="CD84" s="1490"/>
      <c r="CE84" s="1490"/>
      <c r="CF84" s="1490"/>
      <c r="CG84" s="1490"/>
      <c r="CH84" s="1490"/>
      <c r="CI84" s="1490"/>
      <c r="CJ84" s="1490"/>
      <c r="CK84" s="1490"/>
      <c r="CL84" s="1490"/>
      <c r="CM84" s="1490"/>
      <c r="CN84" s="1490"/>
      <c r="CO84" s="1490"/>
      <c r="CP84" s="1490"/>
      <c r="CQ84" s="1490"/>
      <c r="CR84" s="1490"/>
      <c r="CS84" s="1490"/>
      <c r="CT84" s="1490"/>
      <c r="CU84" s="1490"/>
      <c r="CV84" s="1490"/>
      <c r="CW84" s="1490"/>
      <c r="CX84" s="1490"/>
      <c r="CY84" s="1490"/>
      <c r="CZ84" s="1490"/>
    </row>
    <row r="85" s="554" customFormat="true" ht="15" customHeight="true" x14ac:dyDescent="0.2">
      <c r="A85" s="692"/>
      <c r="B85" s="710"/>
      <c r="C85" s="776"/>
      <c r="D85" s="777"/>
      <c r="E85" s="777"/>
      <c r="F85" s="777"/>
      <c r="G85" s="778"/>
      <c r="H85" s="779"/>
      <c r="I85" s="777"/>
      <c r="J85" s="777"/>
      <c r="K85" s="777"/>
      <c r="L85" s="780"/>
      <c r="M85" s="781"/>
      <c r="N85" s="777"/>
      <c r="O85" s="777"/>
      <c r="P85" s="777"/>
      <c r="Q85" s="778"/>
      <c r="R85" s="779"/>
      <c r="S85" s="777"/>
      <c r="T85" s="1541"/>
      <c r="U85" s="1567"/>
      <c r="V85" s="1567"/>
      <c r="W85" s="1567"/>
      <c r="X85" s="1567"/>
      <c r="Y85" s="1567"/>
      <c r="Z85" s="1567"/>
      <c r="AA85" s="1567"/>
      <c r="AB85" s="1568"/>
      <c r="AC85" s="526"/>
      <c r="AD85" s="526"/>
      <c r="AE85" s="526"/>
      <c r="AF85" s="526"/>
      <c r="AG85" s="526"/>
      <c r="AH85" s="526"/>
      <c r="AI85" s="526"/>
      <c r="AJ85" s="526"/>
      <c r="AK85" s="526"/>
      <c r="AL85" s="526"/>
      <c r="AM85" s="526"/>
      <c r="AN85" s="526"/>
      <c r="AO85" s="526"/>
      <c r="AP85" s="526"/>
      <c r="AQ85" s="526"/>
      <c r="AR85" s="526"/>
      <c r="AS85" s="526"/>
      <c r="AT85" s="526"/>
      <c r="AU85" s="526"/>
      <c r="AV85" s="526"/>
      <c r="AW85" s="526"/>
      <c r="AX85" s="526"/>
      <c r="AY85" s="526"/>
      <c r="AZ85" s="216"/>
      <c r="BA85" s="236"/>
      <c r="BB85" s="154"/>
      <c r="BC85" s="322"/>
      <c r="BD85" s="302"/>
      <c r="BE85" s="302"/>
      <c r="BF85" s="302"/>
      <c r="BG85" s="323"/>
      <c r="BH85" s="330"/>
      <c r="BI85" s="302"/>
      <c r="BJ85" s="302"/>
      <c r="BK85" s="302"/>
      <c r="BL85" s="323"/>
      <c r="BM85" s="330"/>
      <c r="BN85" s="302"/>
      <c r="BO85" s="302"/>
      <c r="BP85" s="302"/>
      <c r="BQ85" s="323"/>
      <c r="BR85" s="330"/>
      <c r="BS85" s="302"/>
      <c r="BT85" s="1592"/>
      <c r="BU85" s="1634"/>
      <c r="BV85" s="1634"/>
      <c r="BW85" s="1634"/>
      <c r="BX85" s="1634"/>
      <c r="BY85" s="1490"/>
      <c r="BZ85" s="1490"/>
      <c r="CA85" s="1490"/>
      <c r="CB85" s="1490"/>
      <c r="CC85" s="1490"/>
      <c r="CD85" s="1490"/>
      <c r="CE85" s="1490"/>
      <c r="CF85" s="1490"/>
      <c r="CG85" s="1490"/>
      <c r="CH85" s="1490"/>
      <c r="CI85" s="1490"/>
      <c r="CJ85" s="1490"/>
      <c r="CK85" s="1490"/>
      <c r="CL85" s="1490"/>
      <c r="CM85" s="1490"/>
      <c r="CN85" s="1490"/>
      <c r="CO85" s="1490"/>
      <c r="CP85" s="1490"/>
      <c r="CQ85" s="1490"/>
      <c r="CR85" s="1490"/>
      <c r="CS85" s="1490"/>
      <c r="CT85" s="1490"/>
      <c r="CU85" s="1490"/>
      <c r="CV85" s="1490"/>
      <c r="CW85" s="1490"/>
      <c r="CX85" s="1490"/>
      <c r="CY85" s="1490"/>
      <c r="CZ85" s="1490"/>
    </row>
    <row r="86" s="554" customFormat="true" ht="15" customHeight="true" x14ac:dyDescent="0.2">
      <c r="A86" s="692"/>
      <c r="B86" s="710"/>
      <c r="C86" s="776"/>
      <c r="D86" s="777"/>
      <c r="E86" s="777"/>
      <c r="F86" s="777"/>
      <c r="G86" s="778"/>
      <c r="H86" s="779"/>
      <c r="I86" s="777"/>
      <c r="J86" s="777"/>
      <c r="K86" s="777"/>
      <c r="L86" s="780"/>
      <c r="M86" s="781"/>
      <c r="N86" s="777"/>
      <c r="O86" s="777"/>
      <c r="P86" s="777"/>
      <c r="Q86" s="778"/>
      <c r="R86" s="779"/>
      <c r="S86" s="777"/>
      <c r="T86" s="1541"/>
      <c r="U86" s="1567"/>
      <c r="V86" s="1567"/>
      <c r="W86" s="1567"/>
      <c r="X86" s="1567"/>
      <c r="Y86" s="1567"/>
      <c r="Z86" s="1567"/>
      <c r="AA86" s="1567"/>
      <c r="AB86" s="1568"/>
      <c r="AC86" s="526"/>
      <c r="AD86" s="526"/>
      <c r="AE86" s="526"/>
      <c r="AF86" s="526"/>
      <c r="AG86" s="526"/>
      <c r="AH86" s="526"/>
      <c r="AI86" s="526"/>
      <c r="AJ86" s="526"/>
      <c r="AK86" s="526"/>
      <c r="AL86" s="526"/>
      <c r="AM86" s="526"/>
      <c r="AN86" s="526"/>
      <c r="AO86" s="526"/>
      <c r="AP86" s="526"/>
      <c r="AQ86" s="526"/>
      <c r="AR86" s="526"/>
      <c r="AS86" s="526"/>
      <c r="AT86" s="526"/>
      <c r="AU86" s="526"/>
      <c r="AV86" s="526"/>
      <c r="AW86" s="526"/>
      <c r="AX86" s="526"/>
      <c r="AY86" s="526"/>
      <c r="AZ86" s="216"/>
      <c r="BA86" s="236"/>
      <c r="BB86" s="154"/>
      <c r="BC86" s="322"/>
      <c r="BD86" s="302"/>
      <c r="BE86" s="302"/>
      <c r="BF86" s="302"/>
      <c r="BG86" s="323"/>
      <c r="BH86" s="330"/>
      <c r="BI86" s="302"/>
      <c r="BJ86" s="302"/>
      <c r="BK86" s="302"/>
      <c r="BL86" s="323"/>
      <c r="BM86" s="330"/>
      <c r="BN86" s="302"/>
      <c r="BO86" s="302"/>
      <c r="BP86" s="302"/>
      <c r="BQ86" s="323"/>
      <c r="BR86" s="330"/>
      <c r="BS86" s="302"/>
      <c r="BT86" s="1592"/>
      <c r="BU86" s="1634"/>
      <c r="BV86" s="1634"/>
      <c r="BW86" s="1634"/>
      <c r="BX86" s="1634"/>
      <c r="BY86" s="1490"/>
      <c r="BZ86" s="1490"/>
      <c r="CA86" s="1490"/>
      <c r="CB86" s="1490"/>
      <c r="CC86" s="1490"/>
      <c r="CD86" s="1490"/>
      <c r="CE86" s="1490"/>
      <c r="CF86" s="1490"/>
      <c r="CG86" s="1490"/>
      <c r="CH86" s="1490"/>
      <c r="CI86" s="1490"/>
      <c r="CJ86" s="1490"/>
      <c r="CK86" s="1490"/>
      <c r="CL86" s="1490"/>
      <c r="CM86" s="1490"/>
      <c r="CN86" s="1490"/>
      <c r="CO86" s="1490"/>
      <c r="CP86" s="1490"/>
      <c r="CQ86" s="1490"/>
      <c r="CR86" s="1490"/>
      <c r="CS86" s="1490"/>
      <c r="CT86" s="1490"/>
      <c r="CU86" s="1490"/>
      <c r="CV86" s="1490"/>
      <c r="CW86" s="1490"/>
      <c r="CX86" s="1490"/>
      <c r="CY86" s="1490"/>
      <c r="CZ86" s="1490"/>
    </row>
    <row r="87" s="554" customFormat="true" ht="15" customHeight="true" x14ac:dyDescent="0.2">
      <c r="A87" s="692"/>
      <c r="B87" s="710"/>
      <c r="C87" s="776"/>
      <c r="D87" s="777"/>
      <c r="E87" s="777"/>
      <c r="F87" s="777"/>
      <c r="G87" s="778"/>
      <c r="H87" s="779"/>
      <c r="I87" s="777"/>
      <c r="J87" s="777"/>
      <c r="K87" s="777"/>
      <c r="L87" s="780"/>
      <c r="M87" s="781"/>
      <c r="N87" s="777"/>
      <c r="O87" s="777"/>
      <c r="P87" s="777"/>
      <c r="Q87" s="778"/>
      <c r="R87" s="779"/>
      <c r="S87" s="777"/>
      <c r="T87" s="1541"/>
      <c r="U87" s="1567"/>
      <c r="V87" s="1567"/>
      <c r="W87" s="1567"/>
      <c r="X87" s="1567"/>
      <c r="Y87" s="1567"/>
      <c r="Z87" s="1567"/>
      <c r="AA87" s="1567"/>
      <c r="AB87" s="1568"/>
      <c r="AC87" s="526"/>
      <c r="AD87" s="526"/>
      <c r="AE87" s="526"/>
      <c r="AF87" s="526"/>
      <c r="AG87" s="526"/>
      <c r="AH87" s="526"/>
      <c r="AI87" s="526"/>
      <c r="AJ87" s="526"/>
      <c r="AK87" s="526"/>
      <c r="AL87" s="526"/>
      <c r="AM87" s="526"/>
      <c r="AN87" s="526"/>
      <c r="AO87" s="526"/>
      <c r="AP87" s="526"/>
      <c r="AQ87" s="526"/>
      <c r="AR87" s="526"/>
      <c r="AS87" s="526"/>
      <c r="AT87" s="526"/>
      <c r="AU87" s="526"/>
      <c r="AV87" s="526"/>
      <c r="AW87" s="526"/>
      <c r="AX87" s="526"/>
      <c r="AY87" s="526"/>
      <c r="AZ87" s="216"/>
      <c r="BA87" s="236"/>
      <c r="BB87" s="154"/>
      <c r="BC87" s="322"/>
      <c r="BD87" s="302"/>
      <c r="BE87" s="302"/>
      <c r="BF87" s="302"/>
      <c r="BG87" s="323"/>
      <c r="BH87" s="330"/>
      <c r="BI87" s="302"/>
      <c r="BJ87" s="302"/>
      <c r="BK87" s="302"/>
      <c r="BL87" s="323"/>
      <c r="BM87" s="330"/>
      <c r="BN87" s="302"/>
      <c r="BO87" s="302"/>
      <c r="BP87" s="302"/>
      <c r="BQ87" s="323"/>
      <c r="BR87" s="330"/>
      <c r="BS87" s="302"/>
      <c r="BT87" s="1592"/>
      <c r="BU87" s="1634"/>
      <c r="BV87" s="1634"/>
      <c r="BW87" s="1634"/>
      <c r="BX87" s="1634"/>
      <c r="BY87" s="1490"/>
      <c r="BZ87" s="1490"/>
      <c r="CA87" s="1490"/>
      <c r="CB87" s="1490"/>
      <c r="CC87" s="1490"/>
      <c r="CD87" s="1490"/>
      <c r="CE87" s="1490"/>
      <c r="CF87" s="1490"/>
      <c r="CG87" s="1490"/>
      <c r="CH87" s="1490"/>
      <c r="CI87" s="1490"/>
      <c r="CJ87" s="1490"/>
      <c r="CK87" s="1490"/>
      <c r="CL87" s="1490"/>
      <c r="CM87" s="1490"/>
      <c r="CN87" s="1490"/>
      <c r="CO87" s="1490"/>
      <c r="CP87" s="1490"/>
      <c r="CQ87" s="1490"/>
      <c r="CR87" s="1490"/>
      <c r="CS87" s="1490"/>
      <c r="CT87" s="1490"/>
      <c r="CU87" s="1490"/>
      <c r="CV87" s="1490"/>
      <c r="CW87" s="1490"/>
      <c r="CX87" s="1490"/>
      <c r="CY87" s="1490"/>
      <c r="CZ87" s="1490"/>
    </row>
    <row r="88" s="554" customFormat="true" ht="15" customHeight="true" x14ac:dyDescent="0.2">
      <c r="A88" s="692"/>
      <c r="B88" s="710"/>
      <c r="C88" s="776"/>
      <c r="D88" s="777"/>
      <c r="E88" s="777"/>
      <c r="F88" s="777"/>
      <c r="G88" s="778"/>
      <c r="H88" s="779"/>
      <c r="I88" s="777"/>
      <c r="J88" s="777"/>
      <c r="K88" s="777"/>
      <c r="L88" s="780"/>
      <c r="M88" s="781"/>
      <c r="N88" s="777"/>
      <c r="O88" s="777"/>
      <c r="P88" s="777"/>
      <c r="Q88" s="778"/>
      <c r="R88" s="779"/>
      <c r="S88" s="777"/>
      <c r="T88" s="1541"/>
      <c r="U88" s="1567"/>
      <c r="V88" s="1567"/>
      <c r="W88" s="1567"/>
      <c r="X88" s="1567"/>
      <c r="Y88" s="1567"/>
      <c r="Z88" s="1567"/>
      <c r="AA88" s="1567"/>
      <c r="AB88" s="1568"/>
      <c r="AC88" s="526"/>
      <c r="AD88" s="526"/>
      <c r="AE88" s="526"/>
      <c r="AF88" s="526"/>
      <c r="AG88" s="526"/>
      <c r="AH88" s="526"/>
      <c r="AI88" s="526"/>
      <c r="AJ88" s="526"/>
      <c r="AK88" s="526"/>
      <c r="AL88" s="526"/>
      <c r="AM88" s="526"/>
      <c r="AN88" s="526"/>
      <c r="AO88" s="526"/>
      <c r="AP88" s="526"/>
      <c r="AQ88" s="526"/>
      <c r="AR88" s="526"/>
      <c r="AS88" s="526"/>
      <c r="AT88" s="526"/>
      <c r="AU88" s="526"/>
      <c r="AV88" s="526"/>
      <c r="AW88" s="526"/>
      <c r="AX88" s="526"/>
      <c r="AY88" s="526"/>
      <c r="AZ88" s="216"/>
      <c r="BA88" s="236"/>
      <c r="BB88" s="154"/>
      <c r="BC88" s="322"/>
      <c r="BD88" s="302"/>
      <c r="BE88" s="302"/>
      <c r="BF88" s="302"/>
      <c r="BG88" s="323"/>
      <c r="BH88" s="330"/>
      <c r="BI88" s="302"/>
      <c r="BJ88" s="302"/>
      <c r="BK88" s="302"/>
      <c r="BL88" s="323"/>
      <c r="BM88" s="330"/>
      <c r="BN88" s="302"/>
      <c r="BO88" s="302"/>
      <c r="BP88" s="302"/>
      <c r="BQ88" s="323"/>
      <c r="BR88" s="330"/>
      <c r="BS88" s="302"/>
      <c r="BT88" s="1592"/>
      <c r="BU88" s="1634"/>
      <c r="BV88" s="1634"/>
      <c r="BW88" s="1634"/>
      <c r="BX88" s="1634"/>
      <c r="BY88" s="1490"/>
      <c r="BZ88" s="1490"/>
      <c r="CA88" s="1490"/>
      <c r="CB88" s="1490"/>
      <c r="CC88" s="1490"/>
      <c r="CD88" s="1490"/>
      <c r="CE88" s="1490"/>
      <c r="CF88" s="1490"/>
      <c r="CG88" s="1490"/>
      <c r="CH88" s="1490"/>
      <c r="CI88" s="1490"/>
      <c r="CJ88" s="1490"/>
      <c r="CK88" s="1490"/>
      <c r="CL88" s="1490"/>
      <c r="CM88" s="1490"/>
      <c r="CN88" s="1490"/>
      <c r="CO88" s="1490"/>
      <c r="CP88" s="1490"/>
      <c r="CQ88" s="1490"/>
      <c r="CR88" s="1490"/>
      <c r="CS88" s="1490"/>
      <c r="CT88" s="1490"/>
      <c r="CU88" s="1490"/>
      <c r="CV88" s="1490"/>
      <c r="CW88" s="1490"/>
      <c r="CX88" s="1490"/>
      <c r="CY88" s="1490"/>
      <c r="CZ88" s="1490"/>
    </row>
    <row r="89" s="554" customFormat="true" ht="15" customHeight="true" x14ac:dyDescent="0.2">
      <c r="A89" s="692"/>
      <c r="B89" s="710"/>
      <c r="C89" s="776"/>
      <c r="D89" s="777"/>
      <c r="E89" s="777"/>
      <c r="F89" s="777"/>
      <c r="G89" s="778"/>
      <c r="H89" s="779"/>
      <c r="I89" s="777"/>
      <c r="J89" s="777"/>
      <c r="K89" s="777"/>
      <c r="L89" s="780"/>
      <c r="M89" s="781"/>
      <c r="N89" s="777"/>
      <c r="O89" s="777"/>
      <c r="P89" s="777"/>
      <c r="Q89" s="778"/>
      <c r="R89" s="779"/>
      <c r="S89" s="777"/>
      <c r="T89" s="1541"/>
      <c r="U89" s="1567"/>
      <c r="V89" s="1567"/>
      <c r="W89" s="1567"/>
      <c r="X89" s="1567"/>
      <c r="Y89" s="1567"/>
      <c r="Z89" s="1567"/>
      <c r="AA89" s="1567"/>
      <c r="AB89" s="1568"/>
      <c r="AC89" s="526"/>
      <c r="AD89" s="526"/>
      <c r="AE89" s="526"/>
      <c r="AF89" s="526"/>
      <c r="AG89" s="526"/>
      <c r="AH89" s="526"/>
      <c r="AI89" s="526"/>
      <c r="AJ89" s="526"/>
      <c r="AK89" s="526"/>
      <c r="AL89" s="526"/>
      <c r="AM89" s="526"/>
      <c r="AN89" s="526"/>
      <c r="AO89" s="526"/>
      <c r="AP89" s="526"/>
      <c r="AQ89" s="526"/>
      <c r="AR89" s="526"/>
      <c r="AS89" s="526"/>
      <c r="AT89" s="526"/>
      <c r="AU89" s="526"/>
      <c r="AV89" s="526"/>
      <c r="AW89" s="526"/>
      <c r="AX89" s="526"/>
      <c r="AY89" s="526"/>
      <c r="AZ89" s="216"/>
      <c r="BA89" s="236"/>
      <c r="BB89" s="154"/>
      <c r="BC89" s="322"/>
      <c r="BD89" s="302"/>
      <c r="BE89" s="302"/>
      <c r="BF89" s="302"/>
      <c r="BG89" s="323"/>
      <c r="BH89" s="330"/>
      <c r="BI89" s="302"/>
      <c r="BJ89" s="302"/>
      <c r="BK89" s="302"/>
      <c r="BL89" s="323"/>
      <c r="BM89" s="330"/>
      <c r="BN89" s="302"/>
      <c r="BO89" s="302"/>
      <c r="BP89" s="302"/>
      <c r="BQ89" s="323"/>
      <c r="BR89" s="330"/>
      <c r="BS89" s="302"/>
      <c r="BT89" s="1592"/>
      <c r="BU89" s="1634"/>
      <c r="BV89" s="1634"/>
      <c r="BW89" s="1634"/>
      <c r="BX89" s="1634"/>
      <c r="BY89" s="1490"/>
      <c r="BZ89" s="1490"/>
      <c r="CA89" s="1490"/>
      <c r="CB89" s="1490"/>
      <c r="CC89" s="1490"/>
      <c r="CD89" s="1490"/>
      <c r="CE89" s="1490"/>
      <c r="CF89" s="1490"/>
      <c r="CG89" s="1490"/>
      <c r="CH89" s="1490"/>
      <c r="CI89" s="1490"/>
      <c r="CJ89" s="1490"/>
      <c r="CK89" s="1490"/>
      <c r="CL89" s="1490"/>
      <c r="CM89" s="1490"/>
      <c r="CN89" s="1490"/>
      <c r="CO89" s="1490"/>
      <c r="CP89" s="1490"/>
      <c r="CQ89" s="1490"/>
      <c r="CR89" s="1490"/>
      <c r="CS89" s="1490"/>
      <c r="CT89" s="1490"/>
      <c r="CU89" s="1490"/>
      <c r="CV89" s="1490"/>
      <c r="CW89" s="1490"/>
      <c r="CX89" s="1490"/>
      <c r="CY89" s="1490"/>
      <c r="CZ89" s="1490"/>
    </row>
    <row r="90" s="554" customFormat="true" ht="15" customHeight="true" x14ac:dyDescent="0.2">
      <c r="A90" s="693"/>
      <c r="B90" s="711"/>
      <c r="C90" s="785"/>
      <c r="D90" s="786"/>
      <c r="E90" s="786"/>
      <c r="F90" s="786"/>
      <c r="G90" s="787"/>
      <c r="H90" s="788"/>
      <c r="I90" s="786"/>
      <c r="J90" s="786"/>
      <c r="K90" s="786"/>
      <c r="L90" s="789"/>
      <c r="M90" s="790"/>
      <c r="N90" s="786"/>
      <c r="O90" s="786"/>
      <c r="P90" s="786"/>
      <c r="Q90" s="787"/>
      <c r="R90" s="788"/>
      <c r="S90" s="786"/>
      <c r="T90" s="1542"/>
      <c r="U90" s="1569"/>
      <c r="V90" s="1569"/>
      <c r="W90" s="1569"/>
      <c r="X90" s="1569"/>
      <c r="Y90" s="1569"/>
      <c r="Z90" s="1569"/>
      <c r="AA90" s="1569"/>
      <c r="AB90" s="1570"/>
      <c r="AC90" s="526"/>
      <c r="AD90" s="526"/>
      <c r="AE90" s="526"/>
      <c r="AF90" s="526"/>
      <c r="AG90" s="526"/>
      <c r="AH90" s="526"/>
      <c r="AI90" s="526"/>
      <c r="AJ90" s="526"/>
      <c r="AK90" s="526"/>
      <c r="AL90" s="526"/>
      <c r="AM90" s="526"/>
      <c r="AN90" s="526"/>
      <c r="AO90" s="526"/>
      <c r="AP90" s="526"/>
      <c r="AQ90" s="526"/>
      <c r="AR90" s="526"/>
      <c r="AS90" s="526"/>
      <c r="AT90" s="526"/>
      <c r="AU90" s="526"/>
      <c r="AV90" s="526"/>
      <c r="AW90" s="526"/>
      <c r="AX90" s="526"/>
      <c r="AY90" s="526"/>
      <c r="AZ90" s="216"/>
      <c r="BA90" s="236"/>
      <c r="BB90" s="154"/>
      <c r="BC90" s="322"/>
      <c r="BD90" s="302"/>
      <c r="BE90" s="302"/>
      <c r="BF90" s="302"/>
      <c r="BG90" s="323"/>
      <c r="BH90" s="330"/>
      <c r="BI90" s="302"/>
      <c r="BJ90" s="302"/>
      <c r="BK90" s="302"/>
      <c r="BL90" s="323"/>
      <c r="BM90" s="330"/>
      <c r="BN90" s="302"/>
      <c r="BO90" s="302"/>
      <c r="BP90" s="302"/>
      <c r="BQ90" s="323"/>
      <c r="BR90" s="330"/>
      <c r="BS90" s="302"/>
      <c r="BT90" s="1592"/>
      <c r="BU90" s="1634"/>
      <c r="BV90" s="1634"/>
      <c r="BW90" s="1634"/>
      <c r="BX90" s="1634"/>
      <c r="BY90" s="1490"/>
      <c r="BZ90" s="1490"/>
      <c r="CA90" s="1490"/>
      <c r="CB90" s="1490"/>
      <c r="CC90" s="1490"/>
      <c r="CD90" s="1490"/>
      <c r="CE90" s="1490"/>
      <c r="CF90" s="1490"/>
      <c r="CG90" s="1490"/>
      <c r="CH90" s="1490"/>
      <c r="CI90" s="1490"/>
      <c r="CJ90" s="1490"/>
      <c r="CK90" s="1490"/>
      <c r="CL90" s="1490"/>
      <c r="CM90" s="1490"/>
      <c r="CN90" s="1490"/>
      <c r="CO90" s="1490"/>
      <c r="CP90" s="1490"/>
      <c r="CQ90" s="1490"/>
      <c r="CR90" s="1490"/>
      <c r="CS90" s="1490"/>
      <c r="CT90" s="1490"/>
      <c r="CU90" s="1490"/>
      <c r="CV90" s="1490"/>
      <c r="CW90" s="1490"/>
      <c r="CX90" s="1490"/>
      <c r="CY90" s="1490"/>
      <c r="CZ90" s="1490"/>
    </row>
    <row r="91" s="554" customFormat="true" ht="15" customHeight="true" x14ac:dyDescent="0.2">
      <c r="A91" s="622"/>
      <c r="B91" s="712"/>
      <c r="C91" s="792"/>
      <c r="D91" s="783"/>
      <c r="E91" s="783"/>
      <c r="F91" s="783"/>
      <c r="G91" s="784"/>
      <c r="H91" s="793"/>
      <c r="I91" s="783"/>
      <c r="J91" s="783"/>
      <c r="K91" s="783"/>
      <c r="L91" s="794"/>
      <c r="M91" s="792"/>
      <c r="N91" s="783"/>
      <c r="O91" s="783"/>
      <c r="P91" s="783"/>
      <c r="Q91" s="784"/>
      <c r="R91" s="793"/>
      <c r="S91" s="783"/>
      <c r="T91" s="794"/>
      <c r="U91" s="526"/>
      <c r="V91" s="526"/>
      <c r="W91" s="526"/>
      <c r="X91" s="526"/>
      <c r="Y91" s="526"/>
      <c r="Z91" s="526"/>
      <c r="AA91" s="526"/>
      <c r="AB91" s="526"/>
      <c r="AC91" s="526"/>
      <c r="AD91" s="526"/>
      <c r="AE91" s="526"/>
      <c r="AF91" s="526"/>
      <c r="AG91" s="526"/>
      <c r="AH91" s="526"/>
      <c r="AI91" s="526"/>
      <c r="AJ91" s="526"/>
      <c r="AK91" s="526"/>
      <c r="AL91" s="526"/>
      <c r="AM91" s="526"/>
      <c r="AN91" s="526"/>
      <c r="AO91" s="526"/>
      <c r="AP91" s="526"/>
      <c r="AQ91" s="526"/>
      <c r="AR91" s="526"/>
      <c r="AS91" s="526"/>
      <c r="AT91" s="526"/>
      <c r="AU91" s="526"/>
      <c r="AV91" s="526"/>
      <c r="AW91" s="526"/>
      <c r="AX91" s="526"/>
      <c r="AY91" s="526"/>
      <c r="AZ91" s="216"/>
      <c r="BA91" s="236"/>
      <c r="BB91" s="154"/>
      <c r="BC91" s="322"/>
      <c r="BD91" s="302"/>
      <c r="BE91" s="302"/>
      <c r="BF91" s="302"/>
      <c r="BG91" s="323"/>
      <c r="BH91" s="330"/>
      <c r="BI91" s="302"/>
      <c r="BJ91" s="302"/>
      <c r="BK91" s="302"/>
      <c r="BL91" s="323"/>
      <c r="BM91" s="330"/>
      <c r="BN91" s="302"/>
      <c r="BO91" s="302"/>
      <c r="BP91" s="302"/>
      <c r="BQ91" s="323"/>
      <c r="BR91" s="330"/>
      <c r="BS91" s="302"/>
      <c r="BT91" s="1592"/>
      <c r="BU91" s="1634"/>
      <c r="BV91" s="1634"/>
      <c r="BW91" s="1634"/>
      <c r="BX91" s="1634"/>
      <c r="BY91" s="1490"/>
      <c r="BZ91" s="1490"/>
      <c r="CA91" s="1490"/>
      <c r="CB91" s="1490"/>
      <c r="CC91" s="1490"/>
      <c r="CD91" s="1490"/>
      <c r="CE91" s="1490"/>
      <c r="CF91" s="1490"/>
      <c r="CG91" s="1490"/>
      <c r="CH91" s="1490"/>
      <c r="CI91" s="1490"/>
      <c r="CJ91" s="1490"/>
      <c r="CK91" s="1490"/>
      <c r="CL91" s="1490"/>
      <c r="CM91" s="1490"/>
      <c r="CN91" s="1490"/>
      <c r="CO91" s="1490"/>
      <c r="CP91" s="1490"/>
      <c r="CQ91" s="1490"/>
      <c r="CR91" s="1490"/>
      <c r="CS91" s="1490"/>
      <c r="CT91" s="1490"/>
      <c r="CU91" s="1490"/>
      <c r="CV91" s="1490"/>
      <c r="CW91" s="1490"/>
      <c r="CX91" s="1490"/>
      <c r="CY91" s="1490"/>
      <c r="CZ91" s="1490"/>
    </row>
    <row r="92" s="554" customFormat="true" ht="15" customHeight="true" x14ac:dyDescent="0.2">
      <c r="A92" s="622"/>
      <c r="B92" s="712"/>
      <c r="C92" s="792"/>
      <c r="D92" s="783"/>
      <c r="E92" s="783"/>
      <c r="F92" s="783"/>
      <c r="G92" s="784"/>
      <c r="H92" s="793"/>
      <c r="I92" s="783"/>
      <c r="J92" s="783"/>
      <c r="K92" s="783"/>
      <c r="L92" s="794"/>
      <c r="M92" s="792"/>
      <c r="N92" s="783"/>
      <c r="O92" s="783"/>
      <c r="P92" s="783"/>
      <c r="Q92" s="784"/>
      <c r="R92" s="793"/>
      <c r="S92" s="783"/>
      <c r="T92" s="794"/>
      <c r="U92" s="526"/>
      <c r="V92" s="526"/>
      <c r="W92" s="526"/>
      <c r="X92" s="526"/>
      <c r="Y92" s="526"/>
      <c r="Z92" s="526"/>
      <c r="AA92" s="526"/>
      <c r="AB92" s="526"/>
      <c r="AC92" s="526"/>
      <c r="AD92" s="526"/>
      <c r="AE92" s="526"/>
      <c r="AF92" s="526"/>
      <c r="AG92" s="526"/>
      <c r="AH92" s="526"/>
      <c r="AI92" s="526"/>
      <c r="AJ92" s="526"/>
      <c r="AK92" s="526"/>
      <c r="AL92" s="526"/>
      <c r="AM92" s="526"/>
      <c r="AN92" s="526"/>
      <c r="AO92" s="526"/>
      <c r="AP92" s="526"/>
      <c r="AQ92" s="526"/>
      <c r="AR92" s="526"/>
      <c r="AS92" s="526"/>
      <c r="AT92" s="526"/>
      <c r="AU92" s="526"/>
      <c r="AV92" s="526"/>
      <c r="AW92" s="526"/>
      <c r="AX92" s="526"/>
      <c r="AY92" s="526"/>
      <c r="AZ92" s="216"/>
      <c r="BA92" s="236"/>
      <c r="BB92" s="154"/>
      <c r="BC92" s="322"/>
      <c r="BD92" s="302"/>
      <c r="BE92" s="302"/>
      <c r="BF92" s="302"/>
      <c r="BG92" s="323"/>
      <c r="BH92" s="330"/>
      <c r="BI92" s="302"/>
      <c r="BJ92" s="302"/>
      <c r="BK92" s="302"/>
      <c r="BL92" s="323"/>
      <c r="BM92" s="330"/>
      <c r="BN92" s="302"/>
      <c r="BO92" s="302"/>
      <c r="BP92" s="302"/>
      <c r="BQ92" s="323"/>
      <c r="BR92" s="330"/>
      <c r="BS92" s="302"/>
      <c r="BT92" s="1592"/>
      <c r="BU92" s="1634"/>
      <c r="BV92" s="1634"/>
      <c r="BW92" s="1634"/>
      <c r="BX92" s="1634"/>
      <c r="BY92" s="1490"/>
      <c r="BZ92" s="1490"/>
      <c r="CA92" s="1490"/>
      <c r="CB92" s="1490"/>
      <c r="CC92" s="1490"/>
      <c r="CD92" s="1490"/>
      <c r="CE92" s="1490"/>
      <c r="CF92" s="1490"/>
      <c r="CG92" s="1490"/>
      <c r="CH92" s="1490"/>
      <c r="CI92" s="1490"/>
      <c r="CJ92" s="1490"/>
      <c r="CK92" s="1490"/>
      <c r="CL92" s="1490"/>
      <c r="CM92" s="1490"/>
      <c r="CN92" s="1490"/>
      <c r="CO92" s="1490"/>
      <c r="CP92" s="1490"/>
      <c r="CQ92" s="1490"/>
      <c r="CR92" s="1490"/>
      <c r="CS92" s="1490"/>
      <c r="CT92" s="1490"/>
      <c r="CU92" s="1490"/>
      <c r="CV92" s="1490"/>
      <c r="CW92" s="1490"/>
      <c r="CX92" s="1490"/>
      <c r="CY92" s="1490"/>
      <c r="CZ92" s="1490"/>
    </row>
    <row r="93" s="554" customFormat="true" ht="15" customHeight="true" x14ac:dyDescent="0.2">
      <c r="A93" s="694"/>
      <c r="B93" s="713"/>
      <c r="C93" s="626"/>
      <c r="D93" s="627"/>
      <c r="E93" s="627"/>
      <c r="F93" s="627"/>
      <c r="G93" s="676"/>
      <c r="H93" s="666"/>
      <c r="I93" s="627"/>
      <c r="J93" s="627"/>
      <c r="K93" s="627"/>
      <c r="L93" s="643"/>
      <c r="M93" s="626"/>
      <c r="N93" s="627"/>
      <c r="O93" s="627"/>
      <c r="P93" s="627"/>
      <c r="Q93" s="676"/>
      <c r="R93" s="666"/>
      <c r="S93" s="627"/>
      <c r="T93" s="643"/>
      <c r="U93" s="311"/>
      <c r="V93" s="311"/>
      <c r="W93" s="311"/>
      <c r="X93" s="311"/>
      <c r="Y93" s="311"/>
      <c r="Z93" s="311"/>
      <c r="AA93" s="311"/>
      <c r="AB93" s="311"/>
      <c r="AC93" s="526"/>
      <c r="AD93" s="526"/>
      <c r="AE93" s="526"/>
      <c r="AF93" s="526"/>
      <c r="AG93" s="526"/>
      <c r="AH93" s="526"/>
      <c r="AI93" s="526"/>
      <c r="AJ93" s="526"/>
      <c r="AK93" s="526"/>
      <c r="AL93" s="526"/>
      <c r="AM93" s="526"/>
      <c r="AN93" s="526"/>
      <c r="AO93" s="526"/>
      <c r="AP93" s="526"/>
      <c r="AQ93" s="526"/>
      <c r="AR93" s="526"/>
      <c r="AS93" s="526"/>
      <c r="AT93" s="526"/>
      <c r="AU93" s="526"/>
      <c r="AV93" s="526"/>
      <c r="AW93" s="526"/>
      <c r="AX93" s="526"/>
      <c r="AY93" s="526"/>
      <c r="AZ93" s="216"/>
      <c r="BA93" s="236"/>
      <c r="BB93" s="154"/>
      <c r="BC93" s="322"/>
      <c r="BD93" s="302"/>
      <c r="BE93" s="302"/>
      <c r="BF93" s="302"/>
      <c r="BG93" s="323"/>
      <c r="BH93" s="330"/>
      <c r="BI93" s="302"/>
      <c r="BJ93" s="302"/>
      <c r="BK93" s="302"/>
      <c r="BL93" s="323"/>
      <c r="BM93" s="330"/>
      <c r="BN93" s="302"/>
      <c r="BO93" s="302"/>
      <c r="BP93" s="302"/>
      <c r="BQ93" s="323"/>
      <c r="BR93" s="330"/>
      <c r="BS93" s="302"/>
      <c r="BT93" s="1592"/>
      <c r="BU93" s="1634"/>
      <c r="BV93" s="1634"/>
      <c r="BW93" s="1634"/>
      <c r="BX93" s="1634"/>
      <c r="BY93" s="1490"/>
      <c r="BZ93" s="1490"/>
      <c r="CA93" s="1490"/>
      <c r="CB93" s="1490"/>
      <c r="CC93" s="1490"/>
      <c r="CD93" s="1490"/>
      <c r="CE93" s="1490"/>
      <c r="CF93" s="1490"/>
      <c r="CG93" s="1490"/>
      <c r="CH93" s="1490"/>
      <c r="CI93" s="1490"/>
      <c r="CJ93" s="1490"/>
      <c r="CK93" s="1490"/>
      <c r="CL93" s="1490"/>
      <c r="CM93" s="1490"/>
      <c r="CN93" s="1490"/>
      <c r="CO93" s="1490"/>
      <c r="CP93" s="1490"/>
      <c r="CQ93" s="1490"/>
      <c r="CR93" s="1490"/>
      <c r="CS93" s="1490"/>
      <c r="CT93" s="1490"/>
      <c r="CU93" s="1490"/>
      <c r="CV93" s="1490"/>
      <c r="CW93" s="1490"/>
      <c r="CX93" s="1490"/>
      <c r="CY93" s="1490"/>
      <c r="CZ93" s="1490"/>
    </row>
    <row r="94" s="554" customFormat="true" ht="15" customHeight="true" x14ac:dyDescent="0.2">
      <c r="A94" s="910"/>
      <c r="B94" s="713"/>
      <c r="C94" s="626"/>
      <c r="D94" s="628"/>
      <c r="E94" s="628"/>
      <c r="F94" s="628"/>
      <c r="G94" s="677"/>
      <c r="H94" s="666"/>
      <c r="I94" s="628"/>
      <c r="J94" s="628"/>
      <c r="K94" s="628"/>
      <c r="L94" s="644"/>
      <c r="M94" s="626"/>
      <c r="N94" s="628"/>
      <c r="O94" s="628"/>
      <c r="P94" s="628"/>
      <c r="Q94" s="677"/>
      <c r="R94" s="666"/>
      <c r="S94" s="628"/>
      <c r="T94" s="644"/>
      <c r="U94" s="555"/>
      <c r="V94" s="555"/>
      <c r="W94" s="555"/>
      <c r="X94" s="555"/>
      <c r="Y94" s="555"/>
      <c r="Z94" s="555"/>
      <c r="AA94" s="555"/>
      <c r="AB94" s="555"/>
      <c r="AC94" s="526"/>
      <c r="AD94" s="526"/>
      <c r="AE94" s="526"/>
      <c r="AF94" s="526"/>
      <c r="AG94" s="526"/>
      <c r="AH94" s="526"/>
      <c r="AI94" s="526"/>
      <c r="AJ94" s="526"/>
      <c r="AK94" s="526"/>
      <c r="AL94" s="526"/>
      <c r="AM94" s="526"/>
      <c r="AN94" s="526"/>
      <c r="AO94" s="526"/>
      <c r="AP94" s="526"/>
      <c r="AQ94" s="526"/>
      <c r="AR94" s="526"/>
      <c r="AS94" s="526"/>
      <c r="AT94" s="526"/>
      <c r="AU94" s="526"/>
      <c r="AV94" s="526"/>
      <c r="AW94" s="526"/>
      <c r="AX94" s="526"/>
      <c r="AY94" s="526"/>
      <c r="AZ94" s="216"/>
      <c r="BA94" s="236"/>
      <c r="BB94" s="154"/>
      <c r="BC94" s="322"/>
      <c r="BD94" s="302"/>
      <c r="BE94" s="302"/>
      <c r="BF94" s="302"/>
      <c r="BG94" s="323"/>
      <c r="BH94" s="330"/>
      <c r="BI94" s="302"/>
      <c r="BJ94" s="302"/>
      <c r="BK94" s="302"/>
      <c r="BL94" s="323"/>
      <c r="BM94" s="330"/>
      <c r="BN94" s="302"/>
      <c r="BO94" s="302"/>
      <c r="BP94" s="302"/>
      <c r="BQ94" s="323"/>
      <c r="BR94" s="330"/>
      <c r="BS94" s="302"/>
      <c r="BT94" s="1592"/>
      <c r="BU94" s="1634"/>
      <c r="BV94" s="1634"/>
      <c r="BW94" s="1634"/>
      <c r="BX94" s="1634"/>
      <c r="BY94" s="1490"/>
      <c r="BZ94" s="1490"/>
      <c r="CA94" s="1490"/>
      <c r="CB94" s="1490"/>
      <c r="CC94" s="1490"/>
      <c r="CD94" s="1490"/>
      <c r="CE94" s="1490"/>
      <c r="CF94" s="1490"/>
      <c r="CG94" s="1490"/>
      <c r="CH94" s="1490"/>
      <c r="CI94" s="1490"/>
      <c r="CJ94" s="1490"/>
      <c r="CK94" s="1490"/>
      <c r="CL94" s="1490"/>
      <c r="CM94" s="1490"/>
      <c r="CN94" s="1490"/>
      <c r="CO94" s="1490"/>
      <c r="CP94" s="1490"/>
      <c r="CQ94" s="1490"/>
      <c r="CR94" s="1490"/>
      <c r="CS94" s="1490"/>
      <c r="CT94" s="1490"/>
      <c r="CU94" s="1490"/>
      <c r="CV94" s="1490"/>
      <c r="CW94" s="1490"/>
      <c r="CX94" s="1490"/>
      <c r="CY94" s="1490"/>
      <c r="CZ94" s="1490"/>
    </row>
    <row r="95" s="554" customFormat="true" ht="15" customHeight="true" x14ac:dyDescent="0.2">
      <c r="A95" s="694"/>
      <c r="B95" s="714"/>
      <c r="C95" s="795"/>
      <c r="D95" s="796"/>
      <c r="E95" s="796"/>
      <c r="F95" s="796"/>
      <c r="G95" s="797"/>
      <c r="H95" s="798"/>
      <c r="I95" s="796"/>
      <c r="J95" s="796"/>
      <c r="K95" s="796"/>
      <c r="L95" s="799"/>
      <c r="M95" s="795"/>
      <c r="N95" s="796"/>
      <c r="O95" s="796"/>
      <c r="P95" s="796"/>
      <c r="Q95" s="797"/>
      <c r="R95" s="798"/>
      <c r="S95" s="796"/>
      <c r="T95" s="799"/>
      <c r="U95" s="1565"/>
      <c r="V95" s="1565"/>
      <c r="W95" s="1565"/>
      <c r="X95" s="1565"/>
      <c r="Y95" s="1565"/>
      <c r="Z95" s="1565"/>
      <c r="AA95" s="1565"/>
      <c r="AB95" s="1565"/>
      <c r="AC95" s="526"/>
      <c r="AD95" s="526"/>
      <c r="AE95" s="526"/>
      <c r="AF95" s="526"/>
      <c r="AG95" s="526"/>
      <c r="AH95" s="526"/>
      <c r="AI95" s="526"/>
      <c r="AJ95" s="526"/>
      <c r="AK95" s="526"/>
      <c r="AL95" s="526"/>
      <c r="AM95" s="526"/>
      <c r="AN95" s="526"/>
      <c r="AO95" s="526"/>
      <c r="AP95" s="526"/>
      <c r="AQ95" s="526"/>
      <c r="AR95" s="526"/>
      <c r="AS95" s="526"/>
      <c r="AT95" s="526"/>
      <c r="AU95" s="526"/>
      <c r="AV95" s="526"/>
      <c r="AW95" s="526"/>
      <c r="AX95" s="526"/>
      <c r="AY95" s="526"/>
      <c r="AZ95" s="216"/>
      <c r="BA95" s="236"/>
      <c r="BB95" s="154"/>
      <c r="BC95" s="322"/>
      <c r="BD95" s="302"/>
      <c r="BE95" s="302"/>
      <c r="BF95" s="302"/>
      <c r="BG95" s="323"/>
      <c r="BH95" s="330"/>
      <c r="BI95" s="302"/>
      <c r="BJ95" s="302"/>
      <c r="BK95" s="302"/>
      <c r="BL95" s="323"/>
      <c r="BM95" s="330"/>
      <c r="BN95" s="302"/>
      <c r="BO95" s="302"/>
      <c r="BP95" s="302"/>
      <c r="BQ95" s="323"/>
      <c r="BR95" s="330"/>
      <c r="BS95" s="302"/>
      <c r="BT95" s="1592"/>
      <c r="BU95" s="1634"/>
      <c r="BV95" s="1634"/>
      <c r="BW95" s="1634"/>
      <c r="BX95" s="1634"/>
      <c r="BY95" s="1490"/>
      <c r="BZ95" s="1490"/>
      <c r="CA95" s="1490"/>
      <c r="CB95" s="1490"/>
      <c r="CC95" s="1490"/>
      <c r="CD95" s="1490"/>
      <c r="CE95" s="1490"/>
      <c r="CF95" s="1490"/>
      <c r="CG95" s="1490"/>
      <c r="CH95" s="1490"/>
      <c r="CI95" s="1490"/>
      <c r="CJ95" s="1490"/>
      <c r="CK95" s="1490"/>
      <c r="CL95" s="1490"/>
      <c r="CM95" s="1490"/>
      <c r="CN95" s="1490"/>
      <c r="CO95" s="1490"/>
      <c r="CP95" s="1490"/>
      <c r="CQ95" s="1490"/>
      <c r="CR95" s="1490"/>
      <c r="CS95" s="1490"/>
      <c r="CT95" s="1490"/>
      <c r="CU95" s="1490"/>
      <c r="CV95" s="1490"/>
      <c r="CW95" s="1490"/>
      <c r="CX95" s="1490"/>
      <c r="CY95" s="1490"/>
      <c r="CZ95" s="1490"/>
    </row>
    <row r="96" s="131" customFormat="true" ht="15" customHeight="true" x14ac:dyDescent="0.2">
      <c r="A96" s="910"/>
      <c r="B96" s="714"/>
      <c r="C96" s="795"/>
      <c r="D96" s="796"/>
      <c r="E96" s="796"/>
      <c r="F96" s="796"/>
      <c r="G96" s="797"/>
      <c r="H96" s="798"/>
      <c r="I96" s="796"/>
      <c r="J96" s="796"/>
      <c r="K96" s="796"/>
      <c r="L96" s="799"/>
      <c r="M96" s="795"/>
      <c r="N96" s="796"/>
      <c r="O96" s="796"/>
      <c r="P96" s="796"/>
      <c r="Q96" s="797"/>
      <c r="R96" s="798"/>
      <c r="S96" s="796"/>
      <c r="T96" s="799"/>
      <c r="U96" s="1565"/>
      <c r="V96" s="1565"/>
      <c r="W96" s="1565"/>
      <c r="X96" s="1565"/>
      <c r="Y96" s="1565"/>
      <c r="Z96" s="1565"/>
      <c r="AA96" s="1565"/>
      <c r="AB96" s="1565"/>
      <c r="AC96" s="526"/>
      <c r="AD96" s="526"/>
      <c r="AE96" s="526"/>
      <c r="AF96" s="526"/>
      <c r="AG96" s="526"/>
      <c r="AH96" s="526"/>
      <c r="AI96" s="526"/>
      <c r="AJ96" s="526"/>
      <c r="AK96" s="526"/>
      <c r="AL96" s="526"/>
      <c r="AM96" s="526"/>
      <c r="AN96" s="526"/>
      <c r="AO96" s="526"/>
      <c r="AP96" s="526"/>
      <c r="AQ96" s="526"/>
      <c r="AR96" s="526"/>
      <c r="AS96" s="526"/>
      <c r="AT96" s="526"/>
      <c r="AU96" s="526"/>
      <c r="AV96" s="526"/>
      <c r="AW96" s="526"/>
      <c r="AX96" s="526"/>
      <c r="AY96" s="526"/>
      <c r="AZ96" s="216"/>
      <c r="BA96" s="236"/>
      <c r="BB96" s="154"/>
      <c r="BC96" s="322"/>
      <c r="BD96" s="302"/>
      <c r="BE96" s="302"/>
      <c r="BF96" s="302"/>
      <c r="BG96" s="323"/>
      <c r="BH96" s="330"/>
      <c r="BI96" s="302"/>
      <c r="BJ96" s="302"/>
      <c r="BK96" s="302"/>
      <c r="BL96" s="323"/>
      <c r="BM96" s="330"/>
      <c r="BN96" s="302"/>
      <c r="BO96" s="302"/>
      <c r="BP96" s="302"/>
      <c r="BQ96" s="323"/>
      <c r="BR96" s="330"/>
      <c r="BS96" s="302"/>
      <c r="BT96" s="1592"/>
      <c r="BU96" s="1634"/>
      <c r="BV96" s="1634"/>
      <c r="BW96" s="1634"/>
      <c r="BX96" s="1634"/>
      <c r="BY96" s="1490"/>
      <c r="BZ96" s="1490"/>
      <c r="CA96" s="1490"/>
      <c r="CB96" s="1490"/>
      <c r="CC96" s="1490"/>
      <c r="CD96" s="1490"/>
      <c r="CE96" s="1490"/>
      <c r="CF96" s="1490"/>
      <c r="CG96" s="1490"/>
      <c r="CH96" s="1490"/>
      <c r="CI96" s="1490"/>
      <c r="CJ96" s="1490"/>
      <c r="CK96" s="1490"/>
      <c r="CL96" s="1490"/>
      <c r="CM96" s="1490"/>
      <c r="CN96" s="1490"/>
      <c r="CO96" s="1490"/>
      <c r="CP96" s="1490"/>
      <c r="CQ96" s="1490"/>
      <c r="CR96" s="1490"/>
      <c r="CS96" s="1490"/>
      <c r="CT96" s="1490"/>
      <c r="CU96" s="1490"/>
      <c r="CV96" s="1490"/>
      <c r="CW96" s="1490"/>
      <c r="CX96" s="1490"/>
      <c r="CY96" s="1490"/>
      <c r="CZ96" s="1490"/>
    </row>
    <row r="97" s="131" customFormat="true" ht="15" customHeight="true" x14ac:dyDescent="0.2">
      <c r="A97" s="694"/>
      <c r="B97" s="714"/>
      <c r="C97" s="795"/>
      <c r="D97" s="796"/>
      <c r="E97" s="796"/>
      <c r="F97" s="796"/>
      <c r="G97" s="797"/>
      <c r="H97" s="798"/>
      <c r="I97" s="796"/>
      <c r="J97" s="796"/>
      <c r="K97" s="796"/>
      <c r="L97" s="799"/>
      <c r="M97" s="795"/>
      <c r="N97" s="796"/>
      <c r="O97" s="796"/>
      <c r="P97" s="796"/>
      <c r="Q97" s="797"/>
      <c r="R97" s="798"/>
      <c r="S97" s="796"/>
      <c r="T97" s="799"/>
      <c r="U97" s="1565"/>
      <c r="V97" s="1565"/>
      <c r="W97" s="1565"/>
      <c r="X97" s="1565"/>
      <c r="Y97" s="1565"/>
      <c r="Z97" s="1565"/>
      <c r="AA97" s="1565"/>
      <c r="AB97" s="1565"/>
      <c r="AC97" s="526"/>
      <c r="AD97" s="526"/>
      <c r="AE97" s="526"/>
      <c r="AF97" s="526"/>
      <c r="AG97" s="526"/>
      <c r="AH97" s="526"/>
      <c r="AI97" s="526"/>
      <c r="AJ97" s="526"/>
      <c r="AK97" s="526"/>
      <c r="AL97" s="526"/>
      <c r="AM97" s="526"/>
      <c r="AN97" s="526"/>
      <c r="AO97" s="526"/>
      <c r="AP97" s="526"/>
      <c r="AQ97" s="526"/>
      <c r="AR97" s="526"/>
      <c r="AS97" s="526"/>
      <c r="AT97" s="526"/>
      <c r="AU97" s="526"/>
      <c r="AV97" s="526"/>
      <c r="AW97" s="526"/>
      <c r="AX97" s="526"/>
      <c r="AY97" s="526"/>
      <c r="AZ97" s="216"/>
      <c r="BA97" s="236"/>
      <c r="BB97" s="154"/>
      <c r="BC97" s="322"/>
      <c r="BD97" s="302"/>
      <c r="BE97" s="302"/>
      <c r="BF97" s="302"/>
      <c r="BG97" s="323"/>
      <c r="BH97" s="330"/>
      <c r="BI97" s="302"/>
      <c r="BJ97" s="302"/>
      <c r="BK97" s="302"/>
      <c r="BL97" s="323"/>
      <c r="BM97" s="330"/>
      <c r="BN97" s="302"/>
      <c r="BO97" s="302"/>
      <c r="BP97" s="302"/>
      <c r="BQ97" s="323"/>
      <c r="BR97" s="330"/>
      <c r="BS97" s="302"/>
      <c r="BT97" s="1592"/>
      <c r="BU97" s="1634"/>
      <c r="BV97" s="1634"/>
      <c r="BW97" s="1634"/>
      <c r="BX97" s="1634"/>
      <c r="BY97" s="1490"/>
      <c r="BZ97" s="1490"/>
      <c r="CA97" s="1490"/>
      <c r="CB97" s="1490"/>
      <c r="CC97" s="1490"/>
      <c r="CD97" s="1490"/>
      <c r="CE97" s="1490"/>
      <c r="CF97" s="1490"/>
      <c r="CG97" s="1490"/>
      <c r="CH97" s="1490"/>
      <c r="CI97" s="1490"/>
      <c r="CJ97" s="1490"/>
      <c r="CK97" s="1490"/>
      <c r="CL97" s="1490"/>
      <c r="CM97" s="1490"/>
      <c r="CN97" s="1490"/>
      <c r="CO97" s="1490"/>
      <c r="CP97" s="1490"/>
      <c r="CQ97" s="1490"/>
      <c r="CR97" s="1490"/>
      <c r="CS97" s="1490"/>
      <c r="CT97" s="1490"/>
      <c r="CU97" s="1490"/>
      <c r="CV97" s="1490"/>
      <c r="CW97" s="1490"/>
      <c r="CX97" s="1490"/>
      <c r="CY97" s="1490"/>
      <c r="CZ97" s="1490"/>
    </row>
    <row r="98" s="131" customFormat="true" ht="15" customHeight="true" x14ac:dyDescent="0.2">
      <c r="A98" s="910"/>
      <c r="B98" s="714"/>
      <c r="C98" s="795"/>
      <c r="D98" s="796"/>
      <c r="E98" s="796"/>
      <c r="F98" s="796"/>
      <c r="G98" s="797"/>
      <c r="H98" s="798"/>
      <c r="I98" s="796"/>
      <c r="J98" s="796"/>
      <c r="K98" s="796"/>
      <c r="L98" s="799"/>
      <c r="M98" s="795"/>
      <c r="N98" s="796"/>
      <c r="O98" s="796"/>
      <c r="P98" s="796"/>
      <c r="Q98" s="797"/>
      <c r="R98" s="798"/>
      <c r="S98" s="796"/>
      <c r="T98" s="799"/>
      <c r="U98" s="1565"/>
      <c r="V98" s="1565"/>
      <c r="W98" s="1565"/>
      <c r="X98" s="1565"/>
      <c r="Y98" s="1565"/>
      <c r="Z98" s="1565"/>
      <c r="AA98" s="1565"/>
      <c r="AB98" s="1565"/>
      <c r="AC98" s="526"/>
      <c r="AD98" s="526"/>
      <c r="AE98" s="526"/>
      <c r="AF98" s="526"/>
      <c r="AG98" s="526"/>
      <c r="AH98" s="526"/>
      <c r="AI98" s="526"/>
      <c r="AJ98" s="526"/>
      <c r="AK98" s="526"/>
      <c r="AL98" s="526"/>
      <c r="AM98" s="526"/>
      <c r="AN98" s="526"/>
      <c r="AO98" s="526"/>
      <c r="AP98" s="526"/>
      <c r="AQ98" s="526"/>
      <c r="AR98" s="526"/>
      <c r="AS98" s="526"/>
      <c r="AT98" s="526"/>
      <c r="AU98" s="526"/>
      <c r="AV98" s="526"/>
      <c r="AW98" s="526"/>
      <c r="AX98" s="526"/>
      <c r="AY98" s="526"/>
      <c r="AZ98" s="216"/>
      <c r="BA98" s="236"/>
      <c r="BB98" s="154"/>
      <c r="BC98" s="322"/>
      <c r="BD98" s="302"/>
      <c r="BE98" s="302"/>
      <c r="BF98" s="302"/>
      <c r="BG98" s="323"/>
      <c r="BH98" s="330"/>
      <c r="BI98" s="302"/>
      <c r="BJ98" s="302"/>
      <c r="BK98" s="302"/>
      <c r="BL98" s="323"/>
      <c r="BM98" s="330"/>
      <c r="BN98" s="302"/>
      <c r="BO98" s="302"/>
      <c r="BP98" s="302"/>
      <c r="BQ98" s="323"/>
      <c r="BR98" s="330"/>
      <c r="BS98" s="302"/>
      <c r="BT98" s="1592"/>
      <c r="BU98" s="1634"/>
      <c r="BV98" s="1634"/>
      <c r="BW98" s="1634"/>
      <c r="BX98" s="1634"/>
      <c r="BY98" s="1490"/>
      <c r="BZ98" s="1490"/>
      <c r="CA98" s="1490"/>
      <c r="CB98" s="1490"/>
      <c r="CC98" s="1490"/>
      <c r="CD98" s="1490"/>
      <c r="CE98" s="1490"/>
      <c r="CF98" s="1490"/>
      <c r="CG98" s="1490"/>
      <c r="CH98" s="1490"/>
      <c r="CI98" s="1490"/>
      <c r="CJ98" s="1490"/>
      <c r="CK98" s="1490"/>
      <c r="CL98" s="1490"/>
      <c r="CM98" s="1490"/>
      <c r="CN98" s="1490"/>
      <c r="CO98" s="1490"/>
      <c r="CP98" s="1490"/>
      <c r="CQ98" s="1490"/>
      <c r="CR98" s="1490"/>
      <c r="CS98" s="1490"/>
      <c r="CT98" s="1490"/>
      <c r="CU98" s="1490"/>
      <c r="CV98" s="1490"/>
      <c r="CW98" s="1490"/>
      <c r="CX98" s="1490"/>
      <c r="CY98" s="1490"/>
      <c r="CZ98" s="1490"/>
    </row>
    <row r="99" s="131" customFormat="true" ht="15" customHeight="true" x14ac:dyDescent="0.2">
      <c r="A99" s="910"/>
      <c r="B99" s="714"/>
      <c r="C99" s="795"/>
      <c r="D99" s="796"/>
      <c r="E99" s="796"/>
      <c r="F99" s="796"/>
      <c r="G99" s="797"/>
      <c r="H99" s="798"/>
      <c r="I99" s="796"/>
      <c r="J99" s="796"/>
      <c r="K99" s="796"/>
      <c r="L99" s="799"/>
      <c r="M99" s="795"/>
      <c r="N99" s="796"/>
      <c r="O99" s="796"/>
      <c r="P99" s="796"/>
      <c r="Q99" s="797"/>
      <c r="R99" s="798"/>
      <c r="S99" s="796"/>
      <c r="T99" s="799"/>
      <c r="U99" s="1565"/>
      <c r="V99" s="1565"/>
      <c r="W99" s="1565"/>
      <c r="X99" s="1565"/>
      <c r="Y99" s="1565"/>
      <c r="Z99" s="1565"/>
      <c r="AA99" s="1565"/>
      <c r="AB99" s="1565"/>
      <c r="AC99" s="526"/>
      <c r="AD99" s="526"/>
      <c r="AE99" s="526"/>
      <c r="AF99" s="526"/>
      <c r="AG99" s="526"/>
      <c r="AH99" s="526"/>
      <c r="AI99" s="526"/>
      <c r="AJ99" s="526"/>
      <c r="AK99" s="526"/>
      <c r="AL99" s="526"/>
      <c r="AM99" s="526"/>
      <c r="AN99" s="526"/>
      <c r="AO99" s="526"/>
      <c r="AP99" s="526"/>
      <c r="AQ99" s="526"/>
      <c r="AR99" s="526"/>
      <c r="AS99" s="526"/>
      <c r="AT99" s="526"/>
      <c r="AU99" s="526"/>
      <c r="AV99" s="526"/>
      <c r="AW99" s="526"/>
      <c r="AX99" s="526"/>
      <c r="AY99" s="526"/>
      <c r="AZ99" s="216"/>
      <c r="BA99" s="236"/>
      <c r="BB99" s="154"/>
      <c r="BC99" s="322"/>
      <c r="BD99" s="302"/>
      <c r="BE99" s="302"/>
      <c r="BF99" s="302"/>
      <c r="BG99" s="323"/>
      <c r="BH99" s="330"/>
      <c r="BI99" s="302"/>
      <c r="BJ99" s="302"/>
      <c r="BK99" s="302"/>
      <c r="BL99" s="323"/>
      <c r="BM99" s="330"/>
      <c r="BN99" s="302"/>
      <c r="BO99" s="302"/>
      <c r="BP99" s="302"/>
      <c r="BQ99" s="323"/>
      <c r="BR99" s="330"/>
      <c r="BS99" s="302"/>
      <c r="BT99" s="1592"/>
      <c r="BU99" s="1634"/>
      <c r="BV99" s="1634"/>
      <c r="BW99" s="1634"/>
      <c r="BX99" s="1634"/>
      <c r="BY99" s="1490"/>
      <c r="BZ99" s="1490"/>
      <c r="CA99" s="1490"/>
      <c r="CB99" s="1490"/>
      <c r="CC99" s="1490"/>
      <c r="CD99" s="1490"/>
      <c r="CE99" s="1490"/>
      <c r="CF99" s="1490"/>
      <c r="CG99" s="1490"/>
      <c r="CH99" s="1490"/>
      <c r="CI99" s="1490"/>
      <c r="CJ99" s="1490"/>
      <c r="CK99" s="1490"/>
      <c r="CL99" s="1490"/>
      <c r="CM99" s="1490"/>
      <c r="CN99" s="1490"/>
      <c r="CO99" s="1490"/>
      <c r="CP99" s="1490"/>
      <c r="CQ99" s="1490"/>
      <c r="CR99" s="1490"/>
      <c r="CS99" s="1490"/>
      <c r="CT99" s="1490"/>
      <c r="CU99" s="1490"/>
      <c r="CV99" s="1490"/>
      <c r="CW99" s="1490"/>
      <c r="CX99" s="1490"/>
      <c r="CY99" s="1490"/>
      <c r="CZ99" s="1490"/>
    </row>
    <row r="100" s="131" customFormat="true" ht="15" customHeight="true" x14ac:dyDescent="0.2">
      <c r="A100" s="910"/>
      <c r="B100" s="714"/>
      <c r="C100" s="795"/>
      <c r="D100" s="796"/>
      <c r="E100" s="796"/>
      <c r="F100" s="796"/>
      <c r="G100" s="797"/>
      <c r="H100" s="798"/>
      <c r="I100" s="796"/>
      <c r="J100" s="796"/>
      <c r="K100" s="796"/>
      <c r="L100" s="799"/>
      <c r="M100" s="795"/>
      <c r="N100" s="796"/>
      <c r="O100" s="796"/>
      <c r="P100" s="796"/>
      <c r="Q100" s="797"/>
      <c r="R100" s="798"/>
      <c r="S100" s="796"/>
      <c r="T100" s="799"/>
      <c r="U100" s="1565"/>
      <c r="V100" s="1565"/>
      <c r="W100" s="1565"/>
      <c r="X100" s="1565"/>
      <c r="Y100" s="1565"/>
      <c r="Z100" s="1565"/>
      <c r="AA100" s="1565"/>
      <c r="AB100" s="1565"/>
      <c r="AC100" s="526"/>
      <c r="AD100" s="526"/>
      <c r="AE100" s="526"/>
      <c r="AF100" s="526"/>
      <c r="AG100" s="526"/>
      <c r="AH100" s="526"/>
      <c r="AI100" s="526"/>
      <c r="AJ100" s="526"/>
      <c r="AK100" s="526"/>
      <c r="AL100" s="526"/>
      <c r="AM100" s="526"/>
      <c r="AN100" s="526"/>
      <c r="AO100" s="526"/>
      <c r="AP100" s="526"/>
      <c r="AQ100" s="526"/>
      <c r="AR100" s="526"/>
      <c r="AS100" s="526"/>
      <c r="AT100" s="526"/>
      <c r="AU100" s="526"/>
      <c r="AV100" s="526"/>
      <c r="AW100" s="526"/>
      <c r="AX100" s="526"/>
      <c r="AY100" s="526"/>
      <c r="AZ100" s="216"/>
      <c r="BA100" s="236"/>
      <c r="BB100" s="154"/>
      <c r="BC100" s="322"/>
      <c r="BD100" s="302"/>
      <c r="BE100" s="302"/>
      <c r="BF100" s="302"/>
      <c r="BG100" s="323"/>
      <c r="BH100" s="330"/>
      <c r="BI100" s="302"/>
      <c r="BJ100" s="302"/>
      <c r="BK100" s="302"/>
      <c r="BL100" s="323"/>
      <c r="BM100" s="330"/>
      <c r="BN100" s="302"/>
      <c r="BO100" s="302"/>
      <c r="BP100" s="302"/>
      <c r="BQ100" s="323"/>
      <c r="BR100" s="330"/>
      <c r="BS100" s="302"/>
      <c r="BT100" s="1592"/>
      <c r="BU100" s="1634"/>
      <c r="BV100" s="1634"/>
      <c r="BW100" s="1634"/>
      <c r="BX100" s="1634"/>
      <c r="BY100" s="1490"/>
      <c r="BZ100" s="1490"/>
      <c r="CA100" s="1490"/>
      <c r="CB100" s="1490"/>
      <c r="CC100" s="1490"/>
      <c r="CD100" s="1490"/>
      <c r="CE100" s="1490"/>
      <c r="CF100" s="1490"/>
      <c r="CG100" s="1490"/>
      <c r="CH100" s="1490"/>
      <c r="CI100" s="1490"/>
      <c r="CJ100" s="1490"/>
      <c r="CK100" s="1490"/>
      <c r="CL100" s="1490"/>
      <c r="CM100" s="1490"/>
      <c r="CN100" s="1490"/>
      <c r="CO100" s="1490"/>
      <c r="CP100" s="1490"/>
      <c r="CQ100" s="1490"/>
      <c r="CR100" s="1490"/>
      <c r="CS100" s="1490"/>
      <c r="CT100" s="1490"/>
      <c r="CU100" s="1490"/>
      <c r="CV100" s="1490"/>
      <c r="CW100" s="1490"/>
      <c r="CX100" s="1490"/>
      <c r="CY100" s="1490"/>
      <c r="CZ100" s="1490"/>
    </row>
    <row r="101" s="131" customFormat="true" ht="15" customHeight="true" x14ac:dyDescent="0.2">
      <c r="A101" s="694"/>
      <c r="B101" s="714"/>
      <c r="C101" s="795"/>
      <c r="D101" s="796"/>
      <c r="E101" s="796"/>
      <c r="F101" s="796"/>
      <c r="G101" s="797"/>
      <c r="H101" s="798"/>
      <c r="I101" s="796"/>
      <c r="J101" s="796"/>
      <c r="K101" s="796"/>
      <c r="L101" s="799"/>
      <c r="M101" s="795"/>
      <c r="N101" s="796"/>
      <c r="O101" s="796"/>
      <c r="P101" s="796"/>
      <c r="Q101" s="797"/>
      <c r="R101" s="798"/>
      <c r="S101" s="796"/>
      <c r="T101" s="799"/>
      <c r="U101" s="1565"/>
      <c r="V101" s="1565"/>
      <c r="W101" s="1565"/>
      <c r="X101" s="1565"/>
      <c r="Y101" s="1565"/>
      <c r="Z101" s="1565"/>
      <c r="AA101" s="1565"/>
      <c r="AB101" s="1565"/>
      <c r="AC101" s="526"/>
      <c r="AD101" s="526"/>
      <c r="AE101" s="526"/>
      <c r="AF101" s="526"/>
      <c r="AG101" s="526"/>
      <c r="AH101" s="526"/>
      <c r="AI101" s="526"/>
      <c r="AJ101" s="526"/>
      <c r="AK101" s="526"/>
      <c r="AL101" s="526"/>
      <c r="AM101" s="526"/>
      <c r="AN101" s="526"/>
      <c r="AO101" s="526"/>
      <c r="AP101" s="526"/>
      <c r="AQ101" s="526"/>
      <c r="AR101" s="526"/>
      <c r="AS101" s="526"/>
      <c r="AT101" s="526"/>
      <c r="AU101" s="526"/>
      <c r="AV101" s="526"/>
      <c r="AW101" s="526"/>
      <c r="AX101" s="526"/>
      <c r="AY101" s="526"/>
      <c r="AZ101" s="216"/>
      <c r="BA101" s="236"/>
      <c r="BB101" s="154"/>
      <c r="BC101" s="322"/>
      <c r="BD101" s="302"/>
      <c r="BE101" s="302"/>
      <c r="BF101" s="302"/>
      <c r="BG101" s="323"/>
      <c r="BH101" s="330"/>
      <c r="BI101" s="302"/>
      <c r="BJ101" s="302"/>
      <c r="BK101" s="302"/>
      <c r="BL101" s="323"/>
      <c r="BM101" s="330"/>
      <c r="BN101" s="302"/>
      <c r="BO101" s="302"/>
      <c r="BP101" s="302"/>
      <c r="BQ101" s="323"/>
      <c r="BR101" s="330"/>
      <c r="BS101" s="302"/>
      <c r="BT101" s="1592"/>
      <c r="BU101" s="1634"/>
      <c r="BV101" s="1634"/>
      <c r="BW101" s="1634"/>
      <c r="BX101" s="1634"/>
      <c r="BY101" s="1490"/>
      <c r="BZ101" s="1490"/>
      <c r="CA101" s="1490"/>
      <c r="CB101" s="1490"/>
      <c r="CC101" s="1490"/>
      <c r="CD101" s="1490"/>
      <c r="CE101" s="1490"/>
      <c r="CF101" s="1490"/>
      <c r="CG101" s="1490"/>
      <c r="CH101" s="1490"/>
      <c r="CI101" s="1490"/>
      <c r="CJ101" s="1490"/>
      <c r="CK101" s="1490"/>
      <c r="CL101" s="1490"/>
      <c r="CM101" s="1490"/>
      <c r="CN101" s="1490"/>
      <c r="CO101" s="1490"/>
      <c r="CP101" s="1490"/>
      <c r="CQ101" s="1490"/>
      <c r="CR101" s="1490"/>
      <c r="CS101" s="1490"/>
      <c r="CT101" s="1490"/>
      <c r="CU101" s="1490"/>
      <c r="CV101" s="1490"/>
      <c r="CW101" s="1490"/>
      <c r="CX101" s="1490"/>
      <c r="CY101" s="1490"/>
      <c r="CZ101" s="1490"/>
    </row>
    <row r="102" s="131" customFormat="true" ht="15" customHeight="true" x14ac:dyDescent="0.2">
      <c r="A102" s="910"/>
      <c r="B102" s="714"/>
      <c r="C102" s="795"/>
      <c r="D102" s="796"/>
      <c r="E102" s="796"/>
      <c r="F102" s="796"/>
      <c r="G102" s="797"/>
      <c r="H102" s="798"/>
      <c r="I102" s="796"/>
      <c r="J102" s="796"/>
      <c r="K102" s="796"/>
      <c r="L102" s="799"/>
      <c r="M102" s="795"/>
      <c r="N102" s="796"/>
      <c r="O102" s="796"/>
      <c r="P102" s="796"/>
      <c r="Q102" s="797"/>
      <c r="R102" s="798"/>
      <c r="S102" s="796"/>
      <c r="T102" s="799"/>
      <c r="U102" s="1565"/>
      <c r="V102" s="1565"/>
      <c r="W102" s="1565"/>
      <c r="X102" s="1565"/>
      <c r="Y102" s="1565"/>
      <c r="Z102" s="1565"/>
      <c r="AA102" s="1565"/>
      <c r="AB102" s="1565"/>
      <c r="AC102" s="526"/>
      <c r="AD102" s="526"/>
      <c r="AE102" s="526"/>
      <c r="AF102" s="526"/>
      <c r="AG102" s="526"/>
      <c r="AH102" s="526"/>
      <c r="AI102" s="526"/>
      <c r="AJ102" s="526"/>
      <c r="AK102" s="526"/>
      <c r="AL102" s="526"/>
      <c r="AM102" s="526"/>
      <c r="AN102" s="526"/>
      <c r="AO102" s="526"/>
      <c r="AP102" s="526"/>
      <c r="AQ102" s="526"/>
      <c r="AR102" s="526"/>
      <c r="AS102" s="526"/>
      <c r="AT102" s="526"/>
      <c r="AU102" s="526"/>
      <c r="AV102" s="526"/>
      <c r="AW102" s="526"/>
      <c r="AX102" s="526"/>
      <c r="AY102" s="526"/>
      <c r="AZ102" s="216"/>
      <c r="BA102" s="236"/>
      <c r="BB102" s="154"/>
      <c r="BC102" s="322"/>
      <c r="BD102" s="302"/>
      <c r="BE102" s="302"/>
      <c r="BF102" s="302"/>
      <c r="BG102" s="323"/>
      <c r="BH102" s="330"/>
      <c r="BI102" s="302"/>
      <c r="BJ102" s="302"/>
      <c r="BK102" s="302"/>
      <c r="BL102" s="323"/>
      <c r="BM102" s="330"/>
      <c r="BN102" s="302"/>
      <c r="BO102" s="302"/>
      <c r="BP102" s="302"/>
      <c r="BQ102" s="323"/>
      <c r="BR102" s="330"/>
      <c r="BS102" s="302"/>
      <c r="BT102" s="1592"/>
      <c r="BU102" s="1634"/>
      <c r="BV102" s="1634"/>
      <c r="BW102" s="1634"/>
      <c r="BX102" s="1634"/>
      <c r="BY102" s="1490"/>
      <c r="BZ102" s="1490"/>
      <c r="CA102" s="1490"/>
      <c r="CB102" s="1490"/>
      <c r="CC102" s="1490"/>
      <c r="CD102" s="1490"/>
      <c r="CE102" s="1490"/>
      <c r="CF102" s="1490"/>
      <c r="CG102" s="1490"/>
      <c r="CH102" s="1490"/>
      <c r="CI102" s="1490"/>
      <c r="CJ102" s="1490"/>
      <c r="CK102" s="1490"/>
      <c r="CL102" s="1490"/>
      <c r="CM102" s="1490"/>
      <c r="CN102" s="1490"/>
      <c r="CO102" s="1490"/>
      <c r="CP102" s="1490"/>
      <c r="CQ102" s="1490"/>
      <c r="CR102" s="1490"/>
      <c r="CS102" s="1490"/>
      <c r="CT102" s="1490"/>
      <c r="CU102" s="1490"/>
      <c r="CV102" s="1490"/>
      <c r="CW102" s="1490"/>
      <c r="CX102" s="1490"/>
      <c r="CY102" s="1490"/>
      <c r="CZ102" s="1490"/>
    </row>
    <row r="103" s="131" customFormat="true" ht="15" customHeight="true" x14ac:dyDescent="0.2">
      <c r="A103" s="910"/>
      <c r="B103" s="714"/>
      <c r="C103" s="795"/>
      <c r="D103" s="796"/>
      <c r="E103" s="796"/>
      <c r="F103" s="796"/>
      <c r="G103" s="797"/>
      <c r="H103" s="798"/>
      <c r="I103" s="796"/>
      <c r="J103" s="796"/>
      <c r="K103" s="796"/>
      <c r="L103" s="799"/>
      <c r="M103" s="795"/>
      <c r="N103" s="796"/>
      <c r="O103" s="796"/>
      <c r="P103" s="796"/>
      <c r="Q103" s="797"/>
      <c r="R103" s="798"/>
      <c r="S103" s="796"/>
      <c r="T103" s="799"/>
      <c r="U103" s="1565"/>
      <c r="V103" s="1565"/>
      <c r="W103" s="1565"/>
      <c r="X103" s="1565"/>
      <c r="Y103" s="1565"/>
      <c r="Z103" s="1565"/>
      <c r="AA103" s="1565"/>
      <c r="AB103" s="1565"/>
      <c r="AC103" s="526"/>
      <c r="AD103" s="526"/>
      <c r="AE103" s="526"/>
      <c r="AF103" s="526"/>
      <c r="AG103" s="526"/>
      <c r="AH103" s="526"/>
      <c r="AI103" s="526"/>
      <c r="AJ103" s="526"/>
      <c r="AK103" s="526"/>
      <c r="AL103" s="526"/>
      <c r="AM103" s="526"/>
      <c r="AN103" s="526"/>
      <c r="AO103" s="526"/>
      <c r="AP103" s="526"/>
      <c r="AQ103" s="526"/>
      <c r="AR103" s="526"/>
      <c r="AS103" s="526"/>
      <c r="AT103" s="526"/>
      <c r="AU103" s="526"/>
      <c r="AV103" s="526"/>
      <c r="AW103" s="526"/>
      <c r="AX103" s="526"/>
      <c r="AY103" s="526"/>
      <c r="AZ103" s="216"/>
      <c r="BA103" s="236"/>
      <c r="BB103" s="154"/>
      <c r="BC103" s="322"/>
      <c r="BD103" s="302"/>
      <c r="BE103" s="302"/>
      <c r="BF103" s="302"/>
      <c r="BG103" s="323"/>
      <c r="BH103" s="330"/>
      <c r="BI103" s="302"/>
      <c r="BJ103" s="302"/>
      <c r="BK103" s="302"/>
      <c r="BL103" s="323"/>
      <c r="BM103" s="330"/>
      <c r="BN103" s="302"/>
      <c r="BO103" s="302"/>
      <c r="BP103" s="302"/>
      <c r="BQ103" s="323"/>
      <c r="BR103" s="330"/>
      <c r="BS103" s="302"/>
      <c r="BT103" s="1592"/>
      <c r="BU103" s="1634"/>
      <c r="BV103" s="1634"/>
      <c r="BW103" s="1634"/>
      <c r="BX103" s="1634"/>
      <c r="BY103" s="1490"/>
      <c r="BZ103" s="1490"/>
      <c r="CA103" s="1490"/>
      <c r="CB103" s="1490"/>
      <c r="CC103" s="1490"/>
      <c r="CD103" s="1490"/>
      <c r="CE103" s="1490"/>
      <c r="CF103" s="1490"/>
      <c r="CG103" s="1490"/>
      <c r="CH103" s="1490"/>
      <c r="CI103" s="1490"/>
      <c r="CJ103" s="1490"/>
      <c r="CK103" s="1490"/>
      <c r="CL103" s="1490"/>
      <c r="CM103" s="1490"/>
      <c r="CN103" s="1490"/>
      <c r="CO103" s="1490"/>
      <c r="CP103" s="1490"/>
      <c r="CQ103" s="1490"/>
      <c r="CR103" s="1490"/>
      <c r="CS103" s="1490"/>
      <c r="CT103" s="1490"/>
      <c r="CU103" s="1490"/>
      <c r="CV103" s="1490"/>
      <c r="CW103" s="1490"/>
      <c r="CX103" s="1490"/>
      <c r="CY103" s="1490"/>
      <c r="CZ103" s="1490"/>
    </row>
    <row r="104" s="131" customFormat="true" ht="15" customHeight="true" x14ac:dyDescent="0.2">
      <c r="A104" s="910"/>
      <c r="B104" s="714"/>
      <c r="C104" s="795"/>
      <c r="D104" s="796"/>
      <c r="E104" s="796"/>
      <c r="F104" s="796"/>
      <c r="G104" s="797"/>
      <c r="H104" s="798"/>
      <c r="I104" s="796"/>
      <c r="J104" s="796"/>
      <c r="K104" s="796"/>
      <c r="L104" s="799"/>
      <c r="M104" s="795"/>
      <c r="N104" s="796"/>
      <c r="O104" s="796"/>
      <c r="P104" s="796"/>
      <c r="Q104" s="797"/>
      <c r="R104" s="798"/>
      <c r="S104" s="796"/>
      <c r="T104" s="799"/>
      <c r="U104" s="1565"/>
      <c r="V104" s="1565"/>
      <c r="W104" s="1565"/>
      <c r="X104" s="1565"/>
      <c r="Y104" s="1565"/>
      <c r="Z104" s="1565"/>
      <c r="AA104" s="1565"/>
      <c r="AB104" s="1565"/>
      <c r="AC104" s="526"/>
      <c r="AD104" s="526"/>
      <c r="AE104" s="526"/>
      <c r="AF104" s="526"/>
      <c r="AG104" s="526"/>
      <c r="AH104" s="526"/>
      <c r="AI104" s="526"/>
      <c r="AJ104" s="526"/>
      <c r="AK104" s="526"/>
      <c r="AL104" s="526"/>
      <c r="AM104" s="526"/>
      <c r="AN104" s="526"/>
      <c r="AO104" s="526"/>
      <c r="AP104" s="526"/>
      <c r="AQ104" s="526"/>
      <c r="AR104" s="526"/>
      <c r="AS104" s="526"/>
      <c r="AT104" s="526"/>
      <c r="AU104" s="526"/>
      <c r="AV104" s="526"/>
      <c r="AW104" s="526"/>
      <c r="AX104" s="526"/>
      <c r="AY104" s="526"/>
      <c r="AZ104" s="216"/>
      <c r="BA104" s="236"/>
      <c r="BB104" s="154"/>
      <c r="BC104" s="322"/>
      <c r="BD104" s="302"/>
      <c r="BE104" s="302"/>
      <c r="BF104" s="302"/>
      <c r="BG104" s="323"/>
      <c r="BH104" s="330"/>
      <c r="BI104" s="302"/>
      <c r="BJ104" s="302"/>
      <c r="BK104" s="302"/>
      <c r="BL104" s="323"/>
      <c r="BM104" s="330"/>
      <c r="BN104" s="302"/>
      <c r="BO104" s="302"/>
      <c r="BP104" s="302"/>
      <c r="BQ104" s="323"/>
      <c r="BR104" s="330"/>
      <c r="BS104" s="302"/>
      <c r="BT104" s="1592"/>
      <c r="BU104" s="1634"/>
      <c r="BV104" s="1634"/>
      <c r="BW104" s="1634"/>
      <c r="BX104" s="1634"/>
      <c r="BY104" s="1490"/>
      <c r="BZ104" s="1490"/>
      <c r="CA104" s="1490"/>
      <c r="CB104" s="1490"/>
      <c r="CC104" s="1490"/>
      <c r="CD104" s="1490"/>
      <c r="CE104" s="1490"/>
      <c r="CF104" s="1490"/>
      <c r="CG104" s="1490"/>
      <c r="CH104" s="1490"/>
      <c r="CI104" s="1490"/>
      <c r="CJ104" s="1490"/>
      <c r="CK104" s="1490"/>
      <c r="CL104" s="1490"/>
      <c r="CM104" s="1490"/>
      <c r="CN104" s="1490"/>
      <c r="CO104" s="1490"/>
      <c r="CP104" s="1490"/>
      <c r="CQ104" s="1490"/>
      <c r="CR104" s="1490"/>
      <c r="CS104" s="1490"/>
      <c r="CT104" s="1490"/>
      <c r="CU104" s="1490"/>
      <c r="CV104" s="1490"/>
      <c r="CW104" s="1490"/>
      <c r="CX104" s="1490"/>
      <c r="CY104" s="1490"/>
      <c r="CZ104" s="1490"/>
    </row>
    <row r="105" s="131" customFormat="true" ht="15" customHeight="true" x14ac:dyDescent="0.2">
      <c r="A105" s="709"/>
      <c r="B105" s="715"/>
      <c r="C105" s="800"/>
      <c r="D105" s="801"/>
      <c r="E105" s="801"/>
      <c r="F105" s="801"/>
      <c r="G105" s="802"/>
      <c r="H105" s="803"/>
      <c r="I105" s="801"/>
      <c r="J105" s="801"/>
      <c r="K105" s="801"/>
      <c r="L105" s="804"/>
      <c r="M105" s="800"/>
      <c r="N105" s="801"/>
      <c r="O105" s="801"/>
      <c r="P105" s="801"/>
      <c r="Q105" s="802"/>
      <c r="R105" s="803"/>
      <c r="S105" s="801"/>
      <c r="T105" s="804"/>
      <c r="U105" s="1565"/>
      <c r="V105" s="1565"/>
      <c r="W105" s="1565"/>
      <c r="X105" s="1565"/>
      <c r="Y105" s="1565"/>
      <c r="Z105" s="1565"/>
      <c r="AA105" s="1565"/>
      <c r="AB105" s="1565"/>
      <c r="AC105" s="526"/>
      <c r="AD105" s="526"/>
      <c r="AE105" s="526"/>
      <c r="AF105" s="526"/>
      <c r="AG105" s="526"/>
      <c r="AH105" s="526"/>
      <c r="AI105" s="526"/>
      <c r="AJ105" s="526"/>
      <c r="AK105" s="526"/>
      <c r="AL105" s="526"/>
      <c r="AM105" s="526"/>
      <c r="AN105" s="526"/>
      <c r="AO105" s="526"/>
      <c r="AP105" s="526"/>
      <c r="AQ105" s="526"/>
      <c r="AR105" s="526"/>
      <c r="AS105" s="526"/>
      <c r="AT105" s="526"/>
      <c r="AU105" s="526"/>
      <c r="AV105" s="526"/>
      <c r="AW105" s="526"/>
      <c r="AX105" s="526"/>
      <c r="AY105" s="526"/>
      <c r="AZ105" s="216"/>
      <c r="BA105" s="236"/>
      <c r="BB105" s="154"/>
      <c r="BC105" s="324"/>
      <c r="BD105" s="325"/>
      <c r="BE105" s="325"/>
      <c r="BF105" s="325"/>
      <c r="BG105" s="326"/>
      <c r="BH105" s="331"/>
      <c r="BI105" s="325"/>
      <c r="BJ105" s="325"/>
      <c r="BK105" s="325"/>
      <c r="BL105" s="326"/>
      <c r="BM105" s="331"/>
      <c r="BN105" s="325"/>
      <c r="BO105" s="325"/>
      <c r="BP105" s="325"/>
      <c r="BQ105" s="326"/>
      <c r="BR105" s="331"/>
      <c r="BS105" s="325"/>
      <c r="BT105" s="1593"/>
      <c r="BU105" s="1634"/>
      <c r="BV105" s="1634"/>
      <c r="BW105" s="1634"/>
      <c r="BX105" s="1634"/>
      <c r="BY105" s="1490"/>
      <c r="BZ105" s="1490"/>
      <c r="CA105" s="1490"/>
      <c r="CB105" s="1490"/>
      <c r="CC105" s="1490"/>
      <c r="CD105" s="1490"/>
      <c r="CE105" s="1490"/>
      <c r="CF105" s="1490"/>
      <c r="CG105" s="1490"/>
      <c r="CH105" s="1490"/>
      <c r="CI105" s="1490"/>
      <c r="CJ105" s="1490"/>
      <c r="CK105" s="1490"/>
      <c r="CL105" s="1490"/>
      <c r="CM105" s="1490"/>
      <c r="CN105" s="1490"/>
      <c r="CO105" s="1490"/>
      <c r="CP105" s="1490"/>
      <c r="CQ105" s="1490"/>
      <c r="CR105" s="1490"/>
      <c r="CS105" s="1490"/>
      <c r="CT105" s="1490"/>
      <c r="CU105" s="1490"/>
      <c r="CV105" s="1490"/>
      <c r="CW105" s="1490"/>
      <c r="CX105" s="1490"/>
      <c r="CY105" s="1490"/>
      <c r="CZ105" s="1490"/>
    </row>
    <row r="106" s="131" customFormat="true" ht="250.15" customHeight="true" x14ac:dyDescent="0.2">
      <c r="A106" s="378"/>
      <c r="B106" s="557"/>
      <c r="C106" s="558"/>
      <c r="D106" s="558"/>
      <c r="E106" s="558"/>
      <c r="F106" s="558"/>
      <c r="G106" s="558"/>
      <c r="H106" s="558"/>
      <c r="I106" s="558"/>
      <c r="J106" s="558"/>
      <c r="K106" s="558"/>
      <c r="L106" s="558"/>
      <c r="M106" s="558"/>
      <c r="N106" s="558"/>
      <c r="O106" s="558"/>
      <c r="P106" s="558"/>
      <c r="Q106" s="558"/>
      <c r="R106" s="558"/>
      <c r="S106" s="558"/>
      <c r="T106" s="558"/>
      <c r="U106" s="556"/>
      <c r="V106" s="556"/>
      <c r="W106" s="556"/>
      <c r="X106" s="556"/>
      <c r="Y106" s="556"/>
      <c r="Z106" s="556"/>
      <c r="AA106" s="556"/>
      <c r="AB106" s="55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8"/>
      <c r="BU106" s="215"/>
      <c r="BV106" s="215"/>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78"/>
      <c r="B107" s="112"/>
      <c r="C107" s="277"/>
      <c r="D107" s="277"/>
      <c r="E107" s="277"/>
      <c r="F107" s="277"/>
      <c r="G107" s="277"/>
      <c r="H107" s="277"/>
      <c r="I107" s="277"/>
      <c r="J107" s="277"/>
      <c r="K107" s="277"/>
      <c r="L107" s="277"/>
      <c r="M107" s="277"/>
      <c r="N107" s="277"/>
      <c r="O107" s="277"/>
      <c r="P107" s="277"/>
      <c r="Q107" s="277"/>
      <c r="R107" s="277"/>
      <c r="S107" s="277"/>
      <c r="T107" s="277"/>
      <c r="U107" s="523"/>
      <c r="V107" s="523"/>
      <c r="W107" s="523"/>
      <c r="X107" s="523"/>
      <c r="Y107" s="523"/>
      <c r="Z107" s="523"/>
      <c r="AA107" s="523"/>
      <c r="AB107" s="523"/>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U107" s="211"/>
      <c r="BV107" s="211"/>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68" t="str">
        <f>A1026</f>
        <v>Nicaragua</v>
      </c>
      <c r="B108" s="1769"/>
      <c r="C108" s="113"/>
      <c r="D108" s="113"/>
      <c r="E108" s="113"/>
      <c r="F108" s="113"/>
      <c r="G108" s="113"/>
      <c r="H108" s="113"/>
      <c r="I108" s="113"/>
      <c r="J108" s="113"/>
      <c r="K108" s="113"/>
      <c r="L108" s="113"/>
      <c r="M108" s="113"/>
      <c r="N108" s="113"/>
      <c r="O108" s="113"/>
      <c r="P108" s="113"/>
      <c r="Q108" s="113"/>
      <c r="R108" s="113"/>
      <c r="S108" s="113"/>
      <c r="T108" s="113"/>
      <c r="U108" s="1571"/>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U108" s="211"/>
      <c r="BV108" s="211"/>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571"/>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U109" s="211"/>
      <c r="BV109" s="211"/>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57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U110" s="211"/>
      <c r="BV110" s="211"/>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571"/>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U111" s="211"/>
      <c r="BV111" s="211"/>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74" t="s">
        <v>97</v>
      </c>
      <c r="B112" s="222"/>
      <c r="C112" s="113"/>
      <c r="D112" s="113"/>
      <c r="E112" s="113"/>
      <c r="F112" s="113"/>
      <c r="G112" s="113"/>
      <c r="H112" s="113"/>
      <c r="I112" s="113"/>
      <c r="J112" s="113"/>
      <c r="K112" s="113"/>
      <c r="L112" s="113"/>
      <c r="M112" s="113"/>
      <c r="N112" s="113"/>
      <c r="O112" s="113"/>
      <c r="P112" s="113"/>
      <c r="Q112" s="113"/>
      <c r="R112" s="113"/>
      <c r="S112" s="113"/>
      <c r="T112" s="113"/>
      <c r="U112" s="1571"/>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U112" s="211"/>
      <c r="BV112" s="211"/>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571"/>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U113" s="211"/>
      <c r="BV113" s="211"/>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571"/>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U114" s="211"/>
      <c r="BV114" s="211"/>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ENDESA11</v>
      </c>
      <c r="C115" s="113"/>
      <c r="D115" s="113"/>
      <c r="E115" s="113"/>
      <c r="F115" s="113"/>
      <c r="G115" s="113"/>
      <c r="H115" s="113"/>
      <c r="I115" s="113"/>
      <c r="J115" s="113"/>
      <c r="K115" s="113"/>
      <c r="L115" s="113"/>
      <c r="M115" s="113"/>
      <c r="N115" s="113"/>
      <c r="O115" s="113"/>
      <c r="P115" s="113"/>
      <c r="Q115" s="113"/>
      <c r="R115" s="113"/>
      <c r="S115" s="113"/>
      <c r="T115" s="113"/>
      <c r="U115" s="1571"/>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U115" s="211"/>
      <c r="BV115" s="211"/>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48" t="str">
        <f>B1030</f>
        <v>Ratio of Improved latrines based on:</v>
      </c>
      <c r="B116" s="549"/>
      <c r="C116" s="113"/>
      <c r="D116" s="113"/>
      <c r="E116" s="113"/>
      <c r="F116" s="113"/>
      <c r="G116" s="113"/>
      <c r="H116" s="113"/>
      <c r="I116" s="113"/>
      <c r="J116" s="113"/>
      <c r="K116" s="113"/>
      <c r="L116" s="113"/>
      <c r="M116" s="113"/>
      <c r="N116" s="113"/>
      <c r="O116" s="113"/>
      <c r="P116" s="113"/>
      <c r="Q116" s="113"/>
      <c r="R116" s="113"/>
      <c r="S116" s="113"/>
      <c r="T116" s="113"/>
      <c r="U116" s="1571"/>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U116" s="211"/>
      <c r="BV116" s="211"/>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48" t="str">
        <f>B1029</f>
        <v>Ratio of Shared improved based on:</v>
      </c>
      <c r="B117" s="550" t="s">
        <v>188</v>
      </c>
      <c r="C117" s="113"/>
      <c r="D117" s="113"/>
      <c r="E117" s="113"/>
      <c r="F117" s="113"/>
      <c r="G117" s="113"/>
      <c r="H117" s="113"/>
      <c r="I117" s="113"/>
      <c r="J117" s="113"/>
      <c r="K117" s="113"/>
      <c r="L117" s="113"/>
      <c r="M117" s="113"/>
      <c r="N117" s="113"/>
      <c r="O117" s="113"/>
      <c r="P117" s="113"/>
      <c r="Q117" s="113"/>
      <c r="R117" s="113"/>
      <c r="S117" s="113"/>
      <c r="T117" s="113"/>
      <c r="U117" s="1571"/>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U117" s="211"/>
      <c r="BV117" s="211"/>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51"/>
      <c r="B118" s="549"/>
      <c r="C118" s="113"/>
      <c r="D118" s="113"/>
      <c r="E118" s="113"/>
      <c r="F118" s="113"/>
      <c r="G118" s="113"/>
      <c r="H118" s="113"/>
      <c r="I118" s="113"/>
      <c r="J118" s="113"/>
      <c r="K118" s="113"/>
      <c r="L118" s="113"/>
      <c r="M118" s="113"/>
      <c r="N118" s="113"/>
      <c r="O118" s="113"/>
      <c r="P118" s="113"/>
      <c r="Q118" s="113"/>
      <c r="R118" s="113"/>
      <c r="S118" s="113"/>
      <c r="T118" s="113"/>
      <c r="U118" s="1571"/>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U118" s="211"/>
      <c r="BV118" s="211"/>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52"/>
      <c r="B119" s="553"/>
      <c r="C119" s="113"/>
      <c r="D119" s="113"/>
      <c r="E119" s="113"/>
      <c r="F119" s="113"/>
      <c r="G119" s="113"/>
      <c r="H119" s="113"/>
      <c r="I119" s="113"/>
      <c r="J119" s="113"/>
      <c r="K119" s="113"/>
      <c r="L119" s="113"/>
      <c r="M119" s="113"/>
      <c r="N119" s="113"/>
      <c r="O119" s="113"/>
      <c r="P119" s="113"/>
      <c r="Q119" s="113"/>
      <c r="R119" s="113"/>
      <c r="S119" s="113"/>
      <c r="T119" s="113"/>
      <c r="U119" s="1571"/>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U119" s="211"/>
      <c r="BV119" s="211"/>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46" customFormat="true" ht="15" customHeight="true" x14ac:dyDescent="0.2">
      <c r="A120" s="116" t="s">
        <v>98</v>
      </c>
      <c r="B120" s="207"/>
      <c r="C120" s="1832" t="s">
        <v>114</v>
      </c>
      <c r="D120" s="1833"/>
      <c r="E120" s="1833"/>
      <c r="F120" s="1833"/>
      <c r="G120" s="1834"/>
      <c r="H120" s="1966" t="s">
        <v>38</v>
      </c>
      <c r="I120" s="1967"/>
      <c r="J120" s="1967"/>
      <c r="K120" s="1967"/>
      <c r="L120" s="1968"/>
      <c r="M120" s="1969" t="s">
        <v>37</v>
      </c>
      <c r="N120" s="1970"/>
      <c r="O120" s="1970"/>
      <c r="P120" s="1970"/>
      <c r="Q120" s="1971"/>
      <c r="R120" s="1518" t="s">
        <v>137</v>
      </c>
      <c r="S120" s="1527"/>
      <c r="T120" s="1528"/>
      <c r="U120" s="1474"/>
      <c r="V120" s="1474"/>
      <c r="W120" s="1474"/>
      <c r="X120" s="1474"/>
      <c r="Y120" s="1474"/>
      <c r="Z120" s="1474"/>
      <c r="AA120" s="1474"/>
      <c r="AB120" s="1474"/>
      <c r="AC120" s="1474"/>
      <c r="AD120" s="1474"/>
      <c r="AE120" s="1474"/>
      <c r="AF120" s="1474"/>
      <c r="AG120" s="1474"/>
      <c r="AH120" s="1474"/>
      <c r="AI120" s="1474"/>
      <c r="AJ120" s="1474"/>
      <c r="AK120" s="1474"/>
      <c r="AL120" s="1474"/>
      <c r="AM120" s="1474"/>
      <c r="AN120" s="1474"/>
      <c r="AO120" s="1474"/>
      <c r="AP120" s="1474"/>
      <c r="AQ120" s="1474"/>
      <c r="AR120" s="1474"/>
      <c r="AS120" s="1474"/>
      <c r="AT120" s="1474"/>
      <c r="AU120" s="1474"/>
      <c r="AV120" s="1474"/>
      <c r="AW120" s="1474"/>
      <c r="AX120" s="1474"/>
      <c r="AY120" s="1474"/>
      <c r="AZ120" s="547"/>
      <c r="BA120" s="217" t="s">
        <v>128</v>
      </c>
      <c r="BB120" s="116" t="s">
        <v>98</v>
      </c>
      <c r="BC120" s="1847" t="s">
        <v>114</v>
      </c>
      <c r="BD120" s="1848"/>
      <c r="BE120" s="1848"/>
      <c r="BF120" s="1848"/>
      <c r="BG120" s="1849"/>
      <c r="BH120" s="1850" t="s">
        <v>38</v>
      </c>
      <c r="BI120" s="1848"/>
      <c r="BJ120" s="1848"/>
      <c r="BK120" s="1848"/>
      <c r="BL120" s="1849"/>
      <c r="BM120" s="1850" t="s">
        <v>37</v>
      </c>
      <c r="BN120" s="1848"/>
      <c r="BO120" s="1848"/>
      <c r="BP120" s="1848"/>
      <c r="BQ120" s="1871"/>
      <c r="BR120" s="1420" t="s">
        <v>137</v>
      </c>
      <c r="BS120" s="1421"/>
      <c r="BT120" s="1421"/>
      <c r="BU120" s="1635"/>
      <c r="BV120" s="1635"/>
      <c r="BW120" s="1635"/>
      <c r="BX120" s="1635"/>
      <c r="BY120" s="1636"/>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546" customFormat="true" ht="12.75" x14ac:dyDescent="0.2">
      <c r="A121" s="187" t="s">
        <v>87</v>
      </c>
      <c r="B121" s="244"/>
      <c r="C121" s="278" t="s">
        <v>0</v>
      </c>
      <c r="D121" s="279" t="s">
        <v>1</v>
      </c>
      <c r="E121" s="279" t="s">
        <v>2</v>
      </c>
      <c r="F121" s="279" t="s">
        <v>3</v>
      </c>
      <c r="G121" s="280" t="s">
        <v>4</v>
      </c>
      <c r="H121" s="1158" t="s">
        <v>0</v>
      </c>
      <c r="I121" s="1120" t="s">
        <v>1</v>
      </c>
      <c r="J121" s="1120" t="s">
        <v>2</v>
      </c>
      <c r="K121" s="1120" t="s">
        <v>3</v>
      </c>
      <c r="L121" s="1121" t="s">
        <v>4</v>
      </c>
      <c r="M121" s="1147" t="s">
        <v>0</v>
      </c>
      <c r="N121" s="1120" t="s">
        <v>1</v>
      </c>
      <c r="O121" s="1120" t="s">
        <v>2</v>
      </c>
      <c r="P121" s="1120" t="s">
        <v>3</v>
      </c>
      <c r="Q121" s="1172" t="s">
        <v>4</v>
      </c>
      <c r="R121" s="1158" t="s">
        <v>271</v>
      </c>
      <c r="S121" s="1120" t="s">
        <v>272</v>
      </c>
      <c r="T121" s="1122" t="s">
        <v>273</v>
      </c>
      <c r="U121" s="1474"/>
      <c r="V121" s="1474"/>
      <c r="W121" s="1474"/>
      <c r="X121" s="1474"/>
      <c r="Y121" s="1474"/>
      <c r="Z121" s="1474"/>
      <c r="AA121" s="1474"/>
      <c r="AB121" s="1474"/>
      <c r="AC121" s="1474"/>
      <c r="AD121" s="1474"/>
      <c r="AE121" s="1474"/>
      <c r="AF121" s="1474"/>
      <c r="AG121" s="1474"/>
      <c r="AH121" s="1474"/>
      <c r="AI121" s="1474"/>
      <c r="AJ121" s="1474"/>
      <c r="AK121" s="1474"/>
      <c r="AL121" s="1474"/>
      <c r="AM121" s="1474"/>
      <c r="AN121" s="1474"/>
      <c r="AO121" s="1474"/>
      <c r="AP121" s="1474"/>
      <c r="AQ121" s="1474"/>
      <c r="AR121" s="1474"/>
      <c r="AS121" s="1474"/>
      <c r="AT121" s="1474"/>
      <c r="AU121" s="1474"/>
      <c r="AV121" s="1474"/>
      <c r="AW121" s="1474"/>
      <c r="AX121" s="1474"/>
      <c r="AY121" s="1474"/>
      <c r="AZ121" s="547"/>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271</v>
      </c>
      <c r="BS121" s="172" t="s">
        <v>272</v>
      </c>
      <c r="BT121" s="1594" t="s">
        <v>273</v>
      </c>
      <c r="BU121" s="1637"/>
      <c r="BV121" s="1637"/>
      <c r="BW121" s="1637"/>
      <c r="BX121" s="1637"/>
      <c r="BY121" s="1491"/>
      <c r="BZ121" s="1491"/>
      <c r="CA121" s="1491"/>
      <c r="CB121" s="1491"/>
      <c r="CC121" s="1491"/>
      <c r="CD121" s="1491"/>
      <c r="CE121" s="1491"/>
      <c r="CF121" s="1491"/>
      <c r="CG121" s="1491"/>
      <c r="CH121" s="1491"/>
      <c r="CI121" s="1491"/>
      <c r="CJ121" s="1491"/>
      <c r="CK121" s="1491"/>
      <c r="CL121" s="1491"/>
      <c r="CM121" s="1491"/>
      <c r="CN121" s="1491"/>
      <c r="CO121" s="1491"/>
      <c r="CP121" s="1491"/>
      <c r="CQ121" s="1491"/>
      <c r="CR121" s="1491"/>
      <c r="CS121" s="1491"/>
      <c r="CT121" s="1491"/>
      <c r="CU121" s="1491"/>
      <c r="CV121" s="1491"/>
      <c r="CW121" s="1491"/>
      <c r="CX121" s="1491"/>
      <c r="CY121" s="1491"/>
      <c r="CZ121" s="1491"/>
    </row>
    <row r="122" s="546" customFormat="true" ht="15" customHeight="true" x14ac:dyDescent="0.2">
      <c r="A122" s="1974" t="s">
        <v>18</v>
      </c>
      <c r="B122" s="1329" t="s">
        <v>14</v>
      </c>
      <c r="C122" s="1248">
        <f>C154+C155+C153*0.35+C153*0.65*0.5</f>
        <v>45.615297933381697</v>
      </c>
      <c r="D122" s="1249">
        <f t="shared" ref="D122:G122" si="5">D154+D155+D153*0.35+D153*0.65*0.5</f>
        <v>61.692843249267497</v>
      </c>
      <c r="E122" s="1249">
        <f t="shared" si="5"/>
        <v>72.06435318712326</v>
      </c>
      <c r="F122" s="1249">
        <f t="shared" si="5"/>
        <v>83.055957886708171</v>
      </c>
      <c r="G122" s="1250">
        <f t="shared" si="5"/>
        <v>94.9389886757006</v>
      </c>
      <c r="H122" s="1251">
        <f>H154+H155+H153*0.36+H153*0.64*0.5</f>
        <v>68.349796354079075</v>
      </c>
      <c r="I122" s="1249">
        <f t="shared" ref="I122:L122" si="6">I154+I155+I153*0.36+I153*0.64*0.5</f>
        <v>77.289708815091501</v>
      </c>
      <c r="J122" s="1249">
        <f t="shared" si="6"/>
        <v>83.873656768888225</v>
      </c>
      <c r="K122" s="1249">
        <f t="shared" si="6"/>
        <v>92.451868468712519</v>
      </c>
      <c r="L122" s="1252">
        <f t="shared" si="6"/>
        <v>97.468512312755095</v>
      </c>
      <c r="M122" s="1248">
        <f>M154+M155+M153*0.33+M153*0.67*0.5</f>
        <v>35.314572520261194</v>
      </c>
      <c r="N122" s="1249">
        <f t="shared" ref="N122:T122" si="7">N154+N155+N153*0.33+N153*0.67*0.5</f>
        <v>51.57745937648216</v>
      </c>
      <c r="O122" s="1249">
        <f t="shared" si="7"/>
        <v>56.339877912598411</v>
      </c>
      <c r="P122" s="1249">
        <f t="shared" si="7"/>
        <v>60.914539087189993</v>
      </c>
      <c r="Q122" s="1250">
        <f t="shared" si="7"/>
        <v>68.671758636872823</v>
      </c>
      <c r="R122" s="1251">
        <f t="shared" si="7"/>
        <v>53.912072544329682</v>
      </c>
      <c r="S122" s="1249">
        <f t="shared" si="7"/>
        <v>63.534808594827695</v>
      </c>
      <c r="T122" s="1252">
        <f t="shared" si="7"/>
        <v>79.283713044387355</v>
      </c>
      <c r="U122" s="1474"/>
      <c r="V122" s="1474"/>
      <c r="W122" s="1474"/>
      <c r="X122" s="1474"/>
      <c r="Y122" s="1474"/>
      <c r="Z122" s="1474"/>
      <c r="AA122" s="1474"/>
      <c r="AB122" s="1474"/>
      <c r="AC122" s="1474"/>
      <c r="AD122" s="1474"/>
      <c r="AE122" s="1474"/>
      <c r="AF122" s="1474"/>
      <c r="AG122" s="1474"/>
      <c r="AH122" s="1474"/>
      <c r="AI122" s="1474"/>
      <c r="AJ122" s="1474"/>
      <c r="AK122" s="1474"/>
      <c r="AL122" s="1474"/>
      <c r="AM122" s="1474"/>
      <c r="AN122" s="1474"/>
      <c r="AO122" s="1474"/>
      <c r="AP122" s="1474"/>
      <c r="AQ122" s="1474"/>
      <c r="AR122" s="1474"/>
      <c r="AS122" s="1474"/>
      <c r="AT122" s="1474"/>
      <c r="AU122" s="1474"/>
      <c r="AV122" s="1474"/>
      <c r="AW122" s="1474"/>
      <c r="AX122" s="1474"/>
      <c r="AY122" s="1474"/>
      <c r="AZ122" s="547"/>
      <c r="BA122" s="1872" t="s">
        <v>18</v>
      </c>
      <c r="BB122" s="155" t="s">
        <v>14</v>
      </c>
      <c r="BC122" s="1011" t="s">
        <v>35</v>
      </c>
      <c r="BD122" s="1031" t="s">
        <v>35</v>
      </c>
      <c r="BE122" s="1031" t="s">
        <v>35</v>
      </c>
      <c r="BF122" s="1031" t="s">
        <v>35</v>
      </c>
      <c r="BG122" s="1052" t="s">
        <v>35</v>
      </c>
      <c r="BH122" s="1073" t="s">
        <v>35</v>
      </c>
      <c r="BI122" s="1031" t="s">
        <v>35</v>
      </c>
      <c r="BJ122" s="1031" t="s">
        <v>35</v>
      </c>
      <c r="BK122" s="1031" t="s">
        <v>35</v>
      </c>
      <c r="BL122" s="1052" t="s">
        <v>35</v>
      </c>
      <c r="BM122" s="1073" t="s">
        <v>35</v>
      </c>
      <c r="BN122" s="1031" t="s">
        <v>35</v>
      </c>
      <c r="BO122" s="1031" t="s">
        <v>35</v>
      </c>
      <c r="BP122" s="1031" t="s">
        <v>35</v>
      </c>
      <c r="BQ122" s="1052" t="s">
        <v>35</v>
      </c>
      <c r="BR122" s="1073" t="s">
        <v>35</v>
      </c>
      <c r="BS122" s="1031" t="s">
        <v>35</v>
      </c>
      <c r="BT122" s="1595" t="s">
        <v>35</v>
      </c>
      <c r="BU122" s="1638"/>
      <c r="BV122" s="1638"/>
      <c r="BW122" s="1638"/>
      <c r="BX122" s="1638"/>
      <c r="BY122" s="1492"/>
      <c r="BZ122" s="1492"/>
      <c r="CA122" s="1492"/>
      <c r="CB122" s="1492"/>
      <c r="CC122" s="1492"/>
      <c r="CD122" s="1492"/>
      <c r="CE122" s="1492"/>
      <c r="CF122" s="1492"/>
      <c r="CG122" s="1492"/>
      <c r="CH122" s="1492"/>
      <c r="CI122" s="1492"/>
      <c r="CJ122" s="1492"/>
      <c r="CK122" s="1492"/>
      <c r="CL122" s="1492"/>
      <c r="CM122" s="1492"/>
      <c r="CN122" s="1492"/>
      <c r="CO122" s="1492"/>
      <c r="CP122" s="1492"/>
      <c r="CQ122" s="1492"/>
      <c r="CR122" s="1492"/>
      <c r="CS122" s="1492"/>
      <c r="CT122" s="1492"/>
      <c r="CU122" s="1492"/>
      <c r="CV122" s="1492"/>
      <c r="CW122" s="1492"/>
      <c r="CX122" s="1492"/>
      <c r="CY122" s="1492"/>
      <c r="CZ122" s="1492"/>
    </row>
    <row r="123" s="546" customFormat="true" ht="15" customHeight="true" x14ac:dyDescent="0.2">
      <c r="A123" s="1975"/>
      <c r="B123" s="1330" t="s">
        <v>51</v>
      </c>
      <c r="C123" s="1253">
        <f>100-C122</f>
        <v>54.384702066618303</v>
      </c>
      <c r="D123" s="1254">
        <f t="shared" ref="D123:T123" si="8">100-D122</f>
        <v>38.307156750732503</v>
      </c>
      <c r="E123" s="1254">
        <f t="shared" si="8"/>
        <v>27.93564681287674</v>
      </c>
      <c r="F123" s="1254">
        <f t="shared" si="8"/>
        <v>16.944042113291829</v>
      </c>
      <c r="G123" s="1255">
        <f t="shared" si="8"/>
        <v>5.0610113242994004</v>
      </c>
      <c r="H123" s="1256">
        <f t="shared" si="8"/>
        <v>31.650203645920925</v>
      </c>
      <c r="I123" s="1254">
        <f t="shared" si="8"/>
        <v>22.710291184908499</v>
      </c>
      <c r="J123" s="1254">
        <f t="shared" si="8"/>
        <v>16.126343231111775</v>
      </c>
      <c r="K123" s="1254">
        <f t="shared" si="8"/>
        <v>7.5481315312874813</v>
      </c>
      <c r="L123" s="1257">
        <f t="shared" si="8"/>
        <v>2.5314876872449048</v>
      </c>
      <c r="M123" s="1253">
        <f t="shared" si="8"/>
        <v>64.685427479738806</v>
      </c>
      <c r="N123" s="1254">
        <f t="shared" si="8"/>
        <v>48.42254062351784</v>
      </c>
      <c r="O123" s="1254">
        <f t="shared" si="8"/>
        <v>43.660122087401589</v>
      </c>
      <c r="P123" s="1254">
        <f t="shared" si="8"/>
        <v>39.085460912810007</v>
      </c>
      <c r="Q123" s="1255">
        <f t="shared" si="8"/>
        <v>31.328241363127177</v>
      </c>
      <c r="R123" s="1256">
        <f t="shared" si="8"/>
        <v>46.087927455670318</v>
      </c>
      <c r="S123" s="1254">
        <f t="shared" si="8"/>
        <v>36.465191405172305</v>
      </c>
      <c r="T123" s="1257">
        <f t="shared" si="8"/>
        <v>20.716286955612645</v>
      </c>
      <c r="U123" s="1474"/>
      <c r="V123" s="1474"/>
      <c r="W123" s="1474"/>
      <c r="X123" s="1474"/>
      <c r="Y123" s="1474"/>
      <c r="Z123" s="1474"/>
      <c r="AA123" s="1474"/>
      <c r="AB123" s="1474"/>
      <c r="AC123" s="1474"/>
      <c r="AD123" s="1474"/>
      <c r="AE123" s="1474"/>
      <c r="AF123" s="1474"/>
      <c r="AG123" s="1474"/>
      <c r="AH123" s="1474"/>
      <c r="AI123" s="1474"/>
      <c r="AJ123" s="1474"/>
      <c r="AK123" s="1474"/>
      <c r="AL123" s="1474"/>
      <c r="AM123" s="1474"/>
      <c r="AN123" s="1474"/>
      <c r="AO123" s="1474"/>
      <c r="AP123" s="1474"/>
      <c r="AQ123" s="1474"/>
      <c r="AR123" s="1474"/>
      <c r="AS123" s="1474"/>
      <c r="AT123" s="1474"/>
      <c r="AU123" s="1474"/>
      <c r="AV123" s="1474"/>
      <c r="AW123" s="1474"/>
      <c r="AX123" s="1474"/>
      <c r="AY123" s="1474"/>
      <c r="AZ123" s="547"/>
      <c r="BA123" s="1873"/>
      <c r="BB123" s="156" t="s">
        <v>51</v>
      </c>
      <c r="BC123" s="1012" t="s">
        <v>35</v>
      </c>
      <c r="BD123" s="1032" t="s">
        <v>35</v>
      </c>
      <c r="BE123" s="1032" t="s">
        <v>35</v>
      </c>
      <c r="BF123" s="1032" t="s">
        <v>35</v>
      </c>
      <c r="BG123" s="1053" t="s">
        <v>35</v>
      </c>
      <c r="BH123" s="1074" t="s">
        <v>35</v>
      </c>
      <c r="BI123" s="1032" t="s">
        <v>35</v>
      </c>
      <c r="BJ123" s="1032" t="s">
        <v>35</v>
      </c>
      <c r="BK123" s="1032" t="s">
        <v>35</v>
      </c>
      <c r="BL123" s="1053" t="s">
        <v>35</v>
      </c>
      <c r="BM123" s="1074" t="s">
        <v>35</v>
      </c>
      <c r="BN123" s="1032" t="s">
        <v>35</v>
      </c>
      <c r="BO123" s="1032" t="s">
        <v>35</v>
      </c>
      <c r="BP123" s="1032" t="s">
        <v>35</v>
      </c>
      <c r="BQ123" s="1053" t="s">
        <v>35</v>
      </c>
      <c r="BR123" s="1074" t="s">
        <v>35</v>
      </c>
      <c r="BS123" s="1032" t="s">
        <v>35</v>
      </c>
      <c r="BT123" s="1596" t="s">
        <v>35</v>
      </c>
      <c r="BU123" s="1639"/>
      <c r="BV123" s="1639"/>
      <c r="BW123" s="1639"/>
      <c r="BX123" s="1639"/>
      <c r="BY123" s="1493"/>
      <c r="BZ123" s="1493"/>
      <c r="CA123" s="1493"/>
      <c r="CB123" s="1493"/>
      <c r="CC123" s="1493"/>
      <c r="CD123" s="1493"/>
      <c r="CE123" s="1493"/>
      <c r="CF123" s="1493"/>
      <c r="CG123" s="1493"/>
      <c r="CH123" s="1493"/>
      <c r="CI123" s="1493"/>
      <c r="CJ123" s="1493"/>
      <c r="CK123" s="1493"/>
      <c r="CL123" s="1493"/>
      <c r="CM123" s="1493"/>
      <c r="CN123" s="1493"/>
      <c r="CO123" s="1493"/>
      <c r="CP123" s="1493"/>
      <c r="CQ123" s="1493"/>
      <c r="CR123" s="1493"/>
      <c r="CS123" s="1493"/>
      <c r="CT123" s="1493"/>
      <c r="CU123" s="1493"/>
      <c r="CV123" s="1493"/>
      <c r="CW123" s="1493"/>
      <c r="CX123" s="1493"/>
      <c r="CY123" s="1493"/>
      <c r="CZ123" s="1493"/>
    </row>
    <row r="124" s="546" customFormat="true" ht="15" customHeight="true" x14ac:dyDescent="0.2">
      <c r="A124" s="1975" t="s">
        <v>50</v>
      </c>
      <c r="B124" s="1330" t="s">
        <v>15</v>
      </c>
      <c r="C124" s="1253">
        <f>C122*'DHS01'!C129/100</f>
        <v>42.769028148399521</v>
      </c>
      <c r="D124" s="1254">
        <f>D122*'DHS01'!D129/100</f>
        <v>56.495768123480069</v>
      </c>
      <c r="E124" s="1254">
        <f>E122*'DHS01'!E129/100</f>
        <v>64.587744868614351</v>
      </c>
      <c r="F124" s="1254">
        <f>F122*'DHS01'!F129/100</f>
        <v>76.031747467526856</v>
      </c>
      <c r="G124" s="1255">
        <f>G122*'DHS01'!G129/100</f>
        <v>91.083187120003899</v>
      </c>
      <c r="H124" s="1256">
        <f>H122*'DHS01'!H129/100</f>
        <v>61.450894605901404</v>
      </c>
      <c r="I124" s="1254">
        <f>I122*'DHS01'!I129/100</f>
        <v>69.410744927680028</v>
      </c>
      <c r="J124" s="1254">
        <f>J122*'DHS01'!J129/100</f>
        <v>76.915150588240252</v>
      </c>
      <c r="K124" s="1254">
        <f>K122*'DHS01'!K129/100</f>
        <v>86.901708340778299</v>
      </c>
      <c r="L124" s="1257">
        <f>L122*'DHS01'!L129/100</f>
        <v>94.979501345801708</v>
      </c>
      <c r="M124" s="1253">
        <f>M122*'DHS01'!M129/100</f>
        <v>33.388009633800571</v>
      </c>
      <c r="N124" s="1254">
        <f>N122*'DHS01'!N129/100</f>
        <v>48.765929554317751</v>
      </c>
      <c r="O124" s="1254">
        <f>O122*'DHS01'!O129/100</f>
        <v>53.326343539131791</v>
      </c>
      <c r="P124" s="1254">
        <f>P122*'DHS01'!P129/100</f>
        <v>54.925168457919</v>
      </c>
      <c r="Q124" s="1255">
        <f>Q122*'DHS01'!Q129/100</f>
        <v>61.124243754145503</v>
      </c>
      <c r="R124" s="1396" t="s">
        <v>35</v>
      </c>
      <c r="S124" s="1398" t="s">
        <v>35</v>
      </c>
      <c r="T124" s="1543" t="s">
        <v>35</v>
      </c>
      <c r="U124" s="1474"/>
      <c r="V124" s="1474"/>
      <c r="W124" s="1474"/>
      <c r="X124" s="1474"/>
      <c r="Y124" s="1474"/>
      <c r="Z124" s="1474"/>
      <c r="AA124" s="1474"/>
      <c r="AB124" s="1474"/>
      <c r="AC124" s="1474"/>
      <c r="AD124" s="1474"/>
      <c r="AE124" s="1474"/>
      <c r="AF124" s="1474"/>
      <c r="AG124" s="1474"/>
      <c r="AH124" s="1474"/>
      <c r="AI124" s="1474"/>
      <c r="AJ124" s="1474"/>
      <c r="AK124" s="1474"/>
      <c r="AL124" s="1474"/>
      <c r="AM124" s="1474"/>
      <c r="AN124" s="1474"/>
      <c r="AO124" s="1474"/>
      <c r="AP124" s="1474"/>
      <c r="AQ124" s="1474"/>
      <c r="AR124" s="1474"/>
      <c r="AS124" s="1474"/>
      <c r="AT124" s="1474"/>
      <c r="AU124" s="1474"/>
      <c r="AV124" s="1474"/>
      <c r="AW124" s="1474"/>
      <c r="AX124" s="1474"/>
      <c r="AY124" s="1474"/>
      <c r="AZ124" s="547"/>
      <c r="BA124" s="1873" t="s">
        <v>50</v>
      </c>
      <c r="BB124" s="156" t="s">
        <v>15</v>
      </c>
      <c r="BC124" s="1012" t="s">
        <v>35</v>
      </c>
      <c r="BD124" s="1032" t="s">
        <v>35</v>
      </c>
      <c r="BE124" s="1032" t="s">
        <v>35</v>
      </c>
      <c r="BF124" s="1032" t="s">
        <v>35</v>
      </c>
      <c r="BG124" s="1053" t="s">
        <v>35</v>
      </c>
      <c r="BH124" s="1074" t="s">
        <v>35</v>
      </c>
      <c r="BI124" s="1032" t="s">
        <v>35</v>
      </c>
      <c r="BJ124" s="1032" t="s">
        <v>35</v>
      </c>
      <c r="BK124" s="1032" t="s">
        <v>35</v>
      </c>
      <c r="BL124" s="1053" t="s">
        <v>35</v>
      </c>
      <c r="BM124" s="1074" t="s">
        <v>35</v>
      </c>
      <c r="BN124" s="1032" t="s">
        <v>35</v>
      </c>
      <c r="BO124" s="1032" t="s">
        <v>35</v>
      </c>
      <c r="BP124" s="1032" t="s">
        <v>35</v>
      </c>
      <c r="BQ124" s="1053" t="s">
        <v>35</v>
      </c>
      <c r="BR124" s="1074" t="s">
        <v>35</v>
      </c>
      <c r="BS124" s="1032" t="s">
        <v>35</v>
      </c>
      <c r="BT124" s="1596" t="s">
        <v>35</v>
      </c>
      <c r="BU124" s="1639"/>
      <c r="BV124" s="1639"/>
      <c r="BW124" s="1639"/>
      <c r="BX124" s="1639"/>
      <c r="BY124" s="1493"/>
      <c r="BZ124" s="1493"/>
      <c r="CA124" s="1493"/>
      <c r="CB124" s="1493"/>
      <c r="CC124" s="1493"/>
      <c r="CD124" s="1493"/>
      <c r="CE124" s="1493"/>
      <c r="CF124" s="1493"/>
      <c r="CG124" s="1493"/>
      <c r="CH124" s="1493"/>
      <c r="CI124" s="1493"/>
      <c r="CJ124" s="1493"/>
      <c r="CK124" s="1493"/>
      <c r="CL124" s="1493"/>
      <c r="CM124" s="1493"/>
      <c r="CN124" s="1493"/>
      <c r="CO124" s="1493"/>
      <c r="CP124" s="1493"/>
      <c r="CQ124" s="1493"/>
      <c r="CR124" s="1493"/>
      <c r="CS124" s="1493"/>
      <c r="CT124" s="1493"/>
      <c r="CU124" s="1493"/>
      <c r="CV124" s="1493"/>
      <c r="CW124" s="1493"/>
      <c r="CX124" s="1493"/>
      <c r="CY124" s="1493"/>
      <c r="CZ124" s="1493"/>
    </row>
    <row r="125" s="546" customFormat="true" ht="15" customHeight="true" x14ac:dyDescent="0.2">
      <c r="A125" s="1975"/>
      <c r="B125" s="1330" t="s">
        <v>16</v>
      </c>
      <c r="C125" s="1253">
        <f>C122*'DHS01'!C128/100</f>
        <v>2.8462697849821756</v>
      </c>
      <c r="D125" s="1254">
        <f>D122*'DHS01'!D128/100</f>
        <v>5.1970751257874248</v>
      </c>
      <c r="E125" s="1254">
        <f>E122*'DHS01'!E128/100</f>
        <v>7.4766083185089096</v>
      </c>
      <c r="F125" s="1254">
        <f>F122*'DHS01'!F128/100</f>
        <v>7.0242104191813235</v>
      </c>
      <c r="G125" s="1255">
        <f>G122*'DHS01'!G128/100</f>
        <v>3.8558015556967025</v>
      </c>
      <c r="H125" s="1256">
        <f>H122*'DHS01'!H128/100</f>
        <v>6.8989017481776633</v>
      </c>
      <c r="I125" s="1254">
        <f>I122*'DHS01'!I128/100</f>
        <v>7.8789638874114623</v>
      </c>
      <c r="J125" s="1254">
        <f>J122*'DHS01'!J128/100</f>
        <v>6.9585061806479755</v>
      </c>
      <c r="K125" s="1254">
        <f>K122*'DHS01'!K128/100</f>
        <v>5.5501601279342276</v>
      </c>
      <c r="L125" s="1257">
        <f>L122*'DHS01'!L128/100</f>
        <v>2.4890109669534026</v>
      </c>
      <c r="M125" s="1253">
        <f>M122*'DHS01'!M128/100</f>
        <v>1.9265628864606219</v>
      </c>
      <c r="N125" s="1254">
        <f>N122*'DHS01'!N128/100</f>
        <v>2.8115298221644025</v>
      </c>
      <c r="O125" s="1254">
        <f>O122*'DHS01'!O128/100</f>
        <v>3.0135343734666185</v>
      </c>
      <c r="P125" s="1254">
        <f>P122*'DHS01'!P128/100</f>
        <v>5.9893706292709927</v>
      </c>
      <c r="Q125" s="1255">
        <f>Q122*'DHS01'!Q128/100</f>
        <v>7.547514882727322</v>
      </c>
      <c r="R125" s="1396" t="s">
        <v>35</v>
      </c>
      <c r="S125" s="1398" t="s">
        <v>35</v>
      </c>
      <c r="T125" s="1543" t="s">
        <v>35</v>
      </c>
      <c r="U125" s="1474"/>
      <c r="V125" s="1474"/>
      <c r="W125" s="1474"/>
      <c r="X125" s="1474"/>
      <c r="Y125" s="1474"/>
      <c r="Z125" s="1474"/>
      <c r="AA125" s="1474"/>
      <c r="AB125" s="1474"/>
      <c r="AC125" s="1474"/>
      <c r="AD125" s="1474"/>
      <c r="AE125" s="1474"/>
      <c r="AF125" s="1474"/>
      <c r="AG125" s="1474"/>
      <c r="AH125" s="1474"/>
      <c r="AI125" s="1474"/>
      <c r="AJ125" s="1474"/>
      <c r="AK125" s="1474"/>
      <c r="AL125" s="1474"/>
      <c r="AM125" s="1474"/>
      <c r="AN125" s="1474"/>
      <c r="AO125" s="1474"/>
      <c r="AP125" s="1474"/>
      <c r="AQ125" s="1474"/>
      <c r="AR125" s="1474"/>
      <c r="AS125" s="1474"/>
      <c r="AT125" s="1474"/>
      <c r="AU125" s="1474"/>
      <c r="AV125" s="1474"/>
      <c r="AW125" s="1474"/>
      <c r="AX125" s="1474"/>
      <c r="AY125" s="1474"/>
      <c r="AZ125" s="547"/>
      <c r="BA125" s="1873"/>
      <c r="BB125" s="156" t="s">
        <v>16</v>
      </c>
      <c r="BC125" s="1012" t="s">
        <v>35</v>
      </c>
      <c r="BD125" s="1032" t="s">
        <v>35</v>
      </c>
      <c r="BE125" s="1032" t="s">
        <v>35</v>
      </c>
      <c r="BF125" s="1032" t="s">
        <v>35</v>
      </c>
      <c r="BG125" s="1053" t="s">
        <v>35</v>
      </c>
      <c r="BH125" s="1074" t="s">
        <v>35</v>
      </c>
      <c r="BI125" s="1032" t="s">
        <v>35</v>
      </c>
      <c r="BJ125" s="1032" t="s">
        <v>35</v>
      </c>
      <c r="BK125" s="1032" t="s">
        <v>35</v>
      </c>
      <c r="BL125" s="1053" t="s">
        <v>35</v>
      </c>
      <c r="BM125" s="1074" t="s">
        <v>35</v>
      </c>
      <c r="BN125" s="1032" t="s">
        <v>35</v>
      </c>
      <c r="BO125" s="1032" t="s">
        <v>35</v>
      </c>
      <c r="BP125" s="1032" t="s">
        <v>35</v>
      </c>
      <c r="BQ125" s="1053" t="s">
        <v>35</v>
      </c>
      <c r="BR125" s="1074" t="s">
        <v>35</v>
      </c>
      <c r="BS125" s="1032" t="s">
        <v>35</v>
      </c>
      <c r="BT125" s="1596" t="s">
        <v>35</v>
      </c>
      <c r="BU125" s="1639"/>
      <c r="BV125" s="1639"/>
      <c r="BW125" s="1639"/>
      <c r="BX125" s="1639"/>
      <c r="BY125" s="1493"/>
      <c r="BZ125" s="1493"/>
      <c r="CA125" s="1493"/>
      <c r="CB125" s="1493"/>
      <c r="CC125" s="1493"/>
      <c r="CD125" s="1493"/>
      <c r="CE125" s="1493"/>
      <c r="CF125" s="1493"/>
      <c r="CG125" s="1493"/>
      <c r="CH125" s="1493"/>
      <c r="CI125" s="1493"/>
      <c r="CJ125" s="1493"/>
      <c r="CK125" s="1493"/>
      <c r="CL125" s="1493"/>
      <c r="CM125" s="1493"/>
      <c r="CN125" s="1493"/>
      <c r="CO125" s="1493"/>
      <c r="CP125" s="1493"/>
      <c r="CQ125" s="1493"/>
      <c r="CR125" s="1493"/>
      <c r="CS125" s="1493"/>
      <c r="CT125" s="1493"/>
      <c r="CU125" s="1493"/>
      <c r="CV125" s="1493"/>
      <c r="CW125" s="1493"/>
      <c r="CX125" s="1493"/>
      <c r="CY125" s="1493"/>
      <c r="CZ125" s="1493"/>
    </row>
    <row r="126" s="546" customFormat="true" ht="15" customHeight="true" x14ac:dyDescent="0.2">
      <c r="A126" s="1975"/>
      <c r="B126" s="1330" t="s">
        <v>22</v>
      </c>
      <c r="C126" s="1253">
        <f>100-(C124+C125+C127)</f>
        <v>21.640395093048625</v>
      </c>
      <c r="D126" s="1254">
        <f t="shared" ref="D126:Q126" si="9">100-(D124+D125+D127)</f>
        <v>27.476558654656898</v>
      </c>
      <c r="E126" s="1254">
        <f t="shared" si="9"/>
        <v>23.88093713852345</v>
      </c>
      <c r="F126" s="1254">
        <f t="shared" si="9"/>
        <v>15.277702950020853</v>
      </c>
      <c r="G126" s="1255">
        <f t="shared" si="9"/>
        <v>4.6985727600508085</v>
      </c>
      <c r="H126" s="1256">
        <f t="shared" si="9"/>
        <v>24.598050417820758</v>
      </c>
      <c r="I126" s="1254">
        <f t="shared" si="9"/>
        <v>19.483785747941198</v>
      </c>
      <c r="J126" s="1254">
        <f t="shared" si="9"/>
        <v>14.864419543585299</v>
      </c>
      <c r="K126" s="1254">
        <f t="shared" si="9"/>
        <v>6.9123210040382475</v>
      </c>
      <c r="L126" s="1257">
        <f t="shared" si="9"/>
        <v>2.4608526557281749</v>
      </c>
      <c r="M126" s="1253">
        <f t="shared" si="9"/>
        <v>17.634402509240431</v>
      </c>
      <c r="N126" s="1254">
        <f t="shared" si="9"/>
        <v>25.798774985307361</v>
      </c>
      <c r="O126" s="1254">
        <f t="shared" si="9"/>
        <v>27.990786055345779</v>
      </c>
      <c r="P126" s="1254">
        <f t="shared" si="9"/>
        <v>29.808273315696383</v>
      </c>
      <c r="Q126" s="1255">
        <f t="shared" si="9"/>
        <v>26.771675394564468</v>
      </c>
      <c r="R126" s="1396" t="s">
        <v>35</v>
      </c>
      <c r="S126" s="1398" t="s">
        <v>35</v>
      </c>
      <c r="T126" s="1543" t="s">
        <v>35</v>
      </c>
      <c r="U126" s="1474"/>
      <c r="V126" s="1474"/>
      <c r="W126" s="1474"/>
      <c r="X126" s="1474"/>
      <c r="Y126" s="1474"/>
      <c r="Z126" s="1474"/>
      <c r="AA126" s="1474"/>
      <c r="AB126" s="1474"/>
      <c r="AC126" s="1474"/>
      <c r="AD126" s="1474"/>
      <c r="AE126" s="1474"/>
      <c r="AF126" s="1474"/>
      <c r="AG126" s="1474"/>
      <c r="AH126" s="1474"/>
      <c r="AI126" s="1474"/>
      <c r="AJ126" s="1474"/>
      <c r="AK126" s="1474"/>
      <c r="AL126" s="1474"/>
      <c r="AM126" s="1474"/>
      <c r="AN126" s="1474"/>
      <c r="AO126" s="1474"/>
      <c r="AP126" s="1474"/>
      <c r="AQ126" s="1474"/>
      <c r="AR126" s="1474"/>
      <c r="AS126" s="1474"/>
      <c r="AT126" s="1474"/>
      <c r="AU126" s="1474"/>
      <c r="AV126" s="1474"/>
      <c r="AW126" s="1474"/>
      <c r="AX126" s="1474"/>
      <c r="AY126" s="1474"/>
      <c r="AZ126" s="547"/>
      <c r="BA126" s="1873"/>
      <c r="BB126" s="156" t="s">
        <v>22</v>
      </c>
      <c r="BC126" s="1012" t="s">
        <v>35</v>
      </c>
      <c r="BD126" s="1032" t="s">
        <v>35</v>
      </c>
      <c r="BE126" s="1032" t="s">
        <v>35</v>
      </c>
      <c r="BF126" s="1032" t="s">
        <v>35</v>
      </c>
      <c r="BG126" s="1053" t="s">
        <v>35</v>
      </c>
      <c r="BH126" s="1074" t="s">
        <v>35</v>
      </c>
      <c r="BI126" s="1032" t="s">
        <v>35</v>
      </c>
      <c r="BJ126" s="1032" t="s">
        <v>35</v>
      </c>
      <c r="BK126" s="1032" t="s">
        <v>35</v>
      </c>
      <c r="BL126" s="1053" t="s">
        <v>35</v>
      </c>
      <c r="BM126" s="1074" t="s">
        <v>35</v>
      </c>
      <c r="BN126" s="1032" t="s">
        <v>35</v>
      </c>
      <c r="BO126" s="1032" t="s">
        <v>35</v>
      </c>
      <c r="BP126" s="1032" t="s">
        <v>35</v>
      </c>
      <c r="BQ126" s="1053" t="s">
        <v>35</v>
      </c>
      <c r="BR126" s="1074" t="s">
        <v>35</v>
      </c>
      <c r="BS126" s="1032" t="s">
        <v>35</v>
      </c>
      <c r="BT126" s="1596" t="s">
        <v>35</v>
      </c>
      <c r="BU126" s="1639"/>
      <c r="BV126" s="1639"/>
      <c r="BW126" s="1639"/>
      <c r="BX126" s="1639"/>
      <c r="BY126" s="1493"/>
      <c r="BZ126" s="1493"/>
      <c r="CA126" s="1493"/>
      <c r="CB126" s="1493"/>
      <c r="CC126" s="1493"/>
      <c r="CD126" s="1493"/>
      <c r="CE126" s="1493"/>
      <c r="CF126" s="1493"/>
      <c r="CG126" s="1493"/>
      <c r="CH126" s="1493"/>
      <c r="CI126" s="1493"/>
      <c r="CJ126" s="1493"/>
      <c r="CK126" s="1493"/>
      <c r="CL126" s="1493"/>
      <c r="CM126" s="1493"/>
      <c r="CN126" s="1493"/>
      <c r="CO126" s="1493"/>
      <c r="CP126" s="1493"/>
      <c r="CQ126" s="1493"/>
      <c r="CR126" s="1493"/>
      <c r="CS126" s="1493"/>
      <c r="CT126" s="1493"/>
      <c r="CU126" s="1493"/>
      <c r="CV126" s="1493"/>
      <c r="CW126" s="1493"/>
      <c r="CX126" s="1493"/>
      <c r="CY126" s="1493"/>
      <c r="CZ126" s="1493"/>
    </row>
    <row r="127" s="546" customFormat="true" ht="15" customHeight="true" x14ac:dyDescent="0.2">
      <c r="A127" s="1975"/>
      <c r="B127" s="1330" t="s">
        <v>19</v>
      </c>
      <c r="C127" s="1253">
        <f>C157</f>
        <v>32.744306973569671</v>
      </c>
      <c r="D127" s="1254">
        <f t="shared" ref="D127:Q127" si="10">D157</f>
        <v>10.830598096075603</v>
      </c>
      <c r="E127" s="1254">
        <f t="shared" si="10"/>
        <v>4.0547096743532833</v>
      </c>
      <c r="F127" s="1254">
        <f t="shared" si="10"/>
        <v>1.6663391632709592</v>
      </c>
      <c r="G127" s="1255">
        <f t="shared" si="10"/>
        <v>0.36243856424859106</v>
      </c>
      <c r="H127" s="1256">
        <f t="shared" si="10"/>
        <v>7.0521532281001829</v>
      </c>
      <c r="I127" s="1254">
        <f t="shared" si="10"/>
        <v>3.2265054369673147</v>
      </c>
      <c r="J127" s="1254">
        <f t="shared" si="10"/>
        <v>1.2619236875264772</v>
      </c>
      <c r="K127" s="1254">
        <f t="shared" si="10"/>
        <v>0.63581052724921672</v>
      </c>
      <c r="L127" s="1257">
        <f t="shared" si="10"/>
        <v>7.0635031516709176E-2</v>
      </c>
      <c r="M127" s="1253">
        <f t="shared" si="10"/>
        <v>47.051024970498375</v>
      </c>
      <c r="N127" s="1254">
        <f t="shared" si="10"/>
        <v>22.623765638210482</v>
      </c>
      <c r="O127" s="1254">
        <f t="shared" si="10"/>
        <v>15.669336032055808</v>
      </c>
      <c r="P127" s="1254">
        <f t="shared" si="10"/>
        <v>9.2771875971136293</v>
      </c>
      <c r="Q127" s="1255">
        <f t="shared" si="10"/>
        <v>4.5565659685627091</v>
      </c>
      <c r="R127" s="1396" t="s">
        <v>35</v>
      </c>
      <c r="S127" s="1398" t="s">
        <v>35</v>
      </c>
      <c r="T127" s="1543" t="s">
        <v>35</v>
      </c>
      <c r="U127" s="1474"/>
      <c r="V127" s="1474"/>
      <c r="W127" s="1474"/>
      <c r="X127" s="1474"/>
      <c r="Y127" s="1474"/>
      <c r="Z127" s="1474"/>
      <c r="AA127" s="1474"/>
      <c r="AB127" s="1474"/>
      <c r="AC127" s="1474"/>
      <c r="AD127" s="1474"/>
      <c r="AE127" s="1474"/>
      <c r="AF127" s="1474"/>
      <c r="AG127" s="1474"/>
      <c r="AH127" s="1474"/>
      <c r="AI127" s="1474"/>
      <c r="AJ127" s="1474"/>
      <c r="AK127" s="1474"/>
      <c r="AL127" s="1474"/>
      <c r="AM127" s="1474"/>
      <c r="AN127" s="1474"/>
      <c r="AO127" s="1474"/>
      <c r="AP127" s="1474"/>
      <c r="AQ127" s="1474"/>
      <c r="AR127" s="1474"/>
      <c r="AS127" s="1474"/>
      <c r="AT127" s="1474"/>
      <c r="AU127" s="1474"/>
      <c r="AV127" s="1474"/>
      <c r="AW127" s="1474"/>
      <c r="AX127" s="1474"/>
      <c r="AY127" s="1474"/>
      <c r="AZ127" s="547"/>
      <c r="BA127" s="1873"/>
      <c r="BB127" s="156" t="s">
        <v>19</v>
      </c>
      <c r="BC127" s="1012" t="s">
        <v>35</v>
      </c>
      <c r="BD127" s="1032" t="s">
        <v>35</v>
      </c>
      <c r="BE127" s="1032" t="s">
        <v>35</v>
      </c>
      <c r="BF127" s="1032" t="s">
        <v>35</v>
      </c>
      <c r="BG127" s="1053" t="s">
        <v>35</v>
      </c>
      <c r="BH127" s="1074" t="s">
        <v>35</v>
      </c>
      <c r="BI127" s="1032" t="s">
        <v>35</v>
      </c>
      <c r="BJ127" s="1032" t="s">
        <v>35</v>
      </c>
      <c r="BK127" s="1032" t="s">
        <v>35</v>
      </c>
      <c r="BL127" s="1053" t="s">
        <v>35</v>
      </c>
      <c r="BM127" s="1074" t="s">
        <v>35</v>
      </c>
      <c r="BN127" s="1032" t="s">
        <v>35</v>
      </c>
      <c r="BO127" s="1032" t="s">
        <v>35</v>
      </c>
      <c r="BP127" s="1032" t="s">
        <v>35</v>
      </c>
      <c r="BQ127" s="1053" t="s">
        <v>35</v>
      </c>
      <c r="BR127" s="1074" t="s">
        <v>35</v>
      </c>
      <c r="BS127" s="1032" t="s">
        <v>35</v>
      </c>
      <c r="BT127" s="1596" t="s">
        <v>35</v>
      </c>
      <c r="BU127" s="1639"/>
      <c r="BV127" s="1639"/>
      <c r="BW127" s="1639"/>
      <c r="BX127" s="1639"/>
      <c r="BY127" s="1493"/>
      <c r="BZ127" s="1493"/>
      <c r="CA127" s="1493"/>
      <c r="CB127" s="1493"/>
      <c r="CC127" s="1493"/>
      <c r="CD127" s="1493"/>
      <c r="CE127" s="1493"/>
      <c r="CF127" s="1493"/>
      <c r="CG127" s="1493"/>
      <c r="CH127" s="1493"/>
      <c r="CI127" s="1493"/>
      <c r="CJ127" s="1493"/>
      <c r="CK127" s="1493"/>
      <c r="CL127" s="1493"/>
      <c r="CM127" s="1493"/>
      <c r="CN127" s="1493"/>
      <c r="CO127" s="1493"/>
      <c r="CP127" s="1493"/>
      <c r="CQ127" s="1493"/>
      <c r="CR127" s="1493"/>
      <c r="CS127" s="1493"/>
      <c r="CT127" s="1493"/>
      <c r="CU127" s="1493"/>
      <c r="CV127" s="1493"/>
      <c r="CW127" s="1493"/>
      <c r="CX127" s="1493"/>
      <c r="CY127" s="1493"/>
      <c r="CZ127" s="1493"/>
    </row>
    <row r="128" s="546" customFormat="true" ht="15" customHeight="true" x14ac:dyDescent="0.2">
      <c r="A128" s="1975" t="s">
        <v>176</v>
      </c>
      <c r="B128" s="1330" t="s">
        <v>49</v>
      </c>
      <c r="C128" s="1352" t="s">
        <v>35</v>
      </c>
      <c r="D128" s="1360" t="s">
        <v>35</v>
      </c>
      <c r="E128" s="1360" t="s">
        <v>35</v>
      </c>
      <c r="F128" s="1360" t="s">
        <v>35</v>
      </c>
      <c r="G128" s="1368" t="s">
        <v>35</v>
      </c>
      <c r="H128" s="1376" t="s">
        <v>35</v>
      </c>
      <c r="I128" s="1360" t="s">
        <v>35</v>
      </c>
      <c r="J128" s="1360" t="s">
        <v>35</v>
      </c>
      <c r="K128" s="1360" t="s">
        <v>35</v>
      </c>
      <c r="L128" s="1384" t="s">
        <v>35</v>
      </c>
      <c r="M128" s="1352" t="s">
        <v>35</v>
      </c>
      <c r="N128" s="1360" t="s">
        <v>35</v>
      </c>
      <c r="O128" s="1360" t="s">
        <v>35</v>
      </c>
      <c r="P128" s="1360" t="s">
        <v>35</v>
      </c>
      <c r="Q128" s="1368" t="s">
        <v>35</v>
      </c>
      <c r="R128" s="1396" t="s">
        <v>35</v>
      </c>
      <c r="S128" s="1398" t="s">
        <v>35</v>
      </c>
      <c r="T128" s="1543" t="s">
        <v>35</v>
      </c>
      <c r="U128" s="1474"/>
      <c r="V128" s="1474"/>
      <c r="W128" s="1474"/>
      <c r="X128" s="1474"/>
      <c r="Y128" s="1474"/>
      <c r="Z128" s="1474"/>
      <c r="AA128" s="1474"/>
      <c r="AB128" s="1474"/>
      <c r="AC128" s="1474"/>
      <c r="AD128" s="1474"/>
      <c r="AE128" s="1474"/>
      <c r="AF128" s="1474"/>
      <c r="AG128" s="1474"/>
      <c r="AH128" s="1474"/>
      <c r="AI128" s="1474"/>
      <c r="AJ128" s="1474"/>
      <c r="AK128" s="1474"/>
      <c r="AL128" s="1474"/>
      <c r="AM128" s="1474"/>
      <c r="AN128" s="1474"/>
      <c r="AO128" s="1474"/>
      <c r="AP128" s="1474"/>
      <c r="AQ128" s="1474"/>
      <c r="AR128" s="1474"/>
      <c r="AS128" s="1474"/>
      <c r="AT128" s="1474"/>
      <c r="AU128" s="1474"/>
      <c r="AV128" s="1474"/>
      <c r="AW128" s="1474"/>
      <c r="AX128" s="1474"/>
      <c r="AY128" s="1474"/>
      <c r="AZ128" s="547"/>
      <c r="BA128" s="1873" t="s">
        <v>108</v>
      </c>
      <c r="BB128" s="156" t="s">
        <v>49</v>
      </c>
      <c r="BC128" s="1012" t="s">
        <v>35</v>
      </c>
      <c r="BD128" s="1032" t="s">
        <v>35</v>
      </c>
      <c r="BE128" s="1032" t="s">
        <v>35</v>
      </c>
      <c r="BF128" s="1032" t="s">
        <v>35</v>
      </c>
      <c r="BG128" s="1053" t="s">
        <v>35</v>
      </c>
      <c r="BH128" s="1074" t="s">
        <v>35</v>
      </c>
      <c r="BI128" s="1032" t="s">
        <v>35</v>
      </c>
      <c r="BJ128" s="1032" t="s">
        <v>35</v>
      </c>
      <c r="BK128" s="1032" t="s">
        <v>35</v>
      </c>
      <c r="BL128" s="1053" t="s">
        <v>35</v>
      </c>
      <c r="BM128" s="1074" t="s">
        <v>35</v>
      </c>
      <c r="BN128" s="1032" t="s">
        <v>35</v>
      </c>
      <c r="BO128" s="1032" t="s">
        <v>35</v>
      </c>
      <c r="BP128" s="1032" t="s">
        <v>35</v>
      </c>
      <c r="BQ128" s="1053" t="s">
        <v>35</v>
      </c>
      <c r="BR128" s="1074" t="s">
        <v>35</v>
      </c>
      <c r="BS128" s="1032" t="s">
        <v>35</v>
      </c>
      <c r="BT128" s="1596" t="s">
        <v>35</v>
      </c>
      <c r="BU128" s="1639"/>
      <c r="BV128" s="1639"/>
      <c r="BW128" s="1639"/>
      <c r="BX128" s="1639"/>
      <c r="BY128" s="1493"/>
      <c r="BZ128" s="1493"/>
      <c r="CA128" s="1493"/>
      <c r="CB128" s="1493"/>
      <c r="CC128" s="1493"/>
      <c r="CD128" s="1493"/>
      <c r="CE128" s="1493"/>
      <c r="CF128" s="1493"/>
      <c r="CG128" s="1493"/>
      <c r="CH128" s="1493"/>
      <c r="CI128" s="1493"/>
      <c r="CJ128" s="1493"/>
      <c r="CK128" s="1493"/>
      <c r="CL128" s="1493"/>
      <c r="CM128" s="1493"/>
      <c r="CN128" s="1493"/>
      <c r="CO128" s="1493"/>
      <c r="CP128" s="1493"/>
      <c r="CQ128" s="1493"/>
      <c r="CR128" s="1493"/>
      <c r="CS128" s="1493"/>
      <c r="CT128" s="1493"/>
      <c r="CU128" s="1493"/>
      <c r="CV128" s="1493"/>
      <c r="CW128" s="1493"/>
      <c r="CX128" s="1493"/>
      <c r="CY128" s="1493"/>
      <c r="CZ128" s="1493"/>
    </row>
    <row r="129" s="546" customFormat="true" ht="15" customHeight="true" x14ac:dyDescent="0.2">
      <c r="A129" s="1976"/>
      <c r="B129" s="1331" t="s">
        <v>48</v>
      </c>
      <c r="C129" s="1353" t="s">
        <v>35</v>
      </c>
      <c r="D129" s="1361" t="s">
        <v>35</v>
      </c>
      <c r="E129" s="1361" t="s">
        <v>35</v>
      </c>
      <c r="F129" s="1361" t="s">
        <v>35</v>
      </c>
      <c r="G129" s="1369" t="s">
        <v>35</v>
      </c>
      <c r="H129" s="1377" t="s">
        <v>35</v>
      </c>
      <c r="I129" s="1361" t="s">
        <v>35</v>
      </c>
      <c r="J129" s="1361" t="s">
        <v>35</v>
      </c>
      <c r="K129" s="1361" t="s">
        <v>35</v>
      </c>
      <c r="L129" s="1385" t="s">
        <v>35</v>
      </c>
      <c r="M129" s="1353" t="s">
        <v>35</v>
      </c>
      <c r="N129" s="1361" t="s">
        <v>35</v>
      </c>
      <c r="O129" s="1361" t="s">
        <v>35</v>
      </c>
      <c r="P129" s="1361" t="s">
        <v>35</v>
      </c>
      <c r="Q129" s="1369" t="s">
        <v>35</v>
      </c>
      <c r="R129" s="1397" t="s">
        <v>35</v>
      </c>
      <c r="S129" s="1399" t="s">
        <v>35</v>
      </c>
      <c r="T129" s="1544" t="s">
        <v>35</v>
      </c>
      <c r="U129" s="1474"/>
      <c r="V129" s="1474"/>
      <c r="W129" s="1474"/>
      <c r="X129" s="1474"/>
      <c r="Y129" s="1474"/>
      <c r="Z129" s="1474"/>
      <c r="AA129" s="1474"/>
      <c r="AB129" s="1474"/>
      <c r="AC129" s="1474"/>
      <c r="AD129" s="1474"/>
      <c r="AE129" s="1474"/>
      <c r="AF129" s="1474"/>
      <c r="AG129" s="1474"/>
      <c r="AH129" s="1474"/>
      <c r="AI129" s="1474"/>
      <c r="AJ129" s="1474"/>
      <c r="AK129" s="1474"/>
      <c r="AL129" s="1474"/>
      <c r="AM129" s="1474"/>
      <c r="AN129" s="1474"/>
      <c r="AO129" s="1474"/>
      <c r="AP129" s="1474"/>
      <c r="AQ129" s="1474"/>
      <c r="AR129" s="1474"/>
      <c r="AS129" s="1474"/>
      <c r="AT129" s="1474"/>
      <c r="AU129" s="1474"/>
      <c r="AV129" s="1474"/>
      <c r="AW129" s="1474"/>
      <c r="AX129" s="1474"/>
      <c r="AY129" s="1474"/>
      <c r="AZ129" s="547"/>
      <c r="BA129" s="1874"/>
      <c r="BB129" s="157" t="s">
        <v>48</v>
      </c>
      <c r="BC129" s="1013" t="s">
        <v>35</v>
      </c>
      <c r="BD129" s="1033" t="s">
        <v>35</v>
      </c>
      <c r="BE129" s="1033" t="s">
        <v>35</v>
      </c>
      <c r="BF129" s="1033" t="s">
        <v>35</v>
      </c>
      <c r="BG129" s="1054" t="s">
        <v>35</v>
      </c>
      <c r="BH129" s="1075" t="s">
        <v>35</v>
      </c>
      <c r="BI129" s="1033" t="s">
        <v>35</v>
      </c>
      <c r="BJ129" s="1033" t="s">
        <v>35</v>
      </c>
      <c r="BK129" s="1033" t="s">
        <v>35</v>
      </c>
      <c r="BL129" s="1054" t="s">
        <v>35</v>
      </c>
      <c r="BM129" s="1075" t="s">
        <v>35</v>
      </c>
      <c r="BN129" s="1033" t="s">
        <v>35</v>
      </c>
      <c r="BO129" s="1033" t="s">
        <v>35</v>
      </c>
      <c r="BP129" s="1033" t="s">
        <v>35</v>
      </c>
      <c r="BQ129" s="1054" t="s">
        <v>35</v>
      </c>
      <c r="BR129" s="1075" t="s">
        <v>35</v>
      </c>
      <c r="BS129" s="1033" t="s">
        <v>35</v>
      </c>
      <c r="BT129" s="1597" t="s">
        <v>35</v>
      </c>
      <c r="BU129" s="1640"/>
      <c r="BV129" s="1640"/>
      <c r="BW129" s="1640"/>
      <c r="BX129" s="1640"/>
      <c r="BY129" s="1494"/>
      <c r="BZ129" s="1494"/>
      <c r="CA129" s="1494"/>
      <c r="CB129" s="1494"/>
      <c r="CC129" s="1494"/>
      <c r="CD129" s="1494"/>
      <c r="CE129" s="1494"/>
      <c r="CF129" s="1494"/>
      <c r="CG129" s="1494"/>
      <c r="CH129" s="1494"/>
      <c r="CI129" s="1494"/>
      <c r="CJ129" s="1494"/>
      <c r="CK129" s="1494"/>
      <c r="CL129" s="1494"/>
      <c r="CM129" s="1494"/>
      <c r="CN129" s="1494"/>
      <c r="CO129" s="1494"/>
      <c r="CP129" s="1494"/>
      <c r="CQ129" s="1494"/>
      <c r="CR129" s="1494"/>
      <c r="CS129" s="1494"/>
      <c r="CT129" s="1494"/>
      <c r="CU129" s="1494"/>
      <c r="CV129" s="1494"/>
      <c r="CW129" s="1494"/>
      <c r="CX129" s="1494"/>
      <c r="CY129" s="1494"/>
      <c r="CZ129" s="1494"/>
    </row>
    <row r="130" s="131" customFormat="true" ht="15" hidden="true" customHeight="true" x14ac:dyDescent="0.2">
      <c r="A130" s="1804" t="s">
        <v>47</v>
      </c>
      <c r="B130" s="247" t="s">
        <v>42</v>
      </c>
      <c r="C130" s="253"/>
      <c r="D130" s="254"/>
      <c r="E130" s="254"/>
      <c r="F130" s="254"/>
      <c r="G130" s="255"/>
      <c r="H130" s="256"/>
      <c r="I130" s="254"/>
      <c r="J130" s="254"/>
      <c r="K130" s="254"/>
      <c r="L130" s="257"/>
      <c r="M130" s="253"/>
      <c r="N130" s="254"/>
      <c r="O130" s="254"/>
      <c r="P130" s="254"/>
      <c r="Q130" s="255"/>
      <c r="R130" s="256"/>
      <c r="S130" s="254"/>
      <c r="T130" s="257"/>
      <c r="U130" s="1565"/>
      <c r="V130" s="1565"/>
      <c r="W130" s="1565"/>
      <c r="X130" s="1565"/>
      <c r="Y130" s="1565"/>
      <c r="Z130" s="1565"/>
      <c r="AA130" s="1565"/>
      <c r="AB130" s="1565"/>
      <c r="AC130" s="1565"/>
      <c r="AD130" s="1565"/>
      <c r="AE130" s="1565"/>
      <c r="AF130" s="1565"/>
      <c r="AG130" s="1565"/>
      <c r="AH130" s="1565"/>
      <c r="AI130" s="1565"/>
      <c r="AJ130" s="1565"/>
      <c r="AK130" s="1565"/>
      <c r="AL130" s="1565"/>
      <c r="AM130" s="1565"/>
      <c r="AN130" s="1565"/>
      <c r="AO130" s="1565"/>
      <c r="AP130" s="1565"/>
      <c r="AQ130" s="1565"/>
      <c r="AR130" s="1565"/>
      <c r="AS130" s="1565"/>
      <c r="AT130" s="1565"/>
      <c r="AU130" s="1565"/>
      <c r="AV130" s="1565"/>
      <c r="AW130" s="1565"/>
      <c r="AX130" s="1565"/>
      <c r="AY130" s="1565"/>
      <c r="AZ130" s="556"/>
      <c r="BB130" s="133"/>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805"/>
      <c r="B131" s="239" t="s">
        <v>46</v>
      </c>
      <c r="C131" s="258"/>
      <c r="D131" s="259"/>
      <c r="E131" s="259"/>
      <c r="F131" s="259"/>
      <c r="G131" s="260"/>
      <c r="H131" s="261"/>
      <c r="I131" s="259"/>
      <c r="J131" s="259"/>
      <c r="K131" s="259"/>
      <c r="L131" s="262"/>
      <c r="M131" s="258"/>
      <c r="N131" s="259"/>
      <c r="O131" s="259"/>
      <c r="P131" s="259"/>
      <c r="Q131" s="260"/>
      <c r="R131" s="261"/>
      <c r="S131" s="259"/>
      <c r="T131" s="262"/>
      <c r="U131" s="1565"/>
      <c r="V131" s="1565"/>
      <c r="W131" s="1565"/>
      <c r="X131" s="1565"/>
      <c r="Y131" s="1565"/>
      <c r="Z131" s="1565"/>
      <c r="AA131" s="1565"/>
      <c r="AB131" s="1565"/>
      <c r="AC131" s="1565"/>
      <c r="AD131" s="1565"/>
      <c r="AE131" s="1565"/>
      <c r="AF131" s="1565"/>
      <c r="AG131" s="1565"/>
      <c r="AH131" s="1565"/>
      <c r="AI131" s="1565"/>
      <c r="AJ131" s="1565"/>
      <c r="AK131" s="1565"/>
      <c r="AL131" s="1565"/>
      <c r="AM131" s="1565"/>
      <c r="AN131" s="1565"/>
      <c r="AO131" s="1565"/>
      <c r="AP131" s="1565"/>
      <c r="AQ131" s="1565"/>
      <c r="AR131" s="1565"/>
      <c r="AS131" s="1565"/>
      <c r="AT131" s="1565"/>
      <c r="AU131" s="1565"/>
      <c r="AV131" s="1565"/>
      <c r="AW131" s="1565"/>
      <c r="AX131" s="1565"/>
      <c r="AY131" s="1565"/>
      <c r="AZ131" s="556"/>
      <c r="BB131" s="133"/>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806"/>
      <c r="B132" s="240" t="s">
        <v>46</v>
      </c>
      <c r="C132" s="263"/>
      <c r="D132" s="264"/>
      <c r="E132" s="264"/>
      <c r="F132" s="264"/>
      <c r="G132" s="265"/>
      <c r="H132" s="266"/>
      <c r="I132" s="264"/>
      <c r="J132" s="264"/>
      <c r="K132" s="264"/>
      <c r="L132" s="267"/>
      <c r="M132" s="263"/>
      <c r="N132" s="264"/>
      <c r="O132" s="264"/>
      <c r="P132" s="264"/>
      <c r="Q132" s="265"/>
      <c r="R132" s="1407"/>
      <c r="S132" s="1408"/>
      <c r="T132" s="1409"/>
      <c r="U132" s="1565"/>
      <c r="V132" s="1565"/>
      <c r="W132" s="1565"/>
      <c r="X132" s="1565"/>
      <c r="Y132" s="1565"/>
      <c r="Z132" s="1565"/>
      <c r="AA132" s="1565"/>
      <c r="AB132" s="1565"/>
      <c r="AC132" s="1565"/>
      <c r="AD132" s="1565"/>
      <c r="AE132" s="1565"/>
      <c r="AF132" s="1565"/>
      <c r="AG132" s="1565"/>
      <c r="AH132" s="1565"/>
      <c r="AI132" s="1565"/>
      <c r="AJ132" s="1565"/>
      <c r="AK132" s="1565"/>
      <c r="AL132" s="1565"/>
      <c r="AM132" s="1565"/>
      <c r="AN132" s="1565"/>
      <c r="AO132" s="1565"/>
      <c r="AP132" s="1565"/>
      <c r="AQ132" s="1565"/>
      <c r="AR132" s="1565"/>
      <c r="AS132" s="1565"/>
      <c r="AT132" s="1565"/>
      <c r="AU132" s="1565"/>
      <c r="AV132" s="1565"/>
      <c r="AW132" s="1565"/>
      <c r="AX132" s="1565"/>
      <c r="AY132" s="1565"/>
      <c r="AZ132" s="556"/>
      <c r="BB132" s="133"/>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46" customFormat="true" ht="15" customHeight="true" x14ac:dyDescent="0.2">
      <c r="A133" s="130"/>
      <c r="B133" s="188"/>
      <c r="C133" s="1829" t="s">
        <v>114</v>
      </c>
      <c r="D133" s="1830"/>
      <c r="E133" s="1830"/>
      <c r="F133" s="1830"/>
      <c r="G133" s="1831"/>
      <c r="H133" s="1931" t="s">
        <v>38</v>
      </c>
      <c r="I133" s="1932"/>
      <c r="J133" s="1932"/>
      <c r="K133" s="1932"/>
      <c r="L133" s="1933"/>
      <c r="M133" s="1934" t="s">
        <v>37</v>
      </c>
      <c r="N133" s="1932"/>
      <c r="O133" s="1932"/>
      <c r="P133" s="1932"/>
      <c r="Q133" s="1933"/>
      <c r="R133" s="1519" t="s">
        <v>137</v>
      </c>
      <c r="S133" s="1529"/>
      <c r="T133" s="1530"/>
      <c r="U133" s="1474"/>
      <c r="V133" s="1474"/>
      <c r="W133" s="1474"/>
      <c r="X133" s="1474"/>
      <c r="Y133" s="1474"/>
      <c r="Z133" s="1474"/>
      <c r="AA133" s="1474"/>
      <c r="AB133" s="1474"/>
      <c r="AC133" s="1474"/>
      <c r="AD133" s="1474"/>
      <c r="AE133" s="1474"/>
      <c r="AF133" s="1474"/>
      <c r="AG133" s="1474"/>
      <c r="AH133" s="1474"/>
      <c r="AI133" s="1474"/>
      <c r="AJ133" s="1474"/>
      <c r="AK133" s="1474"/>
      <c r="AL133" s="1474"/>
      <c r="AM133" s="1474"/>
      <c r="AN133" s="1474"/>
      <c r="AO133" s="1474"/>
      <c r="AP133" s="1474"/>
      <c r="AQ133" s="1474"/>
      <c r="AR133" s="1474"/>
      <c r="AS133" s="1474"/>
      <c r="AT133" s="1474"/>
      <c r="AU133" s="1474"/>
      <c r="AV133" s="1474"/>
      <c r="AW133" s="1474"/>
      <c r="AX133" s="1474"/>
      <c r="AY133" s="1474"/>
      <c r="AZ133" s="547"/>
      <c r="BA133" s="217" t="s">
        <v>128</v>
      </c>
      <c r="BB133" s="116" t="s">
        <v>98</v>
      </c>
      <c r="BC133" s="1875" t="s">
        <v>114</v>
      </c>
      <c r="BD133" s="1876"/>
      <c r="BE133" s="1876"/>
      <c r="BF133" s="1876"/>
      <c r="BG133" s="1877"/>
      <c r="BH133" s="1878" t="s">
        <v>38</v>
      </c>
      <c r="BI133" s="1876"/>
      <c r="BJ133" s="1876"/>
      <c r="BK133" s="1876"/>
      <c r="BL133" s="1877"/>
      <c r="BM133" s="1878" t="s">
        <v>37</v>
      </c>
      <c r="BN133" s="1876"/>
      <c r="BO133" s="1876"/>
      <c r="BP133" s="1876"/>
      <c r="BQ133" s="1879"/>
      <c r="BR133" s="1423" t="s">
        <v>137</v>
      </c>
      <c r="BS133" s="1424"/>
      <c r="BT133" s="1424"/>
      <c r="BU133" s="1641"/>
      <c r="BV133" s="1641"/>
      <c r="BW133" s="1641"/>
      <c r="BX133" s="1641"/>
      <c r="BY133" s="1642"/>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546" customFormat="true" ht="12.75" x14ac:dyDescent="0.2">
      <c r="A134" s="189" t="s">
        <v>69</v>
      </c>
      <c r="B134" s="245"/>
      <c r="C134" s="281" t="s">
        <v>0</v>
      </c>
      <c r="D134" s="282" t="s">
        <v>1</v>
      </c>
      <c r="E134" s="282" t="s">
        <v>2</v>
      </c>
      <c r="F134" s="282" t="s">
        <v>3</v>
      </c>
      <c r="G134" s="283" t="s">
        <v>4</v>
      </c>
      <c r="H134" s="1159" t="s">
        <v>0</v>
      </c>
      <c r="I134" s="1123" t="s">
        <v>1</v>
      </c>
      <c r="J134" s="1123" t="s">
        <v>2</v>
      </c>
      <c r="K134" s="1123" t="s">
        <v>3</v>
      </c>
      <c r="L134" s="1124" t="s">
        <v>4</v>
      </c>
      <c r="M134" s="1148" t="s">
        <v>0</v>
      </c>
      <c r="N134" s="1123" t="s">
        <v>1</v>
      </c>
      <c r="O134" s="1123" t="s">
        <v>2</v>
      </c>
      <c r="P134" s="1123" t="s">
        <v>3</v>
      </c>
      <c r="Q134" s="1173" t="s">
        <v>4</v>
      </c>
      <c r="R134" s="1159" t="s">
        <v>271</v>
      </c>
      <c r="S134" s="1123" t="s">
        <v>272</v>
      </c>
      <c r="T134" s="1125" t="s">
        <v>273</v>
      </c>
      <c r="U134" s="1474"/>
      <c r="V134" s="1474"/>
      <c r="W134" s="1474"/>
      <c r="X134" s="1474"/>
      <c r="Y134" s="1474"/>
      <c r="Z134" s="1474"/>
      <c r="AA134" s="1474"/>
      <c r="AB134" s="1474"/>
      <c r="AC134" s="1474"/>
      <c r="AD134" s="1474"/>
      <c r="AE134" s="1474"/>
      <c r="AF134" s="1474"/>
      <c r="AG134" s="1474"/>
      <c r="AH134" s="1474"/>
      <c r="AI134" s="1474"/>
      <c r="AJ134" s="1474"/>
      <c r="AK134" s="1474"/>
      <c r="AL134" s="1474"/>
      <c r="AM134" s="1474"/>
      <c r="AN134" s="1474"/>
      <c r="AO134" s="1474"/>
      <c r="AP134" s="1474"/>
      <c r="AQ134" s="1474"/>
      <c r="AR134" s="1474"/>
      <c r="AS134" s="1474"/>
      <c r="AT134" s="1474"/>
      <c r="AU134" s="1474"/>
      <c r="AV134" s="1474"/>
      <c r="AW134" s="1474"/>
      <c r="AX134" s="1474"/>
      <c r="AY134" s="1474"/>
      <c r="AZ134" s="547"/>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271</v>
      </c>
      <c r="BS134" s="174" t="s">
        <v>272</v>
      </c>
      <c r="BT134" s="1598" t="s">
        <v>273</v>
      </c>
      <c r="BU134" s="1643"/>
      <c r="BV134" s="1643"/>
      <c r="BW134" s="1643"/>
      <c r="BX134" s="1643"/>
      <c r="BY134" s="1495"/>
      <c r="BZ134" s="1495"/>
      <c r="CA134" s="1495"/>
      <c r="CB134" s="1495"/>
      <c r="CC134" s="1495"/>
      <c r="CD134" s="1495"/>
      <c r="CE134" s="1495"/>
      <c r="CF134" s="1495"/>
      <c r="CG134" s="1495"/>
      <c r="CH134" s="1495"/>
      <c r="CI134" s="1495"/>
      <c r="CJ134" s="1495"/>
      <c r="CK134" s="1495"/>
      <c r="CL134" s="1495"/>
      <c r="CM134" s="1495"/>
      <c r="CN134" s="1495"/>
      <c r="CO134" s="1495"/>
      <c r="CP134" s="1495"/>
      <c r="CQ134" s="1495"/>
      <c r="CR134" s="1495"/>
      <c r="CS134" s="1495"/>
      <c r="CT134" s="1495"/>
      <c r="CU134" s="1495"/>
      <c r="CV134" s="1495"/>
      <c r="CW134" s="1495"/>
      <c r="CX134" s="1495"/>
      <c r="CY134" s="1495"/>
      <c r="CZ134" s="1495"/>
    </row>
    <row r="135" s="546" customFormat="true" ht="15" customHeight="true" x14ac:dyDescent="0.2">
      <c r="A135" s="1935" t="s">
        <v>45</v>
      </c>
      <c r="B135" s="1332" t="s">
        <v>44</v>
      </c>
      <c r="C135" s="1258">
        <f>C154</f>
        <v>0.32372304146442205</v>
      </c>
      <c r="D135" s="1259">
        <f t="shared" ref="D135:T136" si="11">D154</f>
        <v>3.1628138496225091</v>
      </c>
      <c r="E135" s="1259">
        <f t="shared" si="11"/>
        <v>16.071528774705218</v>
      </c>
      <c r="F135" s="1259">
        <f t="shared" si="11"/>
        <v>35.500030393804686</v>
      </c>
      <c r="G135" s="1260">
        <f t="shared" si="11"/>
        <v>58.954776380543905</v>
      </c>
      <c r="H135" s="1261">
        <f t="shared" si="11"/>
        <v>13.401936109748803</v>
      </c>
      <c r="I135" s="1259">
        <f t="shared" si="11"/>
        <v>27.165958632073213</v>
      </c>
      <c r="J135" s="1259">
        <f t="shared" si="11"/>
        <v>37.512737162874991</v>
      </c>
      <c r="K135" s="1259">
        <f t="shared" si="11"/>
        <v>54.714125027063446</v>
      </c>
      <c r="L135" s="1262">
        <f t="shared" si="11"/>
        <v>66.019763546743022</v>
      </c>
      <c r="M135" s="1258">
        <f t="shared" si="11"/>
        <v>1.0423663256197509E-2</v>
      </c>
      <c r="N135" s="1259">
        <f t="shared" si="11"/>
        <v>1.4478107836520605E-2</v>
      </c>
      <c r="O135" s="1259">
        <f t="shared" si="11"/>
        <v>2.4694635850124179E-2</v>
      </c>
      <c r="P135" s="1259">
        <f t="shared" si="11"/>
        <v>0.12087396151072792</v>
      </c>
      <c r="Q135" s="1260">
        <f t="shared" si="11"/>
        <v>1.6212988665789547</v>
      </c>
      <c r="R135" s="1261">
        <f t="shared" si="11"/>
        <v>0.96392324267741103</v>
      </c>
      <c r="S135" s="1259">
        <f t="shared" si="11"/>
        <v>12.780098182259861</v>
      </c>
      <c r="T135" s="1262">
        <f t="shared" si="11"/>
        <v>33.894758617127486</v>
      </c>
      <c r="U135" s="1474"/>
      <c r="V135" s="1474"/>
      <c r="W135" s="1474"/>
      <c r="X135" s="1474"/>
      <c r="Y135" s="1474"/>
      <c r="Z135" s="1474"/>
      <c r="AA135" s="1474"/>
      <c r="AB135" s="1474"/>
      <c r="AC135" s="1474"/>
      <c r="AD135" s="1474"/>
      <c r="AE135" s="1474"/>
      <c r="AF135" s="1474"/>
      <c r="AG135" s="1474"/>
      <c r="AH135" s="1474"/>
      <c r="AI135" s="1474"/>
      <c r="AJ135" s="1474"/>
      <c r="AK135" s="1474"/>
      <c r="AL135" s="1474"/>
      <c r="AM135" s="1474"/>
      <c r="AN135" s="1474"/>
      <c r="AO135" s="1474"/>
      <c r="AP135" s="1474"/>
      <c r="AQ135" s="1474"/>
      <c r="AR135" s="1474"/>
      <c r="AS135" s="1474"/>
      <c r="AT135" s="1474"/>
      <c r="AU135" s="1474"/>
      <c r="AV135" s="1474"/>
      <c r="AW135" s="1474"/>
      <c r="AX135" s="1474"/>
      <c r="AY135" s="1474"/>
      <c r="AZ135" s="547"/>
      <c r="BA135" s="1880" t="s">
        <v>45</v>
      </c>
      <c r="BB135" s="158" t="s">
        <v>44</v>
      </c>
      <c r="BC135" s="1014" t="s">
        <v>35</v>
      </c>
      <c r="BD135" s="1034" t="s">
        <v>35</v>
      </c>
      <c r="BE135" s="1034" t="s">
        <v>35</v>
      </c>
      <c r="BF135" s="1034" t="s">
        <v>35</v>
      </c>
      <c r="BG135" s="1055" t="s">
        <v>35</v>
      </c>
      <c r="BH135" s="1076" t="s">
        <v>35</v>
      </c>
      <c r="BI135" s="1034" t="s">
        <v>35</v>
      </c>
      <c r="BJ135" s="1034" t="s">
        <v>35</v>
      </c>
      <c r="BK135" s="1034" t="s">
        <v>35</v>
      </c>
      <c r="BL135" s="1055" t="s">
        <v>35</v>
      </c>
      <c r="BM135" s="1076" t="s">
        <v>35</v>
      </c>
      <c r="BN135" s="1034" t="s">
        <v>35</v>
      </c>
      <c r="BO135" s="1034" t="s">
        <v>35</v>
      </c>
      <c r="BP135" s="1034" t="s">
        <v>35</v>
      </c>
      <c r="BQ135" s="1055" t="s">
        <v>35</v>
      </c>
      <c r="BR135" s="1076" t="s">
        <v>35</v>
      </c>
      <c r="BS135" s="1034" t="s">
        <v>35</v>
      </c>
      <c r="BT135" s="1599" t="s">
        <v>35</v>
      </c>
      <c r="BU135" s="1644"/>
      <c r="BV135" s="1644"/>
      <c r="BW135" s="1644"/>
      <c r="BX135" s="1644"/>
      <c r="BY135" s="1496"/>
      <c r="BZ135" s="1496"/>
      <c r="CA135" s="1496"/>
      <c r="CB135" s="1496"/>
      <c r="CC135" s="1496"/>
      <c r="CD135" s="1496"/>
      <c r="CE135" s="1496"/>
      <c r="CF135" s="1496"/>
      <c r="CG135" s="1496"/>
      <c r="CH135" s="1496"/>
      <c r="CI135" s="1496"/>
      <c r="CJ135" s="1496"/>
      <c r="CK135" s="1496"/>
      <c r="CL135" s="1496"/>
      <c r="CM135" s="1496"/>
      <c r="CN135" s="1496"/>
      <c r="CO135" s="1496"/>
      <c r="CP135" s="1496"/>
      <c r="CQ135" s="1496"/>
      <c r="CR135" s="1496"/>
      <c r="CS135" s="1496"/>
      <c r="CT135" s="1496"/>
      <c r="CU135" s="1496"/>
      <c r="CV135" s="1496"/>
      <c r="CW135" s="1496"/>
      <c r="CX135" s="1496"/>
      <c r="CY135" s="1496"/>
      <c r="CZ135" s="1496"/>
    </row>
    <row r="136" s="546" customFormat="true" ht="15" customHeight="true" x14ac:dyDescent="0.2">
      <c r="A136" s="1936"/>
      <c r="B136" s="1333" t="s">
        <v>43</v>
      </c>
      <c r="C136" s="1263">
        <f>C155</f>
        <v>0.45650540856472149</v>
      </c>
      <c r="D136" s="1264">
        <f t="shared" si="11"/>
        <v>1.6579428953552628</v>
      </c>
      <c r="E136" s="1264">
        <f t="shared" si="11"/>
        <v>6.4875055592550277</v>
      </c>
      <c r="F136" s="1264">
        <f t="shared" si="11"/>
        <v>16.060099368666485</v>
      </c>
      <c r="G136" s="1265">
        <f t="shared" si="11"/>
        <v>26.569857316172936</v>
      </c>
      <c r="H136" s="1266">
        <f t="shared" si="11"/>
        <v>2.7570983000899316</v>
      </c>
      <c r="I136" s="1264">
        <f t="shared" si="11"/>
        <v>8.7207054686433896</v>
      </c>
      <c r="J136" s="1264">
        <f t="shared" si="11"/>
        <v>15.076194407939949</v>
      </c>
      <c r="K136" s="1264">
        <f t="shared" si="11"/>
        <v>23.512806082417459</v>
      </c>
      <c r="L136" s="1267">
        <f t="shared" si="11"/>
        <v>26.426080602572</v>
      </c>
      <c r="M136" s="1263">
        <f t="shared" si="11"/>
        <v>0.37117221248499666</v>
      </c>
      <c r="N136" s="1264">
        <f t="shared" si="11"/>
        <v>0.35048764109553598</v>
      </c>
      <c r="O136" s="1264">
        <f t="shared" si="11"/>
        <v>1.2651048304167305</v>
      </c>
      <c r="P136" s="1264">
        <f t="shared" si="11"/>
        <v>1.7127457563557591</v>
      </c>
      <c r="Q136" s="1265">
        <f t="shared" si="11"/>
        <v>14.098575418021472</v>
      </c>
      <c r="R136" s="1266">
        <f t="shared" si="11"/>
        <v>6.8905429124135154</v>
      </c>
      <c r="S136" s="1264">
        <f t="shared" si="11"/>
        <v>6.6682041225902031</v>
      </c>
      <c r="T136" s="1267">
        <f t="shared" si="11"/>
        <v>13.140880386860474</v>
      </c>
      <c r="U136" s="1474"/>
      <c r="V136" s="1474"/>
      <c r="W136" s="1474"/>
      <c r="X136" s="1474"/>
      <c r="Y136" s="1474"/>
      <c r="Z136" s="1474"/>
      <c r="AA136" s="1474"/>
      <c r="AB136" s="1474"/>
      <c r="AC136" s="1474"/>
      <c r="AD136" s="1474"/>
      <c r="AE136" s="1474"/>
      <c r="AF136" s="1474"/>
      <c r="AG136" s="1474"/>
      <c r="AH136" s="1474"/>
      <c r="AI136" s="1474"/>
      <c r="AJ136" s="1474"/>
      <c r="AK136" s="1474"/>
      <c r="AL136" s="1474"/>
      <c r="AM136" s="1474"/>
      <c r="AN136" s="1474"/>
      <c r="AO136" s="1474"/>
      <c r="AP136" s="1474"/>
      <c r="AQ136" s="1474"/>
      <c r="AR136" s="1474"/>
      <c r="AS136" s="1474"/>
      <c r="AT136" s="1474"/>
      <c r="AU136" s="1474"/>
      <c r="AV136" s="1474"/>
      <c r="AW136" s="1474"/>
      <c r="AX136" s="1474"/>
      <c r="AY136" s="1474"/>
      <c r="AZ136" s="547"/>
      <c r="BA136" s="1840"/>
      <c r="BB136" s="159" t="s">
        <v>43</v>
      </c>
      <c r="BC136" s="1015" t="s">
        <v>35</v>
      </c>
      <c r="BD136" s="1035" t="s">
        <v>35</v>
      </c>
      <c r="BE136" s="1035" t="s">
        <v>35</v>
      </c>
      <c r="BF136" s="1035" t="s">
        <v>35</v>
      </c>
      <c r="BG136" s="1056" t="s">
        <v>35</v>
      </c>
      <c r="BH136" s="1077" t="s">
        <v>35</v>
      </c>
      <c r="BI136" s="1035" t="s">
        <v>35</v>
      </c>
      <c r="BJ136" s="1035" t="s">
        <v>35</v>
      </c>
      <c r="BK136" s="1035" t="s">
        <v>35</v>
      </c>
      <c r="BL136" s="1056" t="s">
        <v>35</v>
      </c>
      <c r="BM136" s="1077" t="s">
        <v>35</v>
      </c>
      <c r="BN136" s="1035" t="s">
        <v>35</v>
      </c>
      <c r="BO136" s="1035" t="s">
        <v>35</v>
      </c>
      <c r="BP136" s="1035" t="s">
        <v>35</v>
      </c>
      <c r="BQ136" s="1056" t="s">
        <v>35</v>
      </c>
      <c r="BR136" s="1077" t="s">
        <v>35</v>
      </c>
      <c r="BS136" s="1035" t="s">
        <v>35</v>
      </c>
      <c r="BT136" s="1600" t="s">
        <v>35</v>
      </c>
      <c r="BU136" s="1645"/>
      <c r="BV136" s="1645"/>
      <c r="BW136" s="1645"/>
      <c r="BX136" s="1645"/>
      <c r="BY136" s="1497"/>
      <c r="BZ136" s="1497"/>
      <c r="CA136" s="1497"/>
      <c r="CB136" s="1497"/>
      <c r="CC136" s="1497"/>
      <c r="CD136" s="1497"/>
      <c r="CE136" s="1497"/>
      <c r="CF136" s="1497"/>
      <c r="CG136" s="1497"/>
      <c r="CH136" s="1497"/>
      <c r="CI136" s="1497"/>
      <c r="CJ136" s="1497"/>
      <c r="CK136" s="1497"/>
      <c r="CL136" s="1497"/>
      <c r="CM136" s="1497"/>
      <c r="CN136" s="1497"/>
      <c r="CO136" s="1497"/>
      <c r="CP136" s="1497"/>
      <c r="CQ136" s="1497"/>
      <c r="CR136" s="1497"/>
      <c r="CS136" s="1497"/>
      <c r="CT136" s="1497"/>
      <c r="CU136" s="1497"/>
      <c r="CV136" s="1497"/>
      <c r="CW136" s="1497"/>
      <c r="CX136" s="1497"/>
      <c r="CY136" s="1497"/>
      <c r="CZ136" s="1497"/>
    </row>
    <row r="137" s="546" customFormat="true" ht="15" customHeight="true" x14ac:dyDescent="0.2">
      <c r="A137" s="1936"/>
      <c r="B137" s="1333" t="s">
        <v>42</v>
      </c>
      <c r="C137" s="1354" t="s">
        <v>35</v>
      </c>
      <c r="D137" s="1362" t="s">
        <v>35</v>
      </c>
      <c r="E137" s="1362" t="s">
        <v>35</v>
      </c>
      <c r="F137" s="1362" t="s">
        <v>35</v>
      </c>
      <c r="G137" s="1370" t="s">
        <v>35</v>
      </c>
      <c r="H137" s="1378" t="s">
        <v>35</v>
      </c>
      <c r="I137" s="1362" t="s">
        <v>35</v>
      </c>
      <c r="J137" s="1362" t="s">
        <v>35</v>
      </c>
      <c r="K137" s="1362" t="s">
        <v>35</v>
      </c>
      <c r="L137" s="1386" t="s">
        <v>35</v>
      </c>
      <c r="M137" s="1354" t="s">
        <v>35</v>
      </c>
      <c r="N137" s="1362" t="s">
        <v>35</v>
      </c>
      <c r="O137" s="1362" t="s">
        <v>35</v>
      </c>
      <c r="P137" s="1362" t="s">
        <v>35</v>
      </c>
      <c r="Q137" s="1370" t="s">
        <v>35</v>
      </c>
      <c r="R137" s="1378" t="s">
        <v>35</v>
      </c>
      <c r="S137" s="1362" t="s">
        <v>35</v>
      </c>
      <c r="T137" s="1386" t="s">
        <v>35</v>
      </c>
      <c r="U137" s="1474"/>
      <c r="V137" s="1474"/>
      <c r="W137" s="1474"/>
      <c r="X137" s="1474"/>
      <c r="Y137" s="1474"/>
      <c r="Z137" s="1474"/>
      <c r="AA137" s="1474"/>
      <c r="AB137" s="1474"/>
      <c r="AC137" s="1474"/>
      <c r="AD137" s="1474"/>
      <c r="AE137" s="1474"/>
      <c r="AF137" s="1474"/>
      <c r="AG137" s="1474"/>
      <c r="AH137" s="1474"/>
      <c r="AI137" s="1474"/>
      <c r="AJ137" s="1474"/>
      <c r="AK137" s="1474"/>
      <c r="AL137" s="1474"/>
      <c r="AM137" s="1474"/>
      <c r="AN137" s="1474"/>
      <c r="AO137" s="1474"/>
      <c r="AP137" s="1474"/>
      <c r="AQ137" s="1474"/>
      <c r="AR137" s="1474"/>
      <c r="AS137" s="1474"/>
      <c r="AT137" s="1474"/>
      <c r="AU137" s="1474"/>
      <c r="AV137" s="1474"/>
      <c r="AW137" s="1474"/>
      <c r="AX137" s="1474"/>
      <c r="AY137" s="1474"/>
      <c r="AZ137" s="547"/>
      <c r="BA137" s="1840"/>
      <c r="BB137" s="159" t="s">
        <v>42</v>
      </c>
      <c r="BC137" s="1015" t="s">
        <v>35</v>
      </c>
      <c r="BD137" s="1035" t="s">
        <v>35</v>
      </c>
      <c r="BE137" s="1035" t="s">
        <v>35</v>
      </c>
      <c r="BF137" s="1035" t="s">
        <v>35</v>
      </c>
      <c r="BG137" s="1056" t="s">
        <v>35</v>
      </c>
      <c r="BH137" s="1077" t="s">
        <v>35</v>
      </c>
      <c r="BI137" s="1035" t="s">
        <v>35</v>
      </c>
      <c r="BJ137" s="1035" t="s">
        <v>35</v>
      </c>
      <c r="BK137" s="1035" t="s">
        <v>35</v>
      </c>
      <c r="BL137" s="1056" t="s">
        <v>35</v>
      </c>
      <c r="BM137" s="1077" t="s">
        <v>35</v>
      </c>
      <c r="BN137" s="1035" t="s">
        <v>35</v>
      </c>
      <c r="BO137" s="1035" t="s">
        <v>35</v>
      </c>
      <c r="BP137" s="1035" t="s">
        <v>35</v>
      </c>
      <c r="BQ137" s="1056" t="s">
        <v>35</v>
      </c>
      <c r="BR137" s="1077" t="s">
        <v>35</v>
      </c>
      <c r="BS137" s="1035" t="s">
        <v>35</v>
      </c>
      <c r="BT137" s="1600" t="s">
        <v>35</v>
      </c>
      <c r="BU137" s="1645"/>
      <c r="BV137" s="1645"/>
      <c r="BW137" s="1645"/>
      <c r="BX137" s="1645"/>
      <c r="BY137" s="1497"/>
      <c r="BZ137" s="1497"/>
      <c r="CA137" s="1497"/>
      <c r="CB137" s="1497"/>
      <c r="CC137" s="1497"/>
      <c r="CD137" s="1497"/>
      <c r="CE137" s="1497"/>
      <c r="CF137" s="1497"/>
      <c r="CG137" s="1497"/>
      <c r="CH137" s="1497"/>
      <c r="CI137" s="1497"/>
      <c r="CJ137" s="1497"/>
      <c r="CK137" s="1497"/>
      <c r="CL137" s="1497"/>
      <c r="CM137" s="1497"/>
      <c r="CN137" s="1497"/>
      <c r="CO137" s="1497"/>
      <c r="CP137" s="1497"/>
      <c r="CQ137" s="1497"/>
      <c r="CR137" s="1497"/>
      <c r="CS137" s="1497"/>
      <c r="CT137" s="1497"/>
      <c r="CU137" s="1497"/>
      <c r="CV137" s="1497"/>
      <c r="CW137" s="1497"/>
      <c r="CX137" s="1497"/>
      <c r="CY137" s="1497"/>
      <c r="CZ137" s="1497"/>
    </row>
    <row r="138" s="546" customFormat="true" ht="15" customHeight="true" x14ac:dyDescent="0.2">
      <c r="A138" s="1936"/>
      <c r="B138" s="1333" t="s">
        <v>41</v>
      </c>
      <c r="C138" s="1354" t="s">
        <v>35</v>
      </c>
      <c r="D138" s="1362" t="s">
        <v>35</v>
      </c>
      <c r="E138" s="1362" t="s">
        <v>35</v>
      </c>
      <c r="F138" s="1362" t="s">
        <v>35</v>
      </c>
      <c r="G138" s="1370" t="s">
        <v>35</v>
      </c>
      <c r="H138" s="1378" t="s">
        <v>35</v>
      </c>
      <c r="I138" s="1362" t="s">
        <v>35</v>
      </c>
      <c r="J138" s="1362" t="s">
        <v>35</v>
      </c>
      <c r="K138" s="1362" t="s">
        <v>35</v>
      </c>
      <c r="L138" s="1386" t="s">
        <v>35</v>
      </c>
      <c r="M138" s="1354" t="s">
        <v>35</v>
      </c>
      <c r="N138" s="1362" t="s">
        <v>35</v>
      </c>
      <c r="O138" s="1362" t="s">
        <v>35</v>
      </c>
      <c r="P138" s="1362" t="s">
        <v>35</v>
      </c>
      <c r="Q138" s="1370" t="s">
        <v>35</v>
      </c>
      <c r="R138" s="1378" t="s">
        <v>35</v>
      </c>
      <c r="S138" s="1362" t="s">
        <v>35</v>
      </c>
      <c r="T138" s="1386" t="s">
        <v>35</v>
      </c>
      <c r="U138" s="1474"/>
      <c r="V138" s="1474"/>
      <c r="W138" s="1474"/>
      <c r="X138" s="1474"/>
      <c r="Y138" s="1474"/>
      <c r="Z138" s="1474"/>
      <c r="AA138" s="1474"/>
      <c r="AB138" s="1474"/>
      <c r="AC138" s="1474"/>
      <c r="AD138" s="1474"/>
      <c r="AE138" s="1474"/>
      <c r="AF138" s="1474"/>
      <c r="AG138" s="1474"/>
      <c r="AH138" s="1474"/>
      <c r="AI138" s="1474"/>
      <c r="AJ138" s="1474"/>
      <c r="AK138" s="1474"/>
      <c r="AL138" s="1474"/>
      <c r="AM138" s="1474"/>
      <c r="AN138" s="1474"/>
      <c r="AO138" s="1474"/>
      <c r="AP138" s="1474"/>
      <c r="AQ138" s="1474"/>
      <c r="AR138" s="1474"/>
      <c r="AS138" s="1474"/>
      <c r="AT138" s="1474"/>
      <c r="AU138" s="1474"/>
      <c r="AV138" s="1474"/>
      <c r="AW138" s="1474"/>
      <c r="AX138" s="1474"/>
      <c r="AY138" s="1474"/>
      <c r="AZ138" s="547"/>
      <c r="BA138" s="1840"/>
      <c r="BB138" s="159" t="s">
        <v>41</v>
      </c>
      <c r="BC138" s="1015" t="s">
        <v>35</v>
      </c>
      <c r="BD138" s="1035" t="s">
        <v>35</v>
      </c>
      <c r="BE138" s="1035" t="s">
        <v>35</v>
      </c>
      <c r="BF138" s="1035" t="s">
        <v>35</v>
      </c>
      <c r="BG138" s="1056" t="s">
        <v>35</v>
      </c>
      <c r="BH138" s="1077" t="s">
        <v>35</v>
      </c>
      <c r="BI138" s="1035" t="s">
        <v>35</v>
      </c>
      <c r="BJ138" s="1035" t="s">
        <v>35</v>
      </c>
      <c r="BK138" s="1035" t="s">
        <v>35</v>
      </c>
      <c r="BL138" s="1056" t="s">
        <v>35</v>
      </c>
      <c r="BM138" s="1077" t="s">
        <v>35</v>
      </c>
      <c r="BN138" s="1035" t="s">
        <v>35</v>
      </c>
      <c r="BO138" s="1035" t="s">
        <v>35</v>
      </c>
      <c r="BP138" s="1035" t="s">
        <v>35</v>
      </c>
      <c r="BQ138" s="1056" t="s">
        <v>35</v>
      </c>
      <c r="BR138" s="1077" t="s">
        <v>35</v>
      </c>
      <c r="BS138" s="1035" t="s">
        <v>35</v>
      </c>
      <c r="BT138" s="1600" t="s">
        <v>35</v>
      </c>
      <c r="BU138" s="1645"/>
      <c r="BV138" s="1645"/>
      <c r="BW138" s="1645"/>
      <c r="BX138" s="1645"/>
      <c r="BY138" s="1497"/>
      <c r="BZ138" s="1497"/>
      <c r="CA138" s="1497"/>
      <c r="CB138" s="1497"/>
      <c r="CC138" s="1497"/>
      <c r="CD138" s="1497"/>
      <c r="CE138" s="1497"/>
      <c r="CF138" s="1497"/>
      <c r="CG138" s="1497"/>
      <c r="CH138" s="1497"/>
      <c r="CI138" s="1497"/>
      <c r="CJ138" s="1497"/>
      <c r="CK138" s="1497"/>
      <c r="CL138" s="1497"/>
      <c r="CM138" s="1497"/>
      <c r="CN138" s="1497"/>
      <c r="CO138" s="1497"/>
      <c r="CP138" s="1497"/>
      <c r="CQ138" s="1497"/>
      <c r="CR138" s="1497"/>
      <c r="CS138" s="1497"/>
      <c r="CT138" s="1497"/>
      <c r="CU138" s="1497"/>
      <c r="CV138" s="1497"/>
      <c r="CW138" s="1497"/>
      <c r="CX138" s="1497"/>
      <c r="CY138" s="1497"/>
      <c r="CZ138" s="1497"/>
    </row>
    <row r="139" s="546" customFormat="true" ht="15" customHeight="true" x14ac:dyDescent="0.2">
      <c r="A139" s="1936"/>
      <c r="B139" s="1333" t="s">
        <v>19</v>
      </c>
      <c r="C139" s="1263">
        <f>C157</f>
        <v>32.744306973569671</v>
      </c>
      <c r="D139" s="1264">
        <f t="shared" ref="D139:T139" si="12">D157</f>
        <v>10.830598096075603</v>
      </c>
      <c r="E139" s="1264">
        <f t="shared" si="12"/>
        <v>4.0547096743532833</v>
      </c>
      <c r="F139" s="1264">
        <f t="shared" si="12"/>
        <v>1.6663391632709592</v>
      </c>
      <c r="G139" s="1265">
        <f t="shared" si="12"/>
        <v>0.36243856424859106</v>
      </c>
      <c r="H139" s="1266">
        <f t="shared" si="12"/>
        <v>7.0521532281001829</v>
      </c>
      <c r="I139" s="1264">
        <f t="shared" si="12"/>
        <v>3.2265054369673147</v>
      </c>
      <c r="J139" s="1264">
        <f t="shared" si="12"/>
        <v>1.2619236875264772</v>
      </c>
      <c r="K139" s="1264">
        <f t="shared" si="12"/>
        <v>0.63581052724921672</v>
      </c>
      <c r="L139" s="1267">
        <f t="shared" si="12"/>
        <v>7.0635031516709176E-2</v>
      </c>
      <c r="M139" s="1263">
        <f t="shared" si="12"/>
        <v>47.051024970498375</v>
      </c>
      <c r="N139" s="1264">
        <f t="shared" si="12"/>
        <v>22.623765638210482</v>
      </c>
      <c r="O139" s="1264">
        <f t="shared" si="12"/>
        <v>15.669336032055808</v>
      </c>
      <c r="P139" s="1264">
        <f t="shared" si="12"/>
        <v>9.2771875971136293</v>
      </c>
      <c r="Q139" s="1265">
        <f t="shared" si="12"/>
        <v>4.5565659685627091</v>
      </c>
      <c r="R139" s="1266">
        <f t="shared" si="12"/>
        <v>22.885975364850992</v>
      </c>
      <c r="S139" s="1264">
        <f t="shared" si="12"/>
        <v>14.095098305986934</v>
      </c>
      <c r="T139" s="1267">
        <f t="shared" si="12"/>
        <v>4.3934324355742929</v>
      </c>
      <c r="U139" s="1474"/>
      <c r="V139" s="1474"/>
      <c r="W139" s="1474"/>
      <c r="X139" s="1474"/>
      <c r="Y139" s="1474"/>
      <c r="Z139" s="1474"/>
      <c r="AA139" s="1474"/>
      <c r="AB139" s="1474"/>
      <c r="AC139" s="1474"/>
      <c r="AD139" s="1474"/>
      <c r="AE139" s="1474"/>
      <c r="AF139" s="1474"/>
      <c r="AG139" s="1474"/>
      <c r="AH139" s="1474"/>
      <c r="AI139" s="1474"/>
      <c r="AJ139" s="1474"/>
      <c r="AK139" s="1474"/>
      <c r="AL139" s="1474"/>
      <c r="AM139" s="1474"/>
      <c r="AN139" s="1474"/>
      <c r="AO139" s="1474"/>
      <c r="AP139" s="1474"/>
      <c r="AQ139" s="1474"/>
      <c r="AR139" s="1474"/>
      <c r="AS139" s="1474"/>
      <c r="AT139" s="1474"/>
      <c r="AU139" s="1474"/>
      <c r="AV139" s="1474"/>
      <c r="AW139" s="1474"/>
      <c r="AX139" s="1474"/>
      <c r="AY139" s="1474"/>
      <c r="AZ139" s="547"/>
      <c r="BA139" s="1840"/>
      <c r="BB139" s="159" t="s">
        <v>19</v>
      </c>
      <c r="BC139" s="1015" t="s">
        <v>35</v>
      </c>
      <c r="BD139" s="1035" t="s">
        <v>35</v>
      </c>
      <c r="BE139" s="1035" t="s">
        <v>35</v>
      </c>
      <c r="BF139" s="1035" t="s">
        <v>35</v>
      </c>
      <c r="BG139" s="1056" t="s">
        <v>35</v>
      </c>
      <c r="BH139" s="1077" t="s">
        <v>35</v>
      </c>
      <c r="BI139" s="1035" t="s">
        <v>35</v>
      </c>
      <c r="BJ139" s="1035" t="s">
        <v>35</v>
      </c>
      <c r="BK139" s="1035" t="s">
        <v>35</v>
      </c>
      <c r="BL139" s="1056" t="s">
        <v>35</v>
      </c>
      <c r="BM139" s="1077" t="s">
        <v>35</v>
      </c>
      <c r="BN139" s="1035" t="s">
        <v>35</v>
      </c>
      <c r="BO139" s="1035" t="s">
        <v>35</v>
      </c>
      <c r="BP139" s="1035" t="s">
        <v>35</v>
      </c>
      <c r="BQ139" s="1056" t="s">
        <v>35</v>
      </c>
      <c r="BR139" s="1077" t="s">
        <v>35</v>
      </c>
      <c r="BS139" s="1035" t="s">
        <v>35</v>
      </c>
      <c r="BT139" s="1600" t="s">
        <v>35</v>
      </c>
      <c r="BU139" s="1645"/>
      <c r="BV139" s="1645"/>
      <c r="BW139" s="1645"/>
      <c r="BX139" s="1645"/>
      <c r="BY139" s="1497"/>
      <c r="BZ139" s="1497"/>
      <c r="CA139" s="1497"/>
      <c r="CB139" s="1497"/>
      <c r="CC139" s="1497"/>
      <c r="CD139" s="1497"/>
      <c r="CE139" s="1497"/>
      <c r="CF139" s="1497"/>
      <c r="CG139" s="1497"/>
      <c r="CH139" s="1497"/>
      <c r="CI139" s="1497"/>
      <c r="CJ139" s="1497"/>
      <c r="CK139" s="1497"/>
      <c r="CL139" s="1497"/>
      <c r="CM139" s="1497"/>
      <c r="CN139" s="1497"/>
      <c r="CO139" s="1497"/>
      <c r="CP139" s="1497"/>
      <c r="CQ139" s="1497"/>
      <c r="CR139" s="1497"/>
      <c r="CS139" s="1497"/>
      <c r="CT139" s="1497"/>
      <c r="CU139" s="1497"/>
      <c r="CV139" s="1497"/>
      <c r="CW139" s="1497"/>
      <c r="CX139" s="1497"/>
      <c r="CY139" s="1497"/>
      <c r="CZ139" s="1497"/>
    </row>
    <row r="140" s="130" customFormat="true" ht="15" customHeight="true" x14ac:dyDescent="0.2">
      <c r="A140" s="1817" t="s">
        <v>106</v>
      </c>
      <c r="B140" s="251" t="s">
        <v>64</v>
      </c>
      <c r="C140" s="952" t="s">
        <v>35</v>
      </c>
      <c r="D140" s="962" t="s">
        <v>35</v>
      </c>
      <c r="E140" s="962" t="s">
        <v>35</v>
      </c>
      <c r="F140" s="962" t="s">
        <v>35</v>
      </c>
      <c r="G140" s="972" t="s">
        <v>35</v>
      </c>
      <c r="H140" s="982" t="s">
        <v>35</v>
      </c>
      <c r="I140" s="962" t="s">
        <v>35</v>
      </c>
      <c r="J140" s="962" t="s">
        <v>35</v>
      </c>
      <c r="K140" s="962" t="s">
        <v>35</v>
      </c>
      <c r="L140" s="992" t="s">
        <v>35</v>
      </c>
      <c r="M140" s="999" t="s">
        <v>35</v>
      </c>
      <c r="N140" s="962" t="s">
        <v>35</v>
      </c>
      <c r="O140" s="962" t="s">
        <v>35</v>
      </c>
      <c r="P140" s="962" t="s">
        <v>35</v>
      </c>
      <c r="Q140" s="972" t="s">
        <v>35</v>
      </c>
      <c r="R140" s="982" t="s">
        <v>35</v>
      </c>
      <c r="S140" s="962" t="s">
        <v>35</v>
      </c>
      <c r="T140" s="1545" t="s">
        <v>35</v>
      </c>
      <c r="U140" s="1572"/>
      <c r="V140" s="1572"/>
      <c r="W140" s="1572"/>
      <c r="X140" s="1572"/>
      <c r="Y140" s="1477"/>
      <c r="Z140" s="1477"/>
      <c r="AA140" s="1477"/>
      <c r="AB140" s="1477"/>
      <c r="AC140" s="1477"/>
      <c r="AD140" s="1477"/>
      <c r="AE140" s="1477"/>
      <c r="AF140" s="1477"/>
      <c r="AG140" s="1477"/>
      <c r="AH140" s="1477"/>
      <c r="AI140" s="1477"/>
      <c r="AJ140" s="1477"/>
      <c r="AK140" s="1477"/>
      <c r="AL140" s="1477"/>
      <c r="AM140" s="1477"/>
      <c r="AN140" s="1477"/>
      <c r="AO140" s="1477"/>
      <c r="AP140" s="1477"/>
      <c r="AQ140" s="1477"/>
      <c r="AR140" s="1477"/>
      <c r="AS140" s="1477"/>
      <c r="AT140" s="1477"/>
      <c r="AU140" s="1477"/>
      <c r="AV140" s="1477"/>
      <c r="AW140" s="1477"/>
      <c r="AX140" s="1477"/>
      <c r="AY140" s="1477"/>
      <c r="AZ140" s="215"/>
      <c r="BA140" s="1840" t="s">
        <v>106</v>
      </c>
      <c r="BB140" s="159" t="s">
        <v>64</v>
      </c>
      <c r="BC140" s="1015" t="s">
        <v>35</v>
      </c>
      <c r="BD140" s="1035" t="s">
        <v>35</v>
      </c>
      <c r="BE140" s="1035" t="s">
        <v>35</v>
      </c>
      <c r="BF140" s="1035" t="s">
        <v>35</v>
      </c>
      <c r="BG140" s="1056" t="s">
        <v>35</v>
      </c>
      <c r="BH140" s="1077" t="s">
        <v>35</v>
      </c>
      <c r="BI140" s="1035" t="s">
        <v>35</v>
      </c>
      <c r="BJ140" s="1035" t="s">
        <v>35</v>
      </c>
      <c r="BK140" s="1035" t="s">
        <v>35</v>
      </c>
      <c r="BL140" s="1056" t="s">
        <v>35</v>
      </c>
      <c r="BM140" s="1077" t="s">
        <v>35</v>
      </c>
      <c r="BN140" s="1035" t="s">
        <v>35</v>
      </c>
      <c r="BO140" s="1035" t="s">
        <v>35</v>
      </c>
      <c r="BP140" s="1035" t="s">
        <v>35</v>
      </c>
      <c r="BQ140" s="1056" t="s">
        <v>35</v>
      </c>
      <c r="BR140" s="1077" t="s">
        <v>35</v>
      </c>
      <c r="BS140" s="1035" t="s">
        <v>35</v>
      </c>
      <c r="BT140" s="1600" t="s">
        <v>35</v>
      </c>
      <c r="BU140" s="1645"/>
      <c r="BV140" s="1645"/>
      <c r="BW140" s="1645"/>
      <c r="BX140" s="1645"/>
      <c r="BY140" s="1497"/>
      <c r="BZ140" s="1497"/>
      <c r="CA140" s="1497"/>
      <c r="CB140" s="1497"/>
      <c r="CC140" s="1497"/>
      <c r="CD140" s="1497"/>
      <c r="CE140" s="1497"/>
      <c r="CF140" s="1497"/>
      <c r="CG140" s="1497"/>
      <c r="CH140" s="1497"/>
      <c r="CI140" s="1497"/>
      <c r="CJ140" s="1497"/>
      <c r="CK140" s="1497"/>
      <c r="CL140" s="1497"/>
      <c r="CM140" s="1497"/>
      <c r="CN140" s="1497"/>
      <c r="CO140" s="1497"/>
      <c r="CP140" s="1497"/>
      <c r="CQ140" s="1497"/>
      <c r="CR140" s="1497"/>
      <c r="CS140" s="1497"/>
      <c r="CT140" s="1497"/>
      <c r="CU140" s="1497"/>
      <c r="CV140" s="1497"/>
      <c r="CW140" s="1497"/>
      <c r="CX140" s="1497"/>
      <c r="CY140" s="1497"/>
      <c r="CZ140" s="1497"/>
    </row>
    <row r="141" s="130" customFormat="true" ht="15" customHeight="true" x14ac:dyDescent="0.2">
      <c r="A141" s="1817"/>
      <c r="B141" s="251" t="s">
        <v>65</v>
      </c>
      <c r="C141" s="952" t="s">
        <v>35</v>
      </c>
      <c r="D141" s="962" t="s">
        <v>35</v>
      </c>
      <c r="E141" s="962" t="s">
        <v>35</v>
      </c>
      <c r="F141" s="962" t="s">
        <v>35</v>
      </c>
      <c r="G141" s="972" t="s">
        <v>35</v>
      </c>
      <c r="H141" s="982" t="s">
        <v>35</v>
      </c>
      <c r="I141" s="962" t="s">
        <v>35</v>
      </c>
      <c r="J141" s="962" t="s">
        <v>35</v>
      </c>
      <c r="K141" s="962" t="s">
        <v>35</v>
      </c>
      <c r="L141" s="992" t="s">
        <v>35</v>
      </c>
      <c r="M141" s="999" t="s">
        <v>35</v>
      </c>
      <c r="N141" s="962" t="s">
        <v>35</v>
      </c>
      <c r="O141" s="962" t="s">
        <v>35</v>
      </c>
      <c r="P141" s="962" t="s">
        <v>35</v>
      </c>
      <c r="Q141" s="972" t="s">
        <v>35</v>
      </c>
      <c r="R141" s="982" t="s">
        <v>35</v>
      </c>
      <c r="S141" s="962" t="s">
        <v>35</v>
      </c>
      <c r="T141" s="1545" t="s">
        <v>35</v>
      </c>
      <c r="U141" s="1572"/>
      <c r="V141" s="1572"/>
      <c r="W141" s="1572"/>
      <c r="X141" s="1572"/>
      <c r="Y141" s="1477"/>
      <c r="Z141" s="1477"/>
      <c r="AA141" s="1477"/>
      <c r="AB141" s="1477"/>
      <c r="AC141" s="1477"/>
      <c r="AD141" s="1477"/>
      <c r="AE141" s="1477"/>
      <c r="AF141" s="1477"/>
      <c r="AG141" s="1477"/>
      <c r="AH141" s="1477"/>
      <c r="AI141" s="1477"/>
      <c r="AJ141" s="1477"/>
      <c r="AK141" s="1477"/>
      <c r="AL141" s="1477"/>
      <c r="AM141" s="1477"/>
      <c r="AN141" s="1477"/>
      <c r="AO141" s="1477"/>
      <c r="AP141" s="1477"/>
      <c r="AQ141" s="1477"/>
      <c r="AR141" s="1477"/>
      <c r="AS141" s="1477"/>
      <c r="AT141" s="1477"/>
      <c r="AU141" s="1477"/>
      <c r="AV141" s="1477"/>
      <c r="AW141" s="1477"/>
      <c r="AX141" s="1477"/>
      <c r="AY141" s="1477"/>
      <c r="AZ141" s="215"/>
      <c r="BA141" s="1840"/>
      <c r="BB141" s="159" t="s">
        <v>65</v>
      </c>
      <c r="BC141" s="1015" t="s">
        <v>35</v>
      </c>
      <c r="BD141" s="1035" t="s">
        <v>35</v>
      </c>
      <c r="BE141" s="1035" t="s">
        <v>35</v>
      </c>
      <c r="BF141" s="1035" t="s">
        <v>35</v>
      </c>
      <c r="BG141" s="1056" t="s">
        <v>35</v>
      </c>
      <c r="BH141" s="1077" t="s">
        <v>35</v>
      </c>
      <c r="BI141" s="1035" t="s">
        <v>35</v>
      </c>
      <c r="BJ141" s="1035" t="s">
        <v>35</v>
      </c>
      <c r="BK141" s="1035" t="s">
        <v>35</v>
      </c>
      <c r="BL141" s="1056" t="s">
        <v>35</v>
      </c>
      <c r="BM141" s="1077" t="s">
        <v>35</v>
      </c>
      <c r="BN141" s="1035" t="s">
        <v>35</v>
      </c>
      <c r="BO141" s="1035" t="s">
        <v>35</v>
      </c>
      <c r="BP141" s="1035" t="s">
        <v>35</v>
      </c>
      <c r="BQ141" s="1056" t="s">
        <v>35</v>
      </c>
      <c r="BR141" s="1077" t="s">
        <v>35</v>
      </c>
      <c r="BS141" s="1035" t="s">
        <v>35</v>
      </c>
      <c r="BT141" s="1600" t="s">
        <v>35</v>
      </c>
      <c r="BU141" s="1645"/>
      <c r="BV141" s="1645"/>
      <c r="BW141" s="1645"/>
      <c r="BX141" s="1645"/>
      <c r="BY141" s="1497"/>
      <c r="BZ141" s="1497"/>
      <c r="CA141" s="1497"/>
      <c r="CB141" s="1497"/>
      <c r="CC141" s="1497"/>
      <c r="CD141" s="1497"/>
      <c r="CE141" s="1497"/>
      <c r="CF141" s="1497"/>
      <c r="CG141" s="1497"/>
      <c r="CH141" s="1497"/>
      <c r="CI141" s="1497"/>
      <c r="CJ141" s="1497"/>
      <c r="CK141" s="1497"/>
      <c r="CL141" s="1497"/>
      <c r="CM141" s="1497"/>
      <c r="CN141" s="1497"/>
      <c r="CO141" s="1497"/>
      <c r="CP141" s="1497"/>
      <c r="CQ141" s="1497"/>
      <c r="CR141" s="1497"/>
      <c r="CS141" s="1497"/>
      <c r="CT141" s="1497"/>
      <c r="CU141" s="1497"/>
      <c r="CV141" s="1497"/>
      <c r="CW141" s="1497"/>
      <c r="CX141" s="1497"/>
      <c r="CY141" s="1497"/>
      <c r="CZ141" s="1497"/>
    </row>
    <row r="142" s="130" customFormat="true" ht="15" customHeight="true" x14ac:dyDescent="0.2">
      <c r="A142" s="1817"/>
      <c r="B142" s="251" t="s">
        <v>66</v>
      </c>
      <c r="C142" s="952" t="s">
        <v>35</v>
      </c>
      <c r="D142" s="962" t="s">
        <v>35</v>
      </c>
      <c r="E142" s="962" t="s">
        <v>35</v>
      </c>
      <c r="F142" s="962" t="s">
        <v>35</v>
      </c>
      <c r="G142" s="972" t="s">
        <v>35</v>
      </c>
      <c r="H142" s="982" t="s">
        <v>35</v>
      </c>
      <c r="I142" s="962" t="s">
        <v>35</v>
      </c>
      <c r="J142" s="962" t="s">
        <v>35</v>
      </c>
      <c r="K142" s="962" t="s">
        <v>35</v>
      </c>
      <c r="L142" s="992" t="s">
        <v>35</v>
      </c>
      <c r="M142" s="999" t="s">
        <v>35</v>
      </c>
      <c r="N142" s="962" t="s">
        <v>35</v>
      </c>
      <c r="O142" s="962" t="s">
        <v>35</v>
      </c>
      <c r="P142" s="962" t="s">
        <v>35</v>
      </c>
      <c r="Q142" s="972" t="s">
        <v>35</v>
      </c>
      <c r="R142" s="982" t="s">
        <v>35</v>
      </c>
      <c r="S142" s="962" t="s">
        <v>35</v>
      </c>
      <c r="T142" s="1545" t="s">
        <v>35</v>
      </c>
      <c r="U142" s="1572"/>
      <c r="V142" s="1572"/>
      <c r="W142" s="1572"/>
      <c r="X142" s="1572"/>
      <c r="Y142" s="1477"/>
      <c r="Z142" s="1477"/>
      <c r="AA142" s="1477"/>
      <c r="AB142" s="1477"/>
      <c r="AC142" s="1477"/>
      <c r="AD142" s="1477"/>
      <c r="AE142" s="1477"/>
      <c r="AF142" s="1477"/>
      <c r="AG142" s="1477"/>
      <c r="AH142" s="1477"/>
      <c r="AI142" s="1477"/>
      <c r="AJ142" s="1477"/>
      <c r="AK142" s="1477"/>
      <c r="AL142" s="1477"/>
      <c r="AM142" s="1477"/>
      <c r="AN142" s="1477"/>
      <c r="AO142" s="1477"/>
      <c r="AP142" s="1477"/>
      <c r="AQ142" s="1477"/>
      <c r="AR142" s="1477"/>
      <c r="AS142" s="1477"/>
      <c r="AT142" s="1477"/>
      <c r="AU142" s="1477"/>
      <c r="AV142" s="1477"/>
      <c r="AW142" s="1477"/>
      <c r="AX142" s="1477"/>
      <c r="AY142" s="1477"/>
      <c r="AZ142" s="215"/>
      <c r="BA142" s="1840"/>
      <c r="BB142" s="159" t="s">
        <v>66</v>
      </c>
      <c r="BC142" s="1015" t="s">
        <v>35</v>
      </c>
      <c r="BD142" s="1035" t="s">
        <v>35</v>
      </c>
      <c r="BE142" s="1035" t="s">
        <v>35</v>
      </c>
      <c r="BF142" s="1035" t="s">
        <v>35</v>
      </c>
      <c r="BG142" s="1056" t="s">
        <v>35</v>
      </c>
      <c r="BH142" s="1077" t="s">
        <v>35</v>
      </c>
      <c r="BI142" s="1035" t="s">
        <v>35</v>
      </c>
      <c r="BJ142" s="1035" t="s">
        <v>35</v>
      </c>
      <c r="BK142" s="1035" t="s">
        <v>35</v>
      </c>
      <c r="BL142" s="1056" t="s">
        <v>35</v>
      </c>
      <c r="BM142" s="1077" t="s">
        <v>35</v>
      </c>
      <c r="BN142" s="1035" t="s">
        <v>35</v>
      </c>
      <c r="BO142" s="1035" t="s">
        <v>35</v>
      </c>
      <c r="BP142" s="1035" t="s">
        <v>35</v>
      </c>
      <c r="BQ142" s="1056" t="s">
        <v>35</v>
      </c>
      <c r="BR142" s="1077" t="s">
        <v>35</v>
      </c>
      <c r="BS142" s="1035" t="s">
        <v>35</v>
      </c>
      <c r="BT142" s="1600" t="s">
        <v>35</v>
      </c>
      <c r="BU142" s="1645"/>
      <c r="BV142" s="1645"/>
      <c r="BW142" s="1645"/>
      <c r="BX142" s="1645"/>
      <c r="BY142" s="1497"/>
      <c r="BZ142" s="1497"/>
      <c r="CA142" s="1497"/>
      <c r="CB142" s="1497"/>
      <c r="CC142" s="1497"/>
      <c r="CD142" s="1497"/>
      <c r="CE142" s="1497"/>
      <c r="CF142" s="1497"/>
      <c r="CG142" s="1497"/>
      <c r="CH142" s="1497"/>
      <c r="CI142" s="1497"/>
      <c r="CJ142" s="1497"/>
      <c r="CK142" s="1497"/>
      <c r="CL142" s="1497"/>
      <c r="CM142" s="1497"/>
      <c r="CN142" s="1497"/>
      <c r="CO142" s="1497"/>
      <c r="CP142" s="1497"/>
      <c r="CQ142" s="1497"/>
      <c r="CR142" s="1497"/>
      <c r="CS142" s="1497"/>
      <c r="CT142" s="1497"/>
      <c r="CU142" s="1497"/>
      <c r="CV142" s="1497"/>
      <c r="CW142" s="1497"/>
      <c r="CX142" s="1497"/>
      <c r="CY142" s="1497"/>
      <c r="CZ142" s="1497"/>
    </row>
    <row r="143" s="130" customFormat="true" ht="15" customHeight="true" x14ac:dyDescent="0.2">
      <c r="A143" s="1817"/>
      <c r="B143" s="251" t="s">
        <v>67</v>
      </c>
      <c r="C143" s="952" t="s">
        <v>35</v>
      </c>
      <c r="D143" s="962" t="s">
        <v>35</v>
      </c>
      <c r="E143" s="962" t="s">
        <v>35</v>
      </c>
      <c r="F143" s="962" t="s">
        <v>35</v>
      </c>
      <c r="G143" s="972" t="s">
        <v>35</v>
      </c>
      <c r="H143" s="982" t="s">
        <v>35</v>
      </c>
      <c r="I143" s="962" t="s">
        <v>35</v>
      </c>
      <c r="J143" s="962" t="s">
        <v>35</v>
      </c>
      <c r="K143" s="962" t="s">
        <v>35</v>
      </c>
      <c r="L143" s="992" t="s">
        <v>35</v>
      </c>
      <c r="M143" s="999" t="s">
        <v>35</v>
      </c>
      <c r="N143" s="962" t="s">
        <v>35</v>
      </c>
      <c r="O143" s="962" t="s">
        <v>35</v>
      </c>
      <c r="P143" s="962" t="s">
        <v>35</v>
      </c>
      <c r="Q143" s="972" t="s">
        <v>35</v>
      </c>
      <c r="R143" s="982" t="s">
        <v>35</v>
      </c>
      <c r="S143" s="962" t="s">
        <v>35</v>
      </c>
      <c r="T143" s="1545" t="s">
        <v>35</v>
      </c>
      <c r="U143" s="1572"/>
      <c r="V143" s="1572"/>
      <c r="W143" s="1572"/>
      <c r="X143" s="1572"/>
      <c r="Y143" s="1477"/>
      <c r="Z143" s="1477"/>
      <c r="AA143" s="1477"/>
      <c r="AB143" s="1477"/>
      <c r="AC143" s="1477"/>
      <c r="AD143" s="1477"/>
      <c r="AE143" s="1477"/>
      <c r="AF143" s="1477"/>
      <c r="AG143" s="1477"/>
      <c r="AH143" s="1477"/>
      <c r="AI143" s="1477"/>
      <c r="AJ143" s="1477"/>
      <c r="AK143" s="1477"/>
      <c r="AL143" s="1477"/>
      <c r="AM143" s="1477"/>
      <c r="AN143" s="1477"/>
      <c r="AO143" s="1477"/>
      <c r="AP143" s="1477"/>
      <c r="AQ143" s="1477"/>
      <c r="AR143" s="1477"/>
      <c r="AS143" s="1477"/>
      <c r="AT143" s="1477"/>
      <c r="AU143" s="1477"/>
      <c r="AV143" s="1477"/>
      <c r="AW143" s="1477"/>
      <c r="AX143" s="1477"/>
      <c r="AY143" s="1477"/>
      <c r="AZ143" s="215"/>
      <c r="BA143" s="1840"/>
      <c r="BB143" s="159" t="s">
        <v>67</v>
      </c>
      <c r="BC143" s="1015" t="s">
        <v>35</v>
      </c>
      <c r="BD143" s="1035" t="s">
        <v>35</v>
      </c>
      <c r="BE143" s="1035" t="s">
        <v>35</v>
      </c>
      <c r="BF143" s="1035" t="s">
        <v>35</v>
      </c>
      <c r="BG143" s="1056" t="s">
        <v>35</v>
      </c>
      <c r="BH143" s="1077" t="s">
        <v>35</v>
      </c>
      <c r="BI143" s="1035" t="s">
        <v>35</v>
      </c>
      <c r="BJ143" s="1035" t="s">
        <v>35</v>
      </c>
      <c r="BK143" s="1035" t="s">
        <v>35</v>
      </c>
      <c r="BL143" s="1056" t="s">
        <v>35</v>
      </c>
      <c r="BM143" s="1077" t="s">
        <v>35</v>
      </c>
      <c r="BN143" s="1035" t="s">
        <v>35</v>
      </c>
      <c r="BO143" s="1035" t="s">
        <v>35</v>
      </c>
      <c r="BP143" s="1035" t="s">
        <v>35</v>
      </c>
      <c r="BQ143" s="1056" t="s">
        <v>35</v>
      </c>
      <c r="BR143" s="1077" t="s">
        <v>35</v>
      </c>
      <c r="BS143" s="1035" t="s">
        <v>35</v>
      </c>
      <c r="BT143" s="1600" t="s">
        <v>35</v>
      </c>
      <c r="BU143" s="1645"/>
      <c r="BV143" s="1645"/>
      <c r="BW143" s="1645"/>
      <c r="BX143" s="1645"/>
      <c r="BY143" s="1497"/>
      <c r="BZ143" s="1497"/>
      <c r="CA143" s="1497"/>
      <c r="CB143" s="1497"/>
      <c r="CC143" s="1497"/>
      <c r="CD143" s="1497"/>
      <c r="CE143" s="1497"/>
      <c r="CF143" s="1497"/>
      <c r="CG143" s="1497"/>
      <c r="CH143" s="1497"/>
      <c r="CI143" s="1497"/>
      <c r="CJ143" s="1497"/>
      <c r="CK143" s="1497"/>
      <c r="CL143" s="1497"/>
      <c r="CM143" s="1497"/>
      <c r="CN143" s="1497"/>
      <c r="CO143" s="1497"/>
      <c r="CP143" s="1497"/>
      <c r="CQ143" s="1497"/>
      <c r="CR143" s="1497"/>
      <c r="CS143" s="1497"/>
      <c r="CT143" s="1497"/>
      <c r="CU143" s="1497"/>
      <c r="CV143" s="1497"/>
      <c r="CW143" s="1497"/>
      <c r="CX143" s="1497"/>
      <c r="CY143" s="1497"/>
      <c r="CZ143" s="1497"/>
    </row>
    <row r="144" s="130" customFormat="true" ht="15" customHeight="true" x14ac:dyDescent="0.2">
      <c r="A144" s="1817" t="s">
        <v>107</v>
      </c>
      <c r="B144" s="251" t="s">
        <v>64</v>
      </c>
      <c r="C144" s="952" t="s">
        <v>35</v>
      </c>
      <c r="D144" s="962" t="s">
        <v>35</v>
      </c>
      <c r="E144" s="962" t="s">
        <v>35</v>
      </c>
      <c r="F144" s="962" t="s">
        <v>35</v>
      </c>
      <c r="G144" s="972" t="s">
        <v>35</v>
      </c>
      <c r="H144" s="982" t="s">
        <v>35</v>
      </c>
      <c r="I144" s="962" t="s">
        <v>35</v>
      </c>
      <c r="J144" s="962" t="s">
        <v>35</v>
      </c>
      <c r="K144" s="962" t="s">
        <v>35</v>
      </c>
      <c r="L144" s="992" t="s">
        <v>35</v>
      </c>
      <c r="M144" s="999" t="s">
        <v>35</v>
      </c>
      <c r="N144" s="962" t="s">
        <v>35</v>
      </c>
      <c r="O144" s="962" t="s">
        <v>35</v>
      </c>
      <c r="P144" s="962" t="s">
        <v>35</v>
      </c>
      <c r="Q144" s="972" t="s">
        <v>35</v>
      </c>
      <c r="R144" s="982" t="s">
        <v>35</v>
      </c>
      <c r="S144" s="962" t="s">
        <v>35</v>
      </c>
      <c r="T144" s="1545" t="s">
        <v>35</v>
      </c>
      <c r="U144" s="1572"/>
      <c r="V144" s="1572"/>
      <c r="W144" s="1572"/>
      <c r="X144" s="1572"/>
      <c r="Y144" s="1477"/>
      <c r="Z144" s="1477"/>
      <c r="AA144" s="1477"/>
      <c r="AB144" s="1477"/>
      <c r="AC144" s="1477"/>
      <c r="AD144" s="1477"/>
      <c r="AE144" s="1477"/>
      <c r="AF144" s="1477"/>
      <c r="AG144" s="1477"/>
      <c r="AH144" s="1477"/>
      <c r="AI144" s="1477"/>
      <c r="AJ144" s="1477"/>
      <c r="AK144" s="1477"/>
      <c r="AL144" s="1477"/>
      <c r="AM144" s="1477"/>
      <c r="AN144" s="1477"/>
      <c r="AO144" s="1477"/>
      <c r="AP144" s="1477"/>
      <c r="AQ144" s="1477"/>
      <c r="AR144" s="1477"/>
      <c r="AS144" s="1477"/>
      <c r="AT144" s="1477"/>
      <c r="AU144" s="1477"/>
      <c r="AV144" s="1477"/>
      <c r="AW144" s="1477"/>
      <c r="AX144" s="1477"/>
      <c r="AY144" s="1477"/>
      <c r="AZ144" s="215"/>
      <c r="BA144" s="1840" t="s">
        <v>107</v>
      </c>
      <c r="BB144" s="159" t="s">
        <v>64</v>
      </c>
      <c r="BC144" s="1015" t="s">
        <v>35</v>
      </c>
      <c r="BD144" s="1035" t="s">
        <v>35</v>
      </c>
      <c r="BE144" s="1035" t="s">
        <v>35</v>
      </c>
      <c r="BF144" s="1035" t="s">
        <v>35</v>
      </c>
      <c r="BG144" s="1056" t="s">
        <v>35</v>
      </c>
      <c r="BH144" s="1077" t="s">
        <v>35</v>
      </c>
      <c r="BI144" s="1035" t="s">
        <v>35</v>
      </c>
      <c r="BJ144" s="1035" t="s">
        <v>35</v>
      </c>
      <c r="BK144" s="1035" t="s">
        <v>35</v>
      </c>
      <c r="BL144" s="1056" t="s">
        <v>35</v>
      </c>
      <c r="BM144" s="1077" t="s">
        <v>35</v>
      </c>
      <c r="BN144" s="1035" t="s">
        <v>35</v>
      </c>
      <c r="BO144" s="1035" t="s">
        <v>35</v>
      </c>
      <c r="BP144" s="1035" t="s">
        <v>35</v>
      </c>
      <c r="BQ144" s="1056" t="s">
        <v>35</v>
      </c>
      <c r="BR144" s="1077" t="s">
        <v>35</v>
      </c>
      <c r="BS144" s="1035" t="s">
        <v>35</v>
      </c>
      <c r="BT144" s="1600" t="s">
        <v>35</v>
      </c>
      <c r="BU144" s="1645"/>
      <c r="BV144" s="1645"/>
      <c r="BW144" s="1645"/>
      <c r="BX144" s="1645"/>
      <c r="BY144" s="1497"/>
      <c r="BZ144" s="1497"/>
      <c r="CA144" s="1497"/>
      <c r="CB144" s="1497"/>
      <c r="CC144" s="1497"/>
      <c r="CD144" s="1497"/>
      <c r="CE144" s="1497"/>
      <c r="CF144" s="1497"/>
      <c r="CG144" s="1497"/>
      <c r="CH144" s="1497"/>
      <c r="CI144" s="1497"/>
      <c r="CJ144" s="1497"/>
      <c r="CK144" s="1497"/>
      <c r="CL144" s="1497"/>
      <c r="CM144" s="1497"/>
      <c r="CN144" s="1497"/>
      <c r="CO144" s="1497"/>
      <c r="CP144" s="1497"/>
      <c r="CQ144" s="1497"/>
      <c r="CR144" s="1497"/>
      <c r="CS144" s="1497"/>
      <c r="CT144" s="1497"/>
      <c r="CU144" s="1497"/>
      <c r="CV144" s="1497"/>
      <c r="CW144" s="1497"/>
      <c r="CX144" s="1497"/>
      <c r="CY144" s="1497"/>
      <c r="CZ144" s="1497"/>
    </row>
    <row r="145" s="130" customFormat="true" ht="15" customHeight="true" x14ac:dyDescent="0.2">
      <c r="A145" s="1817"/>
      <c r="B145" s="251" t="s">
        <v>65</v>
      </c>
      <c r="C145" s="952" t="s">
        <v>35</v>
      </c>
      <c r="D145" s="962" t="s">
        <v>35</v>
      </c>
      <c r="E145" s="962" t="s">
        <v>35</v>
      </c>
      <c r="F145" s="962" t="s">
        <v>35</v>
      </c>
      <c r="G145" s="972" t="s">
        <v>35</v>
      </c>
      <c r="H145" s="982" t="s">
        <v>35</v>
      </c>
      <c r="I145" s="962" t="s">
        <v>35</v>
      </c>
      <c r="J145" s="962" t="s">
        <v>35</v>
      </c>
      <c r="K145" s="962" t="s">
        <v>35</v>
      </c>
      <c r="L145" s="992" t="s">
        <v>35</v>
      </c>
      <c r="M145" s="999" t="s">
        <v>35</v>
      </c>
      <c r="N145" s="962" t="s">
        <v>35</v>
      </c>
      <c r="O145" s="962" t="s">
        <v>35</v>
      </c>
      <c r="P145" s="962" t="s">
        <v>35</v>
      </c>
      <c r="Q145" s="972" t="s">
        <v>35</v>
      </c>
      <c r="R145" s="982" t="s">
        <v>35</v>
      </c>
      <c r="S145" s="962" t="s">
        <v>35</v>
      </c>
      <c r="T145" s="1545" t="s">
        <v>35</v>
      </c>
      <c r="U145" s="1572"/>
      <c r="V145" s="1572"/>
      <c r="W145" s="1572"/>
      <c r="X145" s="1572"/>
      <c r="Y145" s="1477"/>
      <c r="Z145" s="1477"/>
      <c r="AA145" s="1477"/>
      <c r="AB145" s="1477"/>
      <c r="AC145" s="1477"/>
      <c r="AD145" s="1477"/>
      <c r="AE145" s="1477"/>
      <c r="AF145" s="1477"/>
      <c r="AG145" s="1477"/>
      <c r="AH145" s="1477"/>
      <c r="AI145" s="1477"/>
      <c r="AJ145" s="1477"/>
      <c r="AK145" s="1477"/>
      <c r="AL145" s="1477"/>
      <c r="AM145" s="1477"/>
      <c r="AN145" s="1477"/>
      <c r="AO145" s="1477"/>
      <c r="AP145" s="1477"/>
      <c r="AQ145" s="1477"/>
      <c r="AR145" s="1477"/>
      <c r="AS145" s="1477"/>
      <c r="AT145" s="1477"/>
      <c r="AU145" s="1477"/>
      <c r="AV145" s="1477"/>
      <c r="AW145" s="1477"/>
      <c r="AX145" s="1477"/>
      <c r="AY145" s="1477"/>
      <c r="AZ145" s="215"/>
      <c r="BA145" s="1840"/>
      <c r="BB145" s="159" t="s">
        <v>65</v>
      </c>
      <c r="BC145" s="1015" t="s">
        <v>35</v>
      </c>
      <c r="BD145" s="1035" t="s">
        <v>35</v>
      </c>
      <c r="BE145" s="1035" t="s">
        <v>35</v>
      </c>
      <c r="BF145" s="1035" t="s">
        <v>35</v>
      </c>
      <c r="BG145" s="1056" t="s">
        <v>35</v>
      </c>
      <c r="BH145" s="1077" t="s">
        <v>35</v>
      </c>
      <c r="BI145" s="1035" t="s">
        <v>35</v>
      </c>
      <c r="BJ145" s="1035" t="s">
        <v>35</v>
      </c>
      <c r="BK145" s="1035" t="s">
        <v>35</v>
      </c>
      <c r="BL145" s="1056" t="s">
        <v>35</v>
      </c>
      <c r="BM145" s="1077" t="s">
        <v>35</v>
      </c>
      <c r="BN145" s="1035" t="s">
        <v>35</v>
      </c>
      <c r="BO145" s="1035" t="s">
        <v>35</v>
      </c>
      <c r="BP145" s="1035" t="s">
        <v>35</v>
      </c>
      <c r="BQ145" s="1056" t="s">
        <v>35</v>
      </c>
      <c r="BR145" s="1077" t="s">
        <v>35</v>
      </c>
      <c r="BS145" s="1035" t="s">
        <v>35</v>
      </c>
      <c r="BT145" s="1600" t="s">
        <v>35</v>
      </c>
      <c r="BU145" s="1645"/>
      <c r="BV145" s="1645"/>
      <c r="BW145" s="1645"/>
      <c r="BX145" s="1645"/>
      <c r="BY145" s="1497"/>
      <c r="BZ145" s="1497"/>
      <c r="CA145" s="1497"/>
      <c r="CB145" s="1497"/>
      <c r="CC145" s="1497"/>
      <c r="CD145" s="1497"/>
      <c r="CE145" s="1497"/>
      <c r="CF145" s="1497"/>
      <c r="CG145" s="1497"/>
      <c r="CH145" s="1497"/>
      <c r="CI145" s="1497"/>
      <c r="CJ145" s="1497"/>
      <c r="CK145" s="1497"/>
      <c r="CL145" s="1497"/>
      <c r="CM145" s="1497"/>
      <c r="CN145" s="1497"/>
      <c r="CO145" s="1497"/>
      <c r="CP145" s="1497"/>
      <c r="CQ145" s="1497"/>
      <c r="CR145" s="1497"/>
      <c r="CS145" s="1497"/>
      <c r="CT145" s="1497"/>
      <c r="CU145" s="1497"/>
      <c r="CV145" s="1497"/>
      <c r="CW145" s="1497"/>
      <c r="CX145" s="1497"/>
      <c r="CY145" s="1497"/>
      <c r="CZ145" s="1497"/>
    </row>
    <row r="146" s="130" customFormat="true" ht="15" customHeight="true" x14ac:dyDescent="0.2">
      <c r="A146" s="1817"/>
      <c r="B146" s="251" t="s">
        <v>66</v>
      </c>
      <c r="C146" s="952" t="s">
        <v>35</v>
      </c>
      <c r="D146" s="962" t="s">
        <v>35</v>
      </c>
      <c r="E146" s="962" t="s">
        <v>35</v>
      </c>
      <c r="F146" s="962" t="s">
        <v>35</v>
      </c>
      <c r="G146" s="972" t="s">
        <v>35</v>
      </c>
      <c r="H146" s="982" t="s">
        <v>35</v>
      </c>
      <c r="I146" s="962" t="s">
        <v>35</v>
      </c>
      <c r="J146" s="962" t="s">
        <v>35</v>
      </c>
      <c r="K146" s="962" t="s">
        <v>35</v>
      </c>
      <c r="L146" s="992" t="s">
        <v>35</v>
      </c>
      <c r="M146" s="999" t="s">
        <v>35</v>
      </c>
      <c r="N146" s="962" t="s">
        <v>35</v>
      </c>
      <c r="O146" s="962" t="s">
        <v>35</v>
      </c>
      <c r="P146" s="962" t="s">
        <v>35</v>
      </c>
      <c r="Q146" s="972" t="s">
        <v>35</v>
      </c>
      <c r="R146" s="982" t="s">
        <v>35</v>
      </c>
      <c r="S146" s="962" t="s">
        <v>35</v>
      </c>
      <c r="T146" s="1545" t="s">
        <v>35</v>
      </c>
      <c r="U146" s="1572"/>
      <c r="V146" s="1572"/>
      <c r="W146" s="1572"/>
      <c r="X146" s="1572"/>
      <c r="Y146" s="1477"/>
      <c r="Z146" s="1477"/>
      <c r="AA146" s="1477"/>
      <c r="AB146" s="1477"/>
      <c r="AC146" s="1477"/>
      <c r="AD146" s="1477"/>
      <c r="AE146" s="1477"/>
      <c r="AF146" s="1477"/>
      <c r="AG146" s="1477"/>
      <c r="AH146" s="1477"/>
      <c r="AI146" s="1477"/>
      <c r="AJ146" s="1477"/>
      <c r="AK146" s="1477"/>
      <c r="AL146" s="1477"/>
      <c r="AM146" s="1477"/>
      <c r="AN146" s="1477"/>
      <c r="AO146" s="1477"/>
      <c r="AP146" s="1477"/>
      <c r="AQ146" s="1477"/>
      <c r="AR146" s="1477"/>
      <c r="AS146" s="1477"/>
      <c r="AT146" s="1477"/>
      <c r="AU146" s="1477"/>
      <c r="AV146" s="1477"/>
      <c r="AW146" s="1477"/>
      <c r="AX146" s="1477"/>
      <c r="AY146" s="1477"/>
      <c r="AZ146" s="215"/>
      <c r="BA146" s="1840"/>
      <c r="BB146" s="159" t="s">
        <v>66</v>
      </c>
      <c r="BC146" s="1015" t="s">
        <v>35</v>
      </c>
      <c r="BD146" s="1035" t="s">
        <v>35</v>
      </c>
      <c r="BE146" s="1035" t="s">
        <v>35</v>
      </c>
      <c r="BF146" s="1035" t="s">
        <v>35</v>
      </c>
      <c r="BG146" s="1056" t="s">
        <v>35</v>
      </c>
      <c r="BH146" s="1077" t="s">
        <v>35</v>
      </c>
      <c r="BI146" s="1035" t="s">
        <v>35</v>
      </c>
      <c r="BJ146" s="1035" t="s">
        <v>35</v>
      </c>
      <c r="BK146" s="1035" t="s">
        <v>35</v>
      </c>
      <c r="BL146" s="1056" t="s">
        <v>35</v>
      </c>
      <c r="BM146" s="1077" t="s">
        <v>35</v>
      </c>
      <c r="BN146" s="1035" t="s">
        <v>35</v>
      </c>
      <c r="BO146" s="1035" t="s">
        <v>35</v>
      </c>
      <c r="BP146" s="1035" t="s">
        <v>35</v>
      </c>
      <c r="BQ146" s="1056" t="s">
        <v>35</v>
      </c>
      <c r="BR146" s="1077" t="s">
        <v>35</v>
      </c>
      <c r="BS146" s="1035" t="s">
        <v>35</v>
      </c>
      <c r="BT146" s="1600" t="s">
        <v>35</v>
      </c>
      <c r="BU146" s="1645"/>
      <c r="BV146" s="1645"/>
      <c r="BW146" s="1645"/>
      <c r="BX146" s="1645"/>
      <c r="BY146" s="1497"/>
      <c r="BZ146" s="1497"/>
      <c r="CA146" s="1497"/>
      <c r="CB146" s="1497"/>
      <c r="CC146" s="1497"/>
      <c r="CD146" s="1497"/>
      <c r="CE146" s="1497"/>
      <c r="CF146" s="1497"/>
      <c r="CG146" s="1497"/>
      <c r="CH146" s="1497"/>
      <c r="CI146" s="1497"/>
      <c r="CJ146" s="1497"/>
      <c r="CK146" s="1497"/>
      <c r="CL146" s="1497"/>
      <c r="CM146" s="1497"/>
      <c r="CN146" s="1497"/>
      <c r="CO146" s="1497"/>
      <c r="CP146" s="1497"/>
      <c r="CQ146" s="1497"/>
      <c r="CR146" s="1497"/>
      <c r="CS146" s="1497"/>
      <c r="CT146" s="1497"/>
      <c r="CU146" s="1497"/>
      <c r="CV146" s="1497"/>
      <c r="CW146" s="1497"/>
      <c r="CX146" s="1497"/>
      <c r="CY146" s="1497"/>
      <c r="CZ146" s="1497"/>
    </row>
    <row r="147" s="130" customFormat="true" ht="15" customHeight="true" x14ac:dyDescent="0.2">
      <c r="A147" s="1817"/>
      <c r="B147" s="251" t="s">
        <v>67</v>
      </c>
      <c r="C147" s="952" t="s">
        <v>35</v>
      </c>
      <c r="D147" s="962" t="s">
        <v>35</v>
      </c>
      <c r="E147" s="962" t="s">
        <v>35</v>
      </c>
      <c r="F147" s="962" t="s">
        <v>35</v>
      </c>
      <c r="G147" s="972" t="s">
        <v>35</v>
      </c>
      <c r="H147" s="982" t="s">
        <v>35</v>
      </c>
      <c r="I147" s="962" t="s">
        <v>35</v>
      </c>
      <c r="J147" s="962" t="s">
        <v>35</v>
      </c>
      <c r="K147" s="962" t="s">
        <v>35</v>
      </c>
      <c r="L147" s="992" t="s">
        <v>35</v>
      </c>
      <c r="M147" s="999" t="s">
        <v>35</v>
      </c>
      <c r="N147" s="962" t="s">
        <v>35</v>
      </c>
      <c r="O147" s="962" t="s">
        <v>35</v>
      </c>
      <c r="P147" s="962" t="s">
        <v>35</v>
      </c>
      <c r="Q147" s="972" t="s">
        <v>35</v>
      </c>
      <c r="R147" s="982" t="s">
        <v>35</v>
      </c>
      <c r="S147" s="962" t="s">
        <v>35</v>
      </c>
      <c r="T147" s="1545" t="s">
        <v>35</v>
      </c>
      <c r="U147" s="1572"/>
      <c r="V147" s="1572"/>
      <c r="W147" s="1572"/>
      <c r="X147" s="1572"/>
      <c r="Y147" s="1477"/>
      <c r="Z147" s="1477"/>
      <c r="AA147" s="1477"/>
      <c r="AB147" s="1477"/>
      <c r="AC147" s="1477"/>
      <c r="AD147" s="1477"/>
      <c r="AE147" s="1477"/>
      <c r="AF147" s="1477"/>
      <c r="AG147" s="1477"/>
      <c r="AH147" s="1477"/>
      <c r="AI147" s="1477"/>
      <c r="AJ147" s="1477"/>
      <c r="AK147" s="1477"/>
      <c r="AL147" s="1477"/>
      <c r="AM147" s="1477"/>
      <c r="AN147" s="1477"/>
      <c r="AO147" s="1477"/>
      <c r="AP147" s="1477"/>
      <c r="AQ147" s="1477"/>
      <c r="AR147" s="1477"/>
      <c r="AS147" s="1477"/>
      <c r="AT147" s="1477"/>
      <c r="AU147" s="1477"/>
      <c r="AV147" s="1477"/>
      <c r="AW147" s="1477"/>
      <c r="AX147" s="1477"/>
      <c r="AY147" s="1477"/>
      <c r="AZ147" s="215"/>
      <c r="BA147" s="1840"/>
      <c r="BB147" s="159" t="s">
        <v>67</v>
      </c>
      <c r="BC147" s="1015" t="s">
        <v>35</v>
      </c>
      <c r="BD147" s="1035" t="s">
        <v>35</v>
      </c>
      <c r="BE147" s="1035" t="s">
        <v>35</v>
      </c>
      <c r="BF147" s="1035" t="s">
        <v>35</v>
      </c>
      <c r="BG147" s="1056" t="s">
        <v>35</v>
      </c>
      <c r="BH147" s="1077" t="s">
        <v>35</v>
      </c>
      <c r="BI147" s="1035" t="s">
        <v>35</v>
      </c>
      <c r="BJ147" s="1035" t="s">
        <v>35</v>
      </c>
      <c r="BK147" s="1035" t="s">
        <v>35</v>
      </c>
      <c r="BL147" s="1056" t="s">
        <v>35</v>
      </c>
      <c r="BM147" s="1077" t="s">
        <v>35</v>
      </c>
      <c r="BN147" s="1035" t="s">
        <v>35</v>
      </c>
      <c r="BO147" s="1035" t="s">
        <v>35</v>
      </c>
      <c r="BP147" s="1035" t="s">
        <v>35</v>
      </c>
      <c r="BQ147" s="1056" t="s">
        <v>35</v>
      </c>
      <c r="BR147" s="1077" t="s">
        <v>35</v>
      </c>
      <c r="BS147" s="1035" t="s">
        <v>35</v>
      </c>
      <c r="BT147" s="1600" t="s">
        <v>35</v>
      </c>
      <c r="BU147" s="1645"/>
      <c r="BV147" s="1645"/>
      <c r="BW147" s="1645"/>
      <c r="BX147" s="1645"/>
      <c r="BY147" s="1497"/>
      <c r="BZ147" s="1497"/>
      <c r="CA147" s="1497"/>
      <c r="CB147" s="1497"/>
      <c r="CC147" s="1497"/>
      <c r="CD147" s="1497"/>
      <c r="CE147" s="1497"/>
      <c r="CF147" s="1497"/>
      <c r="CG147" s="1497"/>
      <c r="CH147" s="1497"/>
      <c r="CI147" s="1497"/>
      <c r="CJ147" s="1497"/>
      <c r="CK147" s="1497"/>
      <c r="CL147" s="1497"/>
      <c r="CM147" s="1497"/>
      <c r="CN147" s="1497"/>
      <c r="CO147" s="1497"/>
      <c r="CP147" s="1497"/>
      <c r="CQ147" s="1497"/>
      <c r="CR147" s="1497"/>
      <c r="CS147" s="1497"/>
      <c r="CT147" s="1497"/>
      <c r="CU147" s="1497"/>
      <c r="CV147" s="1497"/>
      <c r="CW147" s="1497"/>
      <c r="CX147" s="1497"/>
      <c r="CY147" s="1497"/>
      <c r="CZ147" s="1497"/>
    </row>
    <row r="148" s="130" customFormat="true" ht="15" customHeight="true" x14ac:dyDescent="0.2">
      <c r="A148" s="1817" t="s">
        <v>108</v>
      </c>
      <c r="B148" s="251" t="s">
        <v>49</v>
      </c>
      <c r="C148" s="952" t="s">
        <v>35</v>
      </c>
      <c r="D148" s="962" t="s">
        <v>35</v>
      </c>
      <c r="E148" s="962" t="s">
        <v>35</v>
      </c>
      <c r="F148" s="962" t="s">
        <v>35</v>
      </c>
      <c r="G148" s="972" t="s">
        <v>35</v>
      </c>
      <c r="H148" s="982" t="s">
        <v>35</v>
      </c>
      <c r="I148" s="962" t="s">
        <v>35</v>
      </c>
      <c r="J148" s="962" t="s">
        <v>35</v>
      </c>
      <c r="K148" s="962" t="s">
        <v>35</v>
      </c>
      <c r="L148" s="992" t="s">
        <v>35</v>
      </c>
      <c r="M148" s="999" t="s">
        <v>35</v>
      </c>
      <c r="N148" s="962" t="s">
        <v>35</v>
      </c>
      <c r="O148" s="962" t="s">
        <v>35</v>
      </c>
      <c r="P148" s="962" t="s">
        <v>35</v>
      </c>
      <c r="Q148" s="972" t="s">
        <v>35</v>
      </c>
      <c r="R148" s="982" t="s">
        <v>35</v>
      </c>
      <c r="S148" s="962" t="s">
        <v>35</v>
      </c>
      <c r="T148" s="1545" t="s">
        <v>35</v>
      </c>
      <c r="U148" s="1572"/>
      <c r="V148" s="1572"/>
      <c r="W148" s="1572"/>
      <c r="X148" s="1572"/>
      <c r="Y148" s="1477"/>
      <c r="Z148" s="1477"/>
      <c r="AA148" s="1477"/>
      <c r="AB148" s="1477"/>
      <c r="AC148" s="1477"/>
      <c r="AD148" s="1477"/>
      <c r="AE148" s="1477"/>
      <c r="AF148" s="1477"/>
      <c r="AG148" s="1477"/>
      <c r="AH148" s="1477"/>
      <c r="AI148" s="1477"/>
      <c r="AJ148" s="1477"/>
      <c r="AK148" s="1477"/>
      <c r="AL148" s="1477"/>
      <c r="AM148" s="1477"/>
      <c r="AN148" s="1477"/>
      <c r="AO148" s="1477"/>
      <c r="AP148" s="1477"/>
      <c r="AQ148" s="1477"/>
      <c r="AR148" s="1477"/>
      <c r="AS148" s="1477"/>
      <c r="AT148" s="1477"/>
      <c r="AU148" s="1477"/>
      <c r="AV148" s="1477"/>
      <c r="AW148" s="1477"/>
      <c r="AX148" s="1477"/>
      <c r="AY148" s="1477"/>
      <c r="AZ148" s="215"/>
      <c r="BA148" s="1840" t="s">
        <v>108</v>
      </c>
      <c r="BB148" s="159" t="s">
        <v>49</v>
      </c>
      <c r="BC148" s="1015" t="s">
        <v>35</v>
      </c>
      <c r="BD148" s="1035" t="s">
        <v>35</v>
      </c>
      <c r="BE148" s="1035" t="s">
        <v>35</v>
      </c>
      <c r="BF148" s="1035" t="s">
        <v>35</v>
      </c>
      <c r="BG148" s="1056" t="s">
        <v>35</v>
      </c>
      <c r="BH148" s="1077" t="s">
        <v>35</v>
      </c>
      <c r="BI148" s="1035" t="s">
        <v>35</v>
      </c>
      <c r="BJ148" s="1035" t="s">
        <v>35</v>
      </c>
      <c r="BK148" s="1035" t="s">
        <v>35</v>
      </c>
      <c r="BL148" s="1056" t="s">
        <v>35</v>
      </c>
      <c r="BM148" s="1077" t="s">
        <v>35</v>
      </c>
      <c r="BN148" s="1035" t="s">
        <v>35</v>
      </c>
      <c r="BO148" s="1035" t="s">
        <v>35</v>
      </c>
      <c r="BP148" s="1035" t="s">
        <v>35</v>
      </c>
      <c r="BQ148" s="1056" t="s">
        <v>35</v>
      </c>
      <c r="BR148" s="1077" t="s">
        <v>35</v>
      </c>
      <c r="BS148" s="1035" t="s">
        <v>35</v>
      </c>
      <c r="BT148" s="1600" t="s">
        <v>35</v>
      </c>
      <c r="BU148" s="1645"/>
      <c r="BV148" s="1645"/>
      <c r="BW148" s="1645"/>
      <c r="BX148" s="1645"/>
      <c r="BY148" s="1497"/>
      <c r="BZ148" s="1497"/>
      <c r="CA148" s="1497"/>
      <c r="CB148" s="1497"/>
      <c r="CC148" s="1497"/>
      <c r="CD148" s="1497"/>
      <c r="CE148" s="1497"/>
      <c r="CF148" s="1497"/>
      <c r="CG148" s="1497"/>
      <c r="CH148" s="1497"/>
      <c r="CI148" s="1497"/>
      <c r="CJ148" s="1497"/>
      <c r="CK148" s="1497"/>
      <c r="CL148" s="1497"/>
      <c r="CM148" s="1497"/>
      <c r="CN148" s="1497"/>
      <c r="CO148" s="1497"/>
      <c r="CP148" s="1497"/>
      <c r="CQ148" s="1497"/>
      <c r="CR148" s="1497"/>
      <c r="CS148" s="1497"/>
      <c r="CT148" s="1497"/>
      <c r="CU148" s="1497"/>
      <c r="CV148" s="1497"/>
      <c r="CW148" s="1497"/>
      <c r="CX148" s="1497"/>
      <c r="CY148" s="1497"/>
      <c r="CZ148" s="1497"/>
    </row>
    <row r="149" s="130" customFormat="true" ht="15" customHeight="true" x14ac:dyDescent="0.2">
      <c r="A149" s="1817"/>
      <c r="B149" s="251" t="s">
        <v>48</v>
      </c>
      <c r="C149" s="952" t="s">
        <v>35</v>
      </c>
      <c r="D149" s="962" t="s">
        <v>35</v>
      </c>
      <c r="E149" s="962" t="s">
        <v>35</v>
      </c>
      <c r="F149" s="962" t="s">
        <v>35</v>
      </c>
      <c r="G149" s="972" t="s">
        <v>35</v>
      </c>
      <c r="H149" s="982" t="s">
        <v>35</v>
      </c>
      <c r="I149" s="962" t="s">
        <v>35</v>
      </c>
      <c r="J149" s="962" t="s">
        <v>35</v>
      </c>
      <c r="K149" s="962" t="s">
        <v>35</v>
      </c>
      <c r="L149" s="992" t="s">
        <v>35</v>
      </c>
      <c r="M149" s="999" t="s">
        <v>35</v>
      </c>
      <c r="N149" s="962" t="s">
        <v>35</v>
      </c>
      <c r="O149" s="962" t="s">
        <v>35</v>
      </c>
      <c r="P149" s="962" t="s">
        <v>35</v>
      </c>
      <c r="Q149" s="972" t="s">
        <v>35</v>
      </c>
      <c r="R149" s="982" t="s">
        <v>35</v>
      </c>
      <c r="S149" s="962" t="s">
        <v>35</v>
      </c>
      <c r="T149" s="1545" t="s">
        <v>35</v>
      </c>
      <c r="U149" s="1572"/>
      <c r="V149" s="1572"/>
      <c r="W149" s="1572"/>
      <c r="X149" s="1572"/>
      <c r="Y149" s="1477"/>
      <c r="Z149" s="1477"/>
      <c r="AA149" s="1477"/>
      <c r="AB149" s="1477"/>
      <c r="AC149" s="1477"/>
      <c r="AD149" s="1477"/>
      <c r="AE149" s="1477"/>
      <c r="AF149" s="1477"/>
      <c r="AG149" s="1477"/>
      <c r="AH149" s="1477"/>
      <c r="AI149" s="1477"/>
      <c r="AJ149" s="1477"/>
      <c r="AK149" s="1477"/>
      <c r="AL149" s="1477"/>
      <c r="AM149" s="1477"/>
      <c r="AN149" s="1477"/>
      <c r="AO149" s="1477"/>
      <c r="AP149" s="1477"/>
      <c r="AQ149" s="1477"/>
      <c r="AR149" s="1477"/>
      <c r="AS149" s="1477"/>
      <c r="AT149" s="1477"/>
      <c r="AU149" s="1477"/>
      <c r="AV149" s="1477"/>
      <c r="AW149" s="1477"/>
      <c r="AX149" s="1477"/>
      <c r="AY149" s="1477"/>
      <c r="AZ149" s="215"/>
      <c r="BA149" s="1840"/>
      <c r="BB149" s="159" t="s">
        <v>48</v>
      </c>
      <c r="BC149" s="1015" t="s">
        <v>35</v>
      </c>
      <c r="BD149" s="1035" t="s">
        <v>35</v>
      </c>
      <c r="BE149" s="1035" t="s">
        <v>35</v>
      </c>
      <c r="BF149" s="1035" t="s">
        <v>35</v>
      </c>
      <c r="BG149" s="1056" t="s">
        <v>35</v>
      </c>
      <c r="BH149" s="1077" t="s">
        <v>35</v>
      </c>
      <c r="BI149" s="1035" t="s">
        <v>35</v>
      </c>
      <c r="BJ149" s="1035" t="s">
        <v>35</v>
      </c>
      <c r="BK149" s="1035" t="s">
        <v>35</v>
      </c>
      <c r="BL149" s="1056" t="s">
        <v>35</v>
      </c>
      <c r="BM149" s="1077" t="s">
        <v>35</v>
      </c>
      <c r="BN149" s="1035" t="s">
        <v>35</v>
      </c>
      <c r="BO149" s="1035" t="s">
        <v>35</v>
      </c>
      <c r="BP149" s="1035" t="s">
        <v>35</v>
      </c>
      <c r="BQ149" s="1056" t="s">
        <v>35</v>
      </c>
      <c r="BR149" s="1077" t="s">
        <v>35</v>
      </c>
      <c r="BS149" s="1035" t="s">
        <v>35</v>
      </c>
      <c r="BT149" s="1600" t="s">
        <v>35</v>
      </c>
      <c r="BU149" s="1645"/>
      <c r="BV149" s="1645"/>
      <c r="BW149" s="1645"/>
      <c r="BX149" s="1645"/>
      <c r="BY149" s="1497"/>
      <c r="BZ149" s="1497"/>
      <c r="CA149" s="1497"/>
      <c r="CB149" s="1497"/>
      <c r="CC149" s="1497"/>
      <c r="CD149" s="1497"/>
      <c r="CE149" s="1497"/>
      <c r="CF149" s="1497"/>
      <c r="CG149" s="1497"/>
      <c r="CH149" s="1497"/>
      <c r="CI149" s="1497"/>
      <c r="CJ149" s="1497"/>
      <c r="CK149" s="1497"/>
      <c r="CL149" s="1497"/>
      <c r="CM149" s="1497"/>
      <c r="CN149" s="1497"/>
      <c r="CO149" s="1497"/>
      <c r="CP149" s="1497"/>
      <c r="CQ149" s="1497"/>
      <c r="CR149" s="1497"/>
      <c r="CS149" s="1497"/>
      <c r="CT149" s="1497"/>
      <c r="CU149" s="1497"/>
      <c r="CV149" s="1497"/>
      <c r="CW149" s="1497"/>
      <c r="CX149" s="1497"/>
      <c r="CY149" s="1497"/>
      <c r="CZ149" s="1497"/>
    </row>
    <row r="150" s="130" customFormat="true" ht="15" customHeight="true" x14ac:dyDescent="0.2">
      <c r="A150" s="1817"/>
      <c r="B150" s="251" t="s">
        <v>110</v>
      </c>
      <c r="C150" s="952" t="s">
        <v>35</v>
      </c>
      <c r="D150" s="962" t="s">
        <v>35</v>
      </c>
      <c r="E150" s="962" t="s">
        <v>35</v>
      </c>
      <c r="F150" s="962" t="s">
        <v>35</v>
      </c>
      <c r="G150" s="972" t="s">
        <v>35</v>
      </c>
      <c r="H150" s="982" t="s">
        <v>35</v>
      </c>
      <c r="I150" s="962" t="s">
        <v>35</v>
      </c>
      <c r="J150" s="962" t="s">
        <v>35</v>
      </c>
      <c r="K150" s="962" t="s">
        <v>35</v>
      </c>
      <c r="L150" s="992" t="s">
        <v>35</v>
      </c>
      <c r="M150" s="999" t="s">
        <v>35</v>
      </c>
      <c r="N150" s="962" t="s">
        <v>35</v>
      </c>
      <c r="O150" s="962" t="s">
        <v>35</v>
      </c>
      <c r="P150" s="962" t="s">
        <v>35</v>
      </c>
      <c r="Q150" s="972" t="s">
        <v>35</v>
      </c>
      <c r="R150" s="982" t="s">
        <v>35</v>
      </c>
      <c r="S150" s="962" t="s">
        <v>35</v>
      </c>
      <c r="T150" s="1545" t="s">
        <v>35</v>
      </c>
      <c r="U150" s="1572"/>
      <c r="V150" s="1572"/>
      <c r="W150" s="1572"/>
      <c r="X150" s="1572"/>
      <c r="Y150" s="1477"/>
      <c r="Z150" s="1477"/>
      <c r="AA150" s="1477"/>
      <c r="AB150" s="1477"/>
      <c r="AC150" s="1477"/>
      <c r="AD150" s="1477"/>
      <c r="AE150" s="1477"/>
      <c r="AF150" s="1477"/>
      <c r="AG150" s="1477"/>
      <c r="AH150" s="1477"/>
      <c r="AI150" s="1477"/>
      <c r="AJ150" s="1477"/>
      <c r="AK150" s="1477"/>
      <c r="AL150" s="1477"/>
      <c r="AM150" s="1477"/>
      <c r="AN150" s="1477"/>
      <c r="AO150" s="1477"/>
      <c r="AP150" s="1477"/>
      <c r="AQ150" s="1477"/>
      <c r="AR150" s="1477"/>
      <c r="AS150" s="1477"/>
      <c r="AT150" s="1477"/>
      <c r="AU150" s="1477"/>
      <c r="AV150" s="1477"/>
      <c r="AW150" s="1477"/>
      <c r="AX150" s="1477"/>
      <c r="AY150" s="1477"/>
      <c r="AZ150" s="215"/>
      <c r="BA150" s="1840"/>
      <c r="BB150" s="159" t="s">
        <v>110</v>
      </c>
      <c r="BC150" s="1015" t="s">
        <v>35</v>
      </c>
      <c r="BD150" s="1035" t="s">
        <v>35</v>
      </c>
      <c r="BE150" s="1035" t="s">
        <v>35</v>
      </c>
      <c r="BF150" s="1035" t="s">
        <v>35</v>
      </c>
      <c r="BG150" s="1056" t="s">
        <v>35</v>
      </c>
      <c r="BH150" s="1077" t="s">
        <v>35</v>
      </c>
      <c r="BI150" s="1035" t="s">
        <v>35</v>
      </c>
      <c r="BJ150" s="1035" t="s">
        <v>35</v>
      </c>
      <c r="BK150" s="1035" t="s">
        <v>35</v>
      </c>
      <c r="BL150" s="1056" t="s">
        <v>35</v>
      </c>
      <c r="BM150" s="1077" t="s">
        <v>35</v>
      </c>
      <c r="BN150" s="1035" t="s">
        <v>35</v>
      </c>
      <c r="BO150" s="1035" t="s">
        <v>35</v>
      </c>
      <c r="BP150" s="1035" t="s">
        <v>35</v>
      </c>
      <c r="BQ150" s="1056" t="s">
        <v>35</v>
      </c>
      <c r="BR150" s="1077" t="s">
        <v>35</v>
      </c>
      <c r="BS150" s="1035" t="s">
        <v>35</v>
      </c>
      <c r="BT150" s="1600" t="s">
        <v>35</v>
      </c>
      <c r="BU150" s="1645"/>
      <c r="BV150" s="1645"/>
      <c r="BW150" s="1645"/>
      <c r="BX150" s="1645"/>
      <c r="BY150" s="1497"/>
      <c r="BZ150" s="1497"/>
      <c r="CA150" s="1497"/>
      <c r="CB150" s="1497"/>
      <c r="CC150" s="1497"/>
      <c r="CD150" s="1497"/>
      <c r="CE150" s="1497"/>
      <c r="CF150" s="1497"/>
      <c r="CG150" s="1497"/>
      <c r="CH150" s="1497"/>
      <c r="CI150" s="1497"/>
      <c r="CJ150" s="1497"/>
      <c r="CK150" s="1497"/>
      <c r="CL150" s="1497"/>
      <c r="CM150" s="1497"/>
      <c r="CN150" s="1497"/>
      <c r="CO150" s="1497"/>
      <c r="CP150" s="1497"/>
      <c r="CQ150" s="1497"/>
      <c r="CR150" s="1497"/>
      <c r="CS150" s="1497"/>
      <c r="CT150" s="1497"/>
      <c r="CU150" s="1497"/>
      <c r="CV150" s="1497"/>
      <c r="CW150" s="1497"/>
      <c r="CX150" s="1497"/>
      <c r="CY150" s="1497"/>
      <c r="CZ150" s="1497"/>
    </row>
    <row r="151" s="130" customFormat="true" ht="15" customHeight="true" x14ac:dyDescent="0.2">
      <c r="A151" s="1817" t="s">
        <v>109</v>
      </c>
      <c r="B151" s="251" t="s">
        <v>49</v>
      </c>
      <c r="C151" s="952" t="s">
        <v>35</v>
      </c>
      <c r="D151" s="962" t="s">
        <v>35</v>
      </c>
      <c r="E151" s="962" t="s">
        <v>35</v>
      </c>
      <c r="F151" s="962" t="s">
        <v>35</v>
      </c>
      <c r="G151" s="972" t="s">
        <v>35</v>
      </c>
      <c r="H151" s="982" t="s">
        <v>35</v>
      </c>
      <c r="I151" s="962" t="s">
        <v>35</v>
      </c>
      <c r="J151" s="962" t="s">
        <v>35</v>
      </c>
      <c r="K151" s="962" t="s">
        <v>35</v>
      </c>
      <c r="L151" s="992" t="s">
        <v>35</v>
      </c>
      <c r="M151" s="999" t="s">
        <v>35</v>
      </c>
      <c r="N151" s="962" t="s">
        <v>35</v>
      </c>
      <c r="O151" s="962" t="s">
        <v>35</v>
      </c>
      <c r="P151" s="962" t="s">
        <v>35</v>
      </c>
      <c r="Q151" s="972" t="s">
        <v>35</v>
      </c>
      <c r="R151" s="982" t="s">
        <v>35</v>
      </c>
      <c r="S151" s="962" t="s">
        <v>35</v>
      </c>
      <c r="T151" s="1545" t="s">
        <v>35</v>
      </c>
      <c r="U151" s="1572"/>
      <c r="V151" s="1572"/>
      <c r="W151" s="1572"/>
      <c r="X151" s="1572"/>
      <c r="Y151" s="1477"/>
      <c r="Z151" s="1477"/>
      <c r="AA151" s="1477"/>
      <c r="AB151" s="1477"/>
      <c r="AC151" s="1477"/>
      <c r="AD151" s="1477"/>
      <c r="AE151" s="1477"/>
      <c r="AF151" s="1477"/>
      <c r="AG151" s="1477"/>
      <c r="AH151" s="1477"/>
      <c r="AI151" s="1477"/>
      <c r="AJ151" s="1477"/>
      <c r="AK151" s="1477"/>
      <c r="AL151" s="1477"/>
      <c r="AM151" s="1477"/>
      <c r="AN151" s="1477"/>
      <c r="AO151" s="1477"/>
      <c r="AP151" s="1477"/>
      <c r="AQ151" s="1477"/>
      <c r="AR151" s="1477"/>
      <c r="AS151" s="1477"/>
      <c r="AT151" s="1477"/>
      <c r="AU151" s="1477"/>
      <c r="AV151" s="1477"/>
      <c r="AW151" s="1477"/>
      <c r="AX151" s="1477"/>
      <c r="AY151" s="1477"/>
      <c r="AZ151" s="215"/>
      <c r="BA151" s="1840" t="s">
        <v>109</v>
      </c>
      <c r="BB151" s="159" t="s">
        <v>49</v>
      </c>
      <c r="BC151" s="1015" t="s">
        <v>35</v>
      </c>
      <c r="BD151" s="1035" t="s">
        <v>35</v>
      </c>
      <c r="BE151" s="1035" t="s">
        <v>35</v>
      </c>
      <c r="BF151" s="1035" t="s">
        <v>35</v>
      </c>
      <c r="BG151" s="1056" t="s">
        <v>35</v>
      </c>
      <c r="BH151" s="1077" t="s">
        <v>35</v>
      </c>
      <c r="BI151" s="1035" t="s">
        <v>35</v>
      </c>
      <c r="BJ151" s="1035" t="s">
        <v>35</v>
      </c>
      <c r="BK151" s="1035" t="s">
        <v>35</v>
      </c>
      <c r="BL151" s="1056" t="s">
        <v>35</v>
      </c>
      <c r="BM151" s="1077" t="s">
        <v>35</v>
      </c>
      <c r="BN151" s="1035" t="s">
        <v>35</v>
      </c>
      <c r="BO151" s="1035" t="s">
        <v>35</v>
      </c>
      <c r="BP151" s="1035" t="s">
        <v>35</v>
      </c>
      <c r="BQ151" s="1056" t="s">
        <v>35</v>
      </c>
      <c r="BR151" s="1077" t="s">
        <v>35</v>
      </c>
      <c r="BS151" s="1035" t="s">
        <v>35</v>
      </c>
      <c r="BT151" s="1600" t="s">
        <v>35</v>
      </c>
      <c r="BU151" s="1645"/>
      <c r="BV151" s="1645"/>
      <c r="BW151" s="1645"/>
      <c r="BX151" s="1645"/>
      <c r="BY151" s="1497"/>
      <c r="BZ151" s="1497"/>
      <c r="CA151" s="1497"/>
      <c r="CB151" s="1497"/>
      <c r="CC151" s="1497"/>
      <c r="CD151" s="1497"/>
      <c r="CE151" s="1497"/>
      <c r="CF151" s="1497"/>
      <c r="CG151" s="1497"/>
      <c r="CH151" s="1497"/>
      <c r="CI151" s="1497"/>
      <c r="CJ151" s="1497"/>
      <c r="CK151" s="1497"/>
      <c r="CL151" s="1497"/>
      <c r="CM151" s="1497"/>
      <c r="CN151" s="1497"/>
      <c r="CO151" s="1497"/>
      <c r="CP151" s="1497"/>
      <c r="CQ151" s="1497"/>
      <c r="CR151" s="1497"/>
      <c r="CS151" s="1497"/>
      <c r="CT151" s="1497"/>
      <c r="CU151" s="1497"/>
      <c r="CV151" s="1497"/>
      <c r="CW151" s="1497"/>
      <c r="CX151" s="1497"/>
      <c r="CY151" s="1497"/>
      <c r="CZ151" s="1497"/>
    </row>
    <row r="152" s="130" customFormat="true" ht="15" customHeight="true" x14ac:dyDescent="0.2">
      <c r="A152" s="1977"/>
      <c r="B152" s="252" t="s">
        <v>48</v>
      </c>
      <c r="C152" s="1355" t="s">
        <v>35</v>
      </c>
      <c r="D152" s="1363" t="s">
        <v>35</v>
      </c>
      <c r="E152" s="1363" t="s">
        <v>35</v>
      </c>
      <c r="F152" s="1363" t="s">
        <v>35</v>
      </c>
      <c r="G152" s="1371" t="s">
        <v>35</v>
      </c>
      <c r="H152" s="1379" t="s">
        <v>35</v>
      </c>
      <c r="I152" s="1363" t="s">
        <v>35</v>
      </c>
      <c r="J152" s="1363" t="s">
        <v>35</v>
      </c>
      <c r="K152" s="1363" t="s">
        <v>35</v>
      </c>
      <c r="L152" s="1387" t="s">
        <v>35</v>
      </c>
      <c r="M152" s="1392" t="s">
        <v>35</v>
      </c>
      <c r="N152" s="1363" t="s">
        <v>35</v>
      </c>
      <c r="O152" s="1363" t="s">
        <v>35</v>
      </c>
      <c r="P152" s="1363" t="s">
        <v>35</v>
      </c>
      <c r="Q152" s="1371" t="s">
        <v>35</v>
      </c>
      <c r="R152" s="1379" t="s">
        <v>35</v>
      </c>
      <c r="S152" s="1363" t="s">
        <v>35</v>
      </c>
      <c r="T152" s="1546" t="s">
        <v>35</v>
      </c>
      <c r="U152" s="1573"/>
      <c r="V152" s="1573"/>
      <c r="W152" s="1573"/>
      <c r="X152" s="1573"/>
      <c r="Y152" s="1574"/>
      <c r="Z152" s="1574"/>
      <c r="AA152" s="1574"/>
      <c r="AB152" s="1574"/>
      <c r="AC152" s="1574"/>
      <c r="AD152" s="1574"/>
      <c r="AE152" s="1574"/>
      <c r="AF152" s="1574"/>
      <c r="AG152" s="1574"/>
      <c r="AH152" s="1574"/>
      <c r="AI152" s="1574"/>
      <c r="AJ152" s="1574"/>
      <c r="AK152" s="1574"/>
      <c r="AL152" s="1574"/>
      <c r="AM152" s="1574"/>
      <c r="AN152" s="1574"/>
      <c r="AO152" s="1574"/>
      <c r="AP152" s="1574"/>
      <c r="AQ152" s="1574"/>
      <c r="AR152" s="1574"/>
      <c r="AS152" s="1574"/>
      <c r="AT152" s="1574"/>
      <c r="AU152" s="1574"/>
      <c r="AV152" s="1574"/>
      <c r="AW152" s="1574"/>
      <c r="AX152" s="1574"/>
      <c r="AY152" s="1574"/>
      <c r="AZ152" s="215"/>
      <c r="BA152" s="1842"/>
      <c r="BB152" s="234" t="s">
        <v>48</v>
      </c>
      <c r="BC152" s="1016" t="s">
        <v>35</v>
      </c>
      <c r="BD152" s="1036" t="s">
        <v>35</v>
      </c>
      <c r="BE152" s="1036" t="s">
        <v>35</v>
      </c>
      <c r="BF152" s="1036" t="s">
        <v>35</v>
      </c>
      <c r="BG152" s="1057" t="s">
        <v>35</v>
      </c>
      <c r="BH152" s="1078" t="s">
        <v>35</v>
      </c>
      <c r="BI152" s="1036" t="s">
        <v>35</v>
      </c>
      <c r="BJ152" s="1036" t="s">
        <v>35</v>
      </c>
      <c r="BK152" s="1036" t="s">
        <v>35</v>
      </c>
      <c r="BL152" s="1057" t="s">
        <v>35</v>
      </c>
      <c r="BM152" s="1078" t="s">
        <v>35</v>
      </c>
      <c r="BN152" s="1036" t="s">
        <v>35</v>
      </c>
      <c r="BO152" s="1036" t="s">
        <v>35</v>
      </c>
      <c r="BP152" s="1036" t="s">
        <v>35</v>
      </c>
      <c r="BQ152" s="1057" t="s">
        <v>35</v>
      </c>
      <c r="BR152" s="1078" t="s">
        <v>35</v>
      </c>
      <c r="BS152" s="1036" t="s">
        <v>35</v>
      </c>
      <c r="BT152" s="1601" t="s">
        <v>35</v>
      </c>
      <c r="BU152" s="1646"/>
      <c r="BV152" s="1646"/>
      <c r="BW152" s="1646"/>
      <c r="BX152" s="1646"/>
      <c r="BY152" s="1498"/>
      <c r="BZ152" s="1498"/>
      <c r="CA152" s="1498"/>
      <c r="CB152" s="1498"/>
      <c r="CC152" s="1498"/>
      <c r="CD152" s="1498"/>
      <c r="CE152" s="1498"/>
      <c r="CF152" s="1498"/>
      <c r="CG152" s="1498"/>
      <c r="CH152" s="1498"/>
      <c r="CI152" s="1498"/>
      <c r="CJ152" s="1498"/>
      <c r="CK152" s="1498"/>
      <c r="CL152" s="1498"/>
      <c r="CM152" s="1498"/>
      <c r="CN152" s="1498"/>
      <c r="CO152" s="1498"/>
      <c r="CP152" s="1498"/>
      <c r="CQ152" s="1498"/>
      <c r="CR152" s="1498"/>
      <c r="CS152" s="1498"/>
      <c r="CT152" s="1498"/>
      <c r="CU152" s="1498"/>
      <c r="CV152" s="1498"/>
      <c r="CW152" s="1498"/>
      <c r="CX152" s="1498"/>
      <c r="CY152" s="1498"/>
      <c r="CZ152" s="1498"/>
    </row>
    <row r="153" s="546" customFormat="true" ht="15" customHeight="true" x14ac:dyDescent="0.2">
      <c r="A153" s="1936" t="s">
        <v>289</v>
      </c>
      <c r="B153" s="1333" t="s">
        <v>290</v>
      </c>
      <c r="C153" s="1263">
        <v>66.422325160522306</v>
      </c>
      <c r="D153" s="1268">
        <v>84.254942969318108</v>
      </c>
      <c r="E153" s="1268">
        <v>73.341213115797061</v>
      </c>
      <c r="F153" s="1268">
        <v>46.660486109980738</v>
      </c>
      <c r="G153" s="1269">
        <v>13.947192561457419</v>
      </c>
      <c r="H153" s="1270">
        <v>76.751120506235779</v>
      </c>
      <c r="I153" s="1268">
        <v>60.886830462316041</v>
      </c>
      <c r="J153" s="1268">
        <v>46.006948820695989</v>
      </c>
      <c r="K153" s="1268">
        <v>20.919025528281775</v>
      </c>
      <c r="L153" s="1271">
        <v>7.3862767109412797</v>
      </c>
      <c r="M153" s="1272">
        <v>52.530791946646616</v>
      </c>
      <c r="N153" s="1268">
        <v>77.011268612857293</v>
      </c>
      <c r="O153" s="1268">
        <v>82.782072851626396</v>
      </c>
      <c r="P153" s="1268">
        <v>88.843487773418801</v>
      </c>
      <c r="Q153" s="1269">
        <v>79.626893762815612</v>
      </c>
      <c r="R153" s="1270">
        <v>69.259558480058274</v>
      </c>
      <c r="S153" s="1268">
        <v>66.295498180417482</v>
      </c>
      <c r="T153" s="1547">
        <v>48.493344421653234</v>
      </c>
      <c r="U153" s="1474"/>
      <c r="V153" s="1474"/>
      <c r="W153" s="1474"/>
      <c r="X153" s="1474"/>
      <c r="Y153" s="1474"/>
      <c r="Z153" s="1474"/>
      <c r="AA153" s="1474"/>
      <c r="AB153" s="1474"/>
      <c r="AC153" s="1474"/>
      <c r="AD153" s="1474"/>
      <c r="AE153" s="1474"/>
      <c r="AF153" s="1474"/>
      <c r="AG153" s="1474"/>
      <c r="AH153" s="1474"/>
      <c r="AI153" s="1474"/>
      <c r="AJ153" s="1474"/>
      <c r="AK153" s="1474"/>
      <c r="AL153" s="1474"/>
      <c r="AM153" s="1474"/>
      <c r="AN153" s="1474"/>
      <c r="AO153" s="1474"/>
      <c r="AP153" s="1474"/>
      <c r="AQ153" s="1474"/>
      <c r="AR153" s="1474"/>
      <c r="AS153" s="1474"/>
      <c r="AT153" s="1474"/>
      <c r="AU153" s="1474"/>
      <c r="AV153" s="1474"/>
      <c r="AW153" s="1474"/>
      <c r="AX153" s="1474"/>
      <c r="AY153" s="1474"/>
      <c r="AZ153" s="547"/>
      <c r="BA153" s="1988" t="s">
        <v>289</v>
      </c>
      <c r="BB153" s="1348" t="s">
        <v>290</v>
      </c>
      <c r="BC153" s="338">
        <v>11892.469350539572</v>
      </c>
      <c r="BD153" s="304">
        <v>15080.51357408546</v>
      </c>
      <c r="BE153" s="304">
        <v>13127.810036073939</v>
      </c>
      <c r="BF153" s="304">
        <v>8353.9149044672577</v>
      </c>
      <c r="BG153" s="339">
        <v>2496.1618236908339</v>
      </c>
      <c r="BH153" s="350">
        <v>7823.3673254879086</v>
      </c>
      <c r="BI153" s="304">
        <v>6204.8594426497812</v>
      </c>
      <c r="BJ153" s="304">
        <v>4693.2837913808262</v>
      </c>
      <c r="BK153" s="304">
        <v>2133.4592313724984</v>
      </c>
      <c r="BL153" s="339">
        <v>752.77478725139679</v>
      </c>
      <c r="BM153" s="350">
        <v>4046.5437660110383</v>
      </c>
      <c r="BN153" s="304">
        <v>5935.7472681046238</v>
      </c>
      <c r="BO153" s="304">
        <v>6380.2924013189086</v>
      </c>
      <c r="BP153" s="304">
        <v>6845.028933211589</v>
      </c>
      <c r="BQ153" s="339">
        <v>6135.5127420684921</v>
      </c>
      <c r="BR153" s="350">
        <v>8152.5817249638631</v>
      </c>
      <c r="BS153" s="304">
        <v>19004.525370527739</v>
      </c>
      <c r="BT153" s="1602">
        <v>23793.762593365427</v>
      </c>
      <c r="BU153" s="1647"/>
      <c r="BV153" s="1647"/>
      <c r="BW153" s="1647"/>
      <c r="BX153" s="1647"/>
      <c r="BY153" s="1499"/>
      <c r="BZ153" s="1499"/>
      <c r="CA153" s="1499"/>
      <c r="CB153" s="1499"/>
      <c r="CC153" s="1499"/>
      <c r="CD153" s="1499"/>
      <c r="CE153" s="1499"/>
      <c r="CF153" s="1499"/>
      <c r="CG153" s="1499"/>
      <c r="CH153" s="1499"/>
      <c r="CI153" s="1499"/>
      <c r="CJ153" s="1499"/>
      <c r="CK153" s="1499"/>
      <c r="CL153" s="1499"/>
      <c r="CM153" s="1499"/>
      <c r="CN153" s="1499"/>
      <c r="CO153" s="1499"/>
      <c r="CP153" s="1499"/>
      <c r="CQ153" s="1499"/>
      <c r="CR153" s="1499"/>
      <c r="CS153" s="1499"/>
      <c r="CT153" s="1499"/>
      <c r="CU153" s="1499"/>
      <c r="CV153" s="1499"/>
      <c r="CW153" s="1499"/>
      <c r="CX153" s="1499"/>
      <c r="CY153" s="1499"/>
      <c r="CZ153" s="1499"/>
    </row>
    <row r="154" s="546" customFormat="true" ht="15" customHeight="true" x14ac:dyDescent="0.2">
      <c r="A154" s="1936"/>
      <c r="B154" s="1333" t="s">
        <v>291</v>
      </c>
      <c r="C154" s="1263">
        <v>0.32372304146442205</v>
      </c>
      <c r="D154" s="1268">
        <v>3.1628138496225091</v>
      </c>
      <c r="E154" s="1268">
        <v>16.071528774705218</v>
      </c>
      <c r="F154" s="1268">
        <v>35.500030393804686</v>
      </c>
      <c r="G154" s="1269">
        <v>58.954776380543905</v>
      </c>
      <c r="H154" s="1270">
        <v>13.401936109748803</v>
      </c>
      <c r="I154" s="1268">
        <v>27.165958632073213</v>
      </c>
      <c r="J154" s="1268">
        <v>37.512737162874991</v>
      </c>
      <c r="K154" s="1268">
        <v>54.714125027063446</v>
      </c>
      <c r="L154" s="1271">
        <v>66.019763546743022</v>
      </c>
      <c r="M154" s="1272">
        <v>1.0423663256197509E-2</v>
      </c>
      <c r="N154" s="1268">
        <v>1.4478107836520605E-2</v>
      </c>
      <c r="O154" s="1268">
        <v>2.4694635850124179E-2</v>
      </c>
      <c r="P154" s="1268">
        <v>0.12087396151072792</v>
      </c>
      <c r="Q154" s="1269">
        <v>1.6212988665789547</v>
      </c>
      <c r="R154" s="1270">
        <v>0.96392324267741103</v>
      </c>
      <c r="S154" s="1268">
        <v>12.780098182259861</v>
      </c>
      <c r="T154" s="1547">
        <v>33.894758617127486</v>
      </c>
      <c r="U154" s="1474"/>
      <c r="V154" s="1474"/>
      <c r="W154" s="1474"/>
      <c r="X154" s="1474"/>
      <c r="Y154" s="1474"/>
      <c r="Z154" s="1474"/>
      <c r="AA154" s="1474"/>
      <c r="AB154" s="1474"/>
      <c r="AC154" s="1474"/>
      <c r="AD154" s="1474"/>
      <c r="AE154" s="1474"/>
      <c r="AF154" s="1474"/>
      <c r="AG154" s="1474"/>
      <c r="AH154" s="1474"/>
      <c r="AI154" s="1474"/>
      <c r="AJ154" s="1474"/>
      <c r="AK154" s="1474"/>
      <c r="AL154" s="1474"/>
      <c r="AM154" s="1474"/>
      <c r="AN154" s="1474"/>
      <c r="AO154" s="1474"/>
      <c r="AP154" s="1474"/>
      <c r="AQ154" s="1474"/>
      <c r="AR154" s="1474"/>
      <c r="AS154" s="1474"/>
      <c r="AT154" s="1474"/>
      <c r="AU154" s="1474"/>
      <c r="AV154" s="1474"/>
      <c r="AW154" s="1474"/>
      <c r="AX154" s="1474"/>
      <c r="AY154" s="1474"/>
      <c r="AZ154" s="547"/>
      <c r="BA154" s="1989"/>
      <c r="BB154" s="1349" t="s">
        <v>291</v>
      </c>
      <c r="BC154" s="340">
        <v>57.960427301741532</v>
      </c>
      <c r="BD154" s="306">
        <v>566.10159013349278</v>
      </c>
      <c r="BE154" s="306">
        <v>2876.7451175167721</v>
      </c>
      <c r="BF154" s="306">
        <v>6355.7896142965847</v>
      </c>
      <c r="BG154" s="341">
        <v>10551.274851687151</v>
      </c>
      <c r="BH154" s="351">
        <v>1366.081281520401</v>
      </c>
      <c r="BI154" s="306">
        <v>2768.4304414758167</v>
      </c>
      <c r="BJ154" s="306">
        <v>3826.7680385196854</v>
      </c>
      <c r="BK154" s="306">
        <v>5580.1048173894269</v>
      </c>
      <c r="BL154" s="341">
        <v>6728.4256199973415</v>
      </c>
      <c r="BM154" s="351">
        <v>0.80295400098297898</v>
      </c>
      <c r="BN154" s="306">
        <v>1.115919664561968</v>
      </c>
      <c r="BO154" s="306">
        <v>1.9032985287803079</v>
      </c>
      <c r="BP154" s="306">
        <v>9.3128464961095681</v>
      </c>
      <c r="BQ154" s="341">
        <v>124.92638334263005</v>
      </c>
      <c r="BR154" s="351">
        <v>113.46394901986613</v>
      </c>
      <c r="BS154" s="306">
        <v>3663.5926542344823</v>
      </c>
      <c r="BT154" s="1603">
        <v>16630.814997681362</v>
      </c>
      <c r="BU154" s="1647"/>
      <c r="BV154" s="1647"/>
      <c r="BW154" s="1647"/>
      <c r="BX154" s="1647"/>
      <c r="BY154" s="1499"/>
      <c r="BZ154" s="1499"/>
      <c r="CA154" s="1499"/>
      <c r="CB154" s="1499"/>
      <c r="CC154" s="1499"/>
      <c r="CD154" s="1499"/>
      <c r="CE154" s="1499"/>
      <c r="CF154" s="1499"/>
      <c r="CG154" s="1499"/>
      <c r="CH154" s="1499"/>
      <c r="CI154" s="1499"/>
      <c r="CJ154" s="1499"/>
      <c r="CK154" s="1499"/>
      <c r="CL154" s="1499"/>
      <c r="CM154" s="1499"/>
      <c r="CN154" s="1499"/>
      <c r="CO154" s="1499"/>
      <c r="CP154" s="1499"/>
      <c r="CQ154" s="1499"/>
      <c r="CR154" s="1499"/>
      <c r="CS154" s="1499"/>
      <c r="CT154" s="1499"/>
      <c r="CU154" s="1499"/>
      <c r="CV154" s="1499"/>
      <c r="CW154" s="1499"/>
      <c r="CX154" s="1499"/>
      <c r="CY154" s="1499"/>
      <c r="CZ154" s="1499"/>
    </row>
    <row r="155" s="546" customFormat="true" ht="15" customHeight="true" x14ac:dyDescent="0.2">
      <c r="A155" s="1936"/>
      <c r="B155" s="1333" t="s">
        <v>292</v>
      </c>
      <c r="C155" s="1263">
        <v>0.45650540856472149</v>
      </c>
      <c r="D155" s="1268">
        <v>1.6579428953552628</v>
      </c>
      <c r="E155" s="1268">
        <v>6.4875055592550277</v>
      </c>
      <c r="F155" s="1268">
        <v>16.060099368666485</v>
      </c>
      <c r="G155" s="1269">
        <v>26.569857316172936</v>
      </c>
      <c r="H155" s="1270">
        <v>2.7570983000899316</v>
      </c>
      <c r="I155" s="1268">
        <v>8.7207054686433896</v>
      </c>
      <c r="J155" s="1268">
        <v>15.076194407939949</v>
      </c>
      <c r="K155" s="1268">
        <v>23.512806082417459</v>
      </c>
      <c r="L155" s="1271">
        <v>26.426080602572</v>
      </c>
      <c r="M155" s="1272">
        <v>0.37117221248499666</v>
      </c>
      <c r="N155" s="1268">
        <v>0.35048764109553598</v>
      </c>
      <c r="O155" s="1268">
        <v>1.2651048304167305</v>
      </c>
      <c r="P155" s="1268">
        <v>1.7127457563557591</v>
      </c>
      <c r="Q155" s="1269">
        <v>14.098575418021472</v>
      </c>
      <c r="R155" s="1270">
        <v>6.8905429124135154</v>
      </c>
      <c r="S155" s="1268">
        <v>6.6682041225902031</v>
      </c>
      <c r="T155" s="1547">
        <v>13.140880386860474</v>
      </c>
      <c r="U155" s="1474"/>
      <c r="V155" s="1474"/>
      <c r="W155" s="1474"/>
      <c r="X155" s="1474"/>
      <c r="Y155" s="1474"/>
      <c r="Z155" s="1474"/>
      <c r="AA155" s="1474"/>
      <c r="AB155" s="1474"/>
      <c r="AC155" s="1474"/>
      <c r="AD155" s="1474"/>
      <c r="AE155" s="1474"/>
      <c r="AF155" s="1474"/>
      <c r="AG155" s="1474"/>
      <c r="AH155" s="1474"/>
      <c r="AI155" s="1474"/>
      <c r="AJ155" s="1474"/>
      <c r="AK155" s="1474"/>
      <c r="AL155" s="1474"/>
      <c r="AM155" s="1474"/>
      <c r="AN155" s="1474"/>
      <c r="AO155" s="1474"/>
      <c r="AP155" s="1474"/>
      <c r="AQ155" s="1474"/>
      <c r="AR155" s="1474"/>
      <c r="AS155" s="1474"/>
      <c r="AT155" s="1474"/>
      <c r="AU155" s="1474"/>
      <c r="AV155" s="1474"/>
      <c r="AW155" s="1474"/>
      <c r="AX155" s="1474"/>
      <c r="AY155" s="1474"/>
      <c r="AZ155" s="547"/>
      <c r="BA155" s="1989"/>
      <c r="BB155" s="1349" t="s">
        <v>292</v>
      </c>
      <c r="BC155" s="340">
        <v>81.734214612200518</v>
      </c>
      <c r="BD155" s="306">
        <v>296.74971529644773</v>
      </c>
      <c r="BE155" s="306">
        <v>1161.239867349964</v>
      </c>
      <c r="BF155" s="306">
        <v>2875.3387430833077</v>
      </c>
      <c r="BG155" s="341">
        <v>4755.2697936374552</v>
      </c>
      <c r="BH155" s="351">
        <v>281.03554204566109</v>
      </c>
      <c r="BI155" s="306">
        <v>888.71027220196061</v>
      </c>
      <c r="BJ155" s="306">
        <v>1537.9602574005344</v>
      </c>
      <c r="BK155" s="306">
        <v>2397.9899601052421</v>
      </c>
      <c r="BL155" s="341">
        <v>2693.2225777599283</v>
      </c>
      <c r="BM155" s="351">
        <v>28.5920799380518</v>
      </c>
      <c r="BN155" s="306">
        <v>27.014307069730968</v>
      </c>
      <c r="BO155" s="306">
        <v>97.505878487085127</v>
      </c>
      <c r="BP155" s="306">
        <v>131.9600856664949</v>
      </c>
      <c r="BQ155" s="341">
        <v>1086.3413733046975</v>
      </c>
      <c r="BR155" s="351">
        <v>811.08969585759394</v>
      </c>
      <c r="BS155" s="306">
        <v>1911.5333303439272</v>
      </c>
      <c r="BT155" s="1603">
        <v>6447.70930777784</v>
      </c>
      <c r="BU155" s="1647"/>
      <c r="BV155" s="1647"/>
      <c r="BW155" s="1647"/>
      <c r="BX155" s="1647"/>
      <c r="BY155" s="1499"/>
      <c r="BZ155" s="1499"/>
      <c r="CA155" s="1499"/>
      <c r="CB155" s="1499"/>
      <c r="CC155" s="1499"/>
      <c r="CD155" s="1499"/>
      <c r="CE155" s="1499"/>
      <c r="CF155" s="1499"/>
      <c r="CG155" s="1499"/>
      <c r="CH155" s="1499"/>
      <c r="CI155" s="1499"/>
      <c r="CJ155" s="1499"/>
      <c r="CK155" s="1499"/>
      <c r="CL155" s="1499"/>
      <c r="CM155" s="1499"/>
      <c r="CN155" s="1499"/>
      <c r="CO155" s="1499"/>
      <c r="CP155" s="1499"/>
      <c r="CQ155" s="1499"/>
      <c r="CR155" s="1499"/>
      <c r="CS155" s="1499"/>
      <c r="CT155" s="1499"/>
      <c r="CU155" s="1499"/>
      <c r="CV155" s="1499"/>
      <c r="CW155" s="1499"/>
      <c r="CX155" s="1499"/>
      <c r="CY155" s="1499"/>
      <c r="CZ155" s="1499"/>
    </row>
    <row r="156" s="546" customFormat="true" ht="15" customHeight="true" x14ac:dyDescent="0.2">
      <c r="A156" s="1936"/>
      <c r="B156" s="1333" t="s">
        <v>293</v>
      </c>
      <c r="C156" s="1263">
        <v>0</v>
      </c>
      <c r="D156" s="1268">
        <v>1.9673961583997601E-2</v>
      </c>
      <c r="E156" s="1268">
        <v>9.1259006135636436E-3</v>
      </c>
      <c r="F156" s="1268">
        <v>0.11304496427699284</v>
      </c>
      <c r="G156" s="1269">
        <v>6.0713187474938458E-2</v>
      </c>
      <c r="H156" s="1270">
        <v>1.6025475771052726E-2</v>
      </c>
      <c r="I156" s="1268">
        <v>0</v>
      </c>
      <c r="J156" s="1268">
        <v>0.14219592096265413</v>
      </c>
      <c r="K156" s="1268">
        <v>0.16276027214307581</v>
      </c>
      <c r="L156" s="1271">
        <v>0</v>
      </c>
      <c r="M156" s="1272">
        <v>0</v>
      </c>
      <c r="N156" s="1268">
        <v>0</v>
      </c>
      <c r="O156" s="1268">
        <v>0</v>
      </c>
      <c r="P156" s="1268">
        <v>4.5704911600998259E-2</v>
      </c>
      <c r="Q156" s="1269">
        <v>0</v>
      </c>
      <c r="R156" s="1270">
        <v>0</v>
      </c>
      <c r="S156" s="1268">
        <v>9.0661160339900085E-2</v>
      </c>
      <c r="T156" s="1547">
        <v>2.0932440512208383E-2</v>
      </c>
      <c r="U156" s="1474"/>
      <c r="V156" s="1474"/>
      <c r="W156" s="1474"/>
      <c r="X156" s="1474"/>
      <c r="Y156" s="1474"/>
      <c r="Z156" s="1474"/>
      <c r="AA156" s="1474"/>
      <c r="AB156" s="1474"/>
      <c r="AC156" s="1474"/>
      <c r="AD156" s="1474"/>
      <c r="AE156" s="1474"/>
      <c r="AF156" s="1474"/>
      <c r="AG156" s="1474"/>
      <c r="AH156" s="1474"/>
      <c r="AI156" s="1474"/>
      <c r="AJ156" s="1474"/>
      <c r="AK156" s="1474"/>
      <c r="AL156" s="1474"/>
      <c r="AM156" s="1474"/>
      <c r="AN156" s="1474"/>
      <c r="AO156" s="1474"/>
      <c r="AP156" s="1474"/>
      <c r="AQ156" s="1474"/>
      <c r="AR156" s="1474"/>
      <c r="AS156" s="1474"/>
      <c r="AT156" s="1474"/>
      <c r="AU156" s="1474"/>
      <c r="AV156" s="1474"/>
      <c r="AW156" s="1474"/>
      <c r="AX156" s="1474"/>
      <c r="AY156" s="1474"/>
      <c r="AZ156" s="547"/>
      <c r="BA156" s="1989"/>
      <c r="BB156" s="1349" t="s">
        <v>293</v>
      </c>
      <c r="BC156" s="340">
        <v>0</v>
      </c>
      <c r="BD156" s="306">
        <v>3.521377313513276</v>
      </c>
      <c r="BE156" s="306">
        <v>1.6335029729300941</v>
      </c>
      <c r="BF156" s="306">
        <v>20.239137880446076</v>
      </c>
      <c r="BG156" s="341">
        <v>10.865981816894738</v>
      </c>
      <c r="BH156" s="351">
        <v>1.6335029729300941</v>
      </c>
      <c r="BI156" s="306">
        <v>0</v>
      </c>
      <c r="BJ156" s="306">
        <v>14.505761154808042</v>
      </c>
      <c r="BK156" s="306">
        <v>16.599358542532769</v>
      </c>
      <c r="BL156" s="341">
        <v>0</v>
      </c>
      <c r="BM156" s="351">
        <v>0</v>
      </c>
      <c r="BN156" s="306">
        <v>0</v>
      </c>
      <c r="BO156" s="306">
        <v>0</v>
      </c>
      <c r="BP156" s="306">
        <v>3.521377313513276</v>
      </c>
      <c r="BQ156" s="341">
        <v>0</v>
      </c>
      <c r="BR156" s="351">
        <v>0</v>
      </c>
      <c r="BS156" s="306">
        <v>25.989280857535665</v>
      </c>
      <c r="BT156" s="1603">
        <v>10.270719126248521</v>
      </c>
      <c r="BU156" s="1647"/>
      <c r="BV156" s="1647"/>
      <c r="BW156" s="1647"/>
      <c r="BX156" s="1647"/>
      <c r="BY156" s="1499"/>
      <c r="BZ156" s="1499"/>
      <c r="CA156" s="1499"/>
      <c r="CB156" s="1499"/>
      <c r="CC156" s="1499"/>
      <c r="CD156" s="1499"/>
      <c r="CE156" s="1499"/>
      <c r="CF156" s="1499"/>
      <c r="CG156" s="1499"/>
      <c r="CH156" s="1499"/>
      <c r="CI156" s="1499"/>
      <c r="CJ156" s="1499"/>
      <c r="CK156" s="1499"/>
      <c r="CL156" s="1499"/>
      <c r="CM156" s="1499"/>
      <c r="CN156" s="1499"/>
      <c r="CO156" s="1499"/>
      <c r="CP156" s="1499"/>
      <c r="CQ156" s="1499"/>
      <c r="CR156" s="1499"/>
      <c r="CS156" s="1499"/>
      <c r="CT156" s="1499"/>
      <c r="CU156" s="1499"/>
      <c r="CV156" s="1499"/>
      <c r="CW156" s="1499"/>
      <c r="CX156" s="1499"/>
      <c r="CY156" s="1499"/>
      <c r="CZ156" s="1499"/>
    </row>
    <row r="157" s="546" customFormat="true" ht="15" customHeight="true" x14ac:dyDescent="0.2">
      <c r="A157" s="1936"/>
      <c r="B157" s="1333" t="s">
        <v>294</v>
      </c>
      <c r="C157" s="1263">
        <v>32.744306973569671</v>
      </c>
      <c r="D157" s="1268">
        <v>10.830598096075603</v>
      </c>
      <c r="E157" s="1268">
        <v>4.0547096743532833</v>
      </c>
      <c r="F157" s="1268">
        <v>1.6663391632709592</v>
      </c>
      <c r="G157" s="1269">
        <v>0.36243856424859106</v>
      </c>
      <c r="H157" s="1270">
        <v>7.0521532281001829</v>
      </c>
      <c r="I157" s="1268">
        <v>3.2265054369673147</v>
      </c>
      <c r="J157" s="1268">
        <v>1.2619236875264772</v>
      </c>
      <c r="K157" s="1268">
        <v>0.63581052724921672</v>
      </c>
      <c r="L157" s="1271">
        <v>7.0635031516709176E-2</v>
      </c>
      <c r="M157" s="1272">
        <v>47.051024970498375</v>
      </c>
      <c r="N157" s="1268">
        <v>22.623765638210482</v>
      </c>
      <c r="O157" s="1268">
        <v>15.669336032055808</v>
      </c>
      <c r="P157" s="1268">
        <v>9.2771875971136293</v>
      </c>
      <c r="Q157" s="1269">
        <v>4.5565659685627091</v>
      </c>
      <c r="R157" s="1270">
        <v>22.885975364850992</v>
      </c>
      <c r="S157" s="1268">
        <v>14.095098305986934</v>
      </c>
      <c r="T157" s="1547">
        <v>4.3934324355742929</v>
      </c>
      <c r="U157" s="1474"/>
      <c r="V157" s="1474"/>
      <c r="W157" s="1474"/>
      <c r="X157" s="1474"/>
      <c r="Y157" s="1474"/>
      <c r="Z157" s="1474"/>
      <c r="AA157" s="1474"/>
      <c r="AB157" s="1474"/>
      <c r="AC157" s="1474"/>
      <c r="AD157" s="1474"/>
      <c r="AE157" s="1474"/>
      <c r="AF157" s="1474"/>
      <c r="AG157" s="1474"/>
      <c r="AH157" s="1474"/>
      <c r="AI157" s="1474"/>
      <c r="AJ157" s="1474"/>
      <c r="AK157" s="1474"/>
      <c r="AL157" s="1474"/>
      <c r="AM157" s="1474"/>
      <c r="AN157" s="1474"/>
      <c r="AO157" s="1474"/>
      <c r="AP157" s="1474"/>
      <c r="AQ157" s="1474"/>
      <c r="AR157" s="1474"/>
      <c r="AS157" s="1474"/>
      <c r="AT157" s="1474"/>
      <c r="AU157" s="1474"/>
      <c r="AV157" s="1474"/>
      <c r="AW157" s="1474"/>
      <c r="AX157" s="1474"/>
      <c r="AY157" s="1474"/>
      <c r="AZ157" s="547"/>
      <c r="BA157" s="1989"/>
      <c r="BB157" s="1349" t="s">
        <v>294</v>
      </c>
      <c r="BC157" s="340">
        <v>5862.6473274874197</v>
      </c>
      <c r="BD157" s="306">
        <v>1938.5329316858017</v>
      </c>
      <c r="BE157" s="306">
        <v>725.77826429320339</v>
      </c>
      <c r="BF157" s="306">
        <v>298.33498817684119</v>
      </c>
      <c r="BG157" s="341">
        <v>64.866481445934298</v>
      </c>
      <c r="BH157" s="351">
        <v>718.83752022318072</v>
      </c>
      <c r="BI157" s="306">
        <v>328.80694520169266</v>
      </c>
      <c r="BJ157" s="306">
        <v>128.73198811139812</v>
      </c>
      <c r="BK157" s="306">
        <v>64.844121774685433</v>
      </c>
      <c r="BL157" s="341">
        <v>7.1987921524416301</v>
      </c>
      <c r="BM157" s="351">
        <v>3624.4272116090569</v>
      </c>
      <c r="BN157" s="306">
        <v>1743.7572124195228</v>
      </c>
      <c r="BO157" s="306">
        <v>1207.6883578190573</v>
      </c>
      <c r="BP157" s="306">
        <v>714.76952461645601</v>
      </c>
      <c r="BQ157" s="341">
        <v>351.09831916170435</v>
      </c>
      <c r="BR157" s="351">
        <v>2693.9210790836737</v>
      </c>
      <c r="BS157" s="306">
        <v>4040.5557045098958</v>
      </c>
      <c r="BT157" s="1603">
        <v>2155.6832094956203</v>
      </c>
      <c r="BU157" s="1647"/>
      <c r="BV157" s="1647"/>
      <c r="BW157" s="1647"/>
      <c r="BX157" s="1647"/>
      <c r="BY157" s="1499"/>
      <c r="BZ157" s="1499"/>
      <c r="CA157" s="1499"/>
      <c r="CB157" s="1499"/>
      <c r="CC157" s="1499"/>
      <c r="CD157" s="1499"/>
      <c r="CE157" s="1499"/>
      <c r="CF157" s="1499"/>
      <c r="CG157" s="1499"/>
      <c r="CH157" s="1499"/>
      <c r="CI157" s="1499"/>
      <c r="CJ157" s="1499"/>
      <c r="CK157" s="1499"/>
      <c r="CL157" s="1499"/>
      <c r="CM157" s="1499"/>
      <c r="CN157" s="1499"/>
      <c r="CO157" s="1499"/>
      <c r="CP157" s="1499"/>
      <c r="CQ157" s="1499"/>
      <c r="CR157" s="1499"/>
      <c r="CS157" s="1499"/>
      <c r="CT157" s="1499"/>
      <c r="CU157" s="1499"/>
      <c r="CV157" s="1499"/>
      <c r="CW157" s="1499"/>
      <c r="CX157" s="1499"/>
      <c r="CY157" s="1499"/>
      <c r="CZ157" s="1499"/>
    </row>
    <row r="158" s="546" customFormat="true" ht="15" customHeight="true" x14ac:dyDescent="0.2">
      <c r="A158" s="1937"/>
      <c r="B158" s="1334" t="s">
        <v>288</v>
      </c>
      <c r="C158" s="1263">
        <v>5.3139415878862055E-2</v>
      </c>
      <c r="D158" s="1268">
        <v>7.4028228044379404E-2</v>
      </c>
      <c r="E158" s="1268">
        <v>3.591697527584356E-2</v>
      </c>
      <c r="F158" s="1268">
        <v>0</v>
      </c>
      <c r="G158" s="1269">
        <v>0.10502199010254673</v>
      </c>
      <c r="H158" s="1270">
        <v>2.1666380054418431E-2</v>
      </c>
      <c r="I158" s="1268">
        <v>0</v>
      </c>
      <c r="J158" s="1268">
        <v>0</v>
      </c>
      <c r="K158" s="1268">
        <v>5.5472562844907994E-2</v>
      </c>
      <c r="L158" s="1271">
        <v>9.7244108227203363E-2</v>
      </c>
      <c r="M158" s="1272">
        <v>3.6587207113620027E-2</v>
      </c>
      <c r="N158" s="1268">
        <v>0</v>
      </c>
      <c r="O158" s="1268">
        <v>0.25879165005105909</v>
      </c>
      <c r="P158" s="1268">
        <v>0</v>
      </c>
      <c r="Q158" s="1269">
        <v>9.6665984021361423E-2</v>
      </c>
      <c r="R158" s="1270">
        <v>0</v>
      </c>
      <c r="S158" s="1268">
        <v>7.0440048405469066E-2</v>
      </c>
      <c r="T158" s="1547">
        <v>5.6651698272075023E-2</v>
      </c>
      <c r="U158" s="1474"/>
      <c r="V158" s="1474"/>
      <c r="W158" s="1474"/>
      <c r="X158" s="1474"/>
      <c r="Y158" s="1474"/>
      <c r="Z158" s="1474"/>
      <c r="AA158" s="1474"/>
      <c r="AB158" s="1474"/>
      <c r="AC158" s="1474"/>
      <c r="AD158" s="1474"/>
      <c r="AE158" s="1474"/>
      <c r="AF158" s="1474"/>
      <c r="AG158" s="1474"/>
      <c r="AH158" s="1474"/>
      <c r="AI158" s="1474"/>
      <c r="AJ158" s="1474"/>
      <c r="AK158" s="1474"/>
      <c r="AL158" s="1474"/>
      <c r="AM158" s="1474"/>
      <c r="AN158" s="1474"/>
      <c r="AO158" s="1474"/>
      <c r="AP158" s="1474"/>
      <c r="AQ158" s="1474"/>
      <c r="AR158" s="1474"/>
      <c r="AS158" s="1474"/>
      <c r="AT158" s="1474"/>
      <c r="AU158" s="1474"/>
      <c r="AV158" s="1474"/>
      <c r="AW158" s="1474"/>
      <c r="AX158" s="1474"/>
      <c r="AY158" s="1474"/>
      <c r="AZ158" s="547"/>
      <c r="BA158" s="1989"/>
      <c r="BB158" s="1349" t="s">
        <v>288</v>
      </c>
      <c r="BC158" s="340">
        <v>9.5142540270563085</v>
      </c>
      <c r="BD158" s="306">
        <v>13.250067693895355</v>
      </c>
      <c r="BE158" s="306">
        <v>6.4290077633046296</v>
      </c>
      <c r="BF158" s="306">
        <v>0</v>
      </c>
      <c r="BG158" s="341">
        <v>18.796032333163691</v>
      </c>
      <c r="BH158" s="351">
        <v>2.20848957854066</v>
      </c>
      <c r="BI158" s="306">
        <v>0</v>
      </c>
      <c r="BJ158" s="306">
        <v>0</v>
      </c>
      <c r="BK158" s="306">
        <v>5.6574552733996679</v>
      </c>
      <c r="BL158" s="341">
        <v>9.910664837908044</v>
      </c>
      <c r="BM158" s="351">
        <v>2.8183800276939279</v>
      </c>
      <c r="BN158" s="306">
        <v>0</v>
      </c>
      <c r="BO158" s="306">
        <v>19.945941693257737</v>
      </c>
      <c r="BP158" s="306">
        <v>0</v>
      </c>
      <c r="BQ158" s="341">
        <v>7.4484304066199503</v>
      </c>
      <c r="BR158" s="351">
        <v>0</v>
      </c>
      <c r="BS158" s="306">
        <v>20.19261825863104</v>
      </c>
      <c r="BT158" s="1603">
        <v>27.79674355878895</v>
      </c>
      <c r="BU158" s="1647"/>
      <c r="BV158" s="1647"/>
      <c r="BW158" s="1647"/>
      <c r="BX158" s="1647"/>
      <c r="BY158" s="1499"/>
      <c r="BZ158" s="1499"/>
      <c r="CA158" s="1499"/>
      <c r="CB158" s="1499"/>
      <c r="CC158" s="1499"/>
      <c r="CD158" s="1499"/>
      <c r="CE158" s="1499"/>
      <c r="CF158" s="1499"/>
      <c r="CG158" s="1499"/>
      <c r="CH158" s="1499"/>
      <c r="CI158" s="1499"/>
      <c r="CJ158" s="1499"/>
      <c r="CK158" s="1499"/>
      <c r="CL158" s="1499"/>
      <c r="CM158" s="1499"/>
      <c r="CN158" s="1499"/>
      <c r="CO158" s="1499"/>
      <c r="CP158" s="1499"/>
      <c r="CQ158" s="1499"/>
      <c r="CR158" s="1499"/>
      <c r="CS158" s="1499"/>
      <c r="CT158" s="1499"/>
      <c r="CU158" s="1499"/>
      <c r="CV158" s="1499"/>
      <c r="CW158" s="1499"/>
      <c r="CX158" s="1499"/>
      <c r="CY158" s="1499"/>
      <c r="CZ158" s="1499"/>
    </row>
    <row r="159" s="546" customFormat="true" ht="15" customHeight="true" x14ac:dyDescent="0.2">
      <c r="C159" s="842"/>
      <c r="D159" s="736"/>
      <c r="E159" s="736"/>
      <c r="F159" s="736"/>
      <c r="G159" s="737"/>
      <c r="H159" s="843"/>
      <c r="I159" s="736"/>
      <c r="J159" s="736"/>
      <c r="K159" s="736"/>
      <c r="L159" s="844"/>
      <c r="M159" s="842"/>
      <c r="N159" s="736"/>
      <c r="O159" s="736"/>
      <c r="P159" s="736"/>
      <c r="Q159" s="737"/>
      <c r="R159" s="843"/>
      <c r="S159" s="736"/>
      <c r="T159" s="844"/>
      <c r="U159" s="1474"/>
      <c r="V159" s="1474"/>
      <c r="W159" s="1474"/>
      <c r="X159" s="1474"/>
      <c r="Y159" s="1474"/>
      <c r="Z159" s="1474"/>
      <c r="AA159" s="1474"/>
      <c r="AB159" s="1474"/>
      <c r="AC159" s="1474"/>
      <c r="AD159" s="1474"/>
      <c r="AE159" s="1474"/>
      <c r="AF159" s="1474"/>
      <c r="AG159" s="1474"/>
      <c r="AH159" s="1474"/>
      <c r="AI159" s="1474"/>
      <c r="AJ159" s="1474"/>
      <c r="AK159" s="1474"/>
      <c r="AL159" s="1474"/>
      <c r="AM159" s="1474"/>
      <c r="AN159" s="1474"/>
      <c r="AO159" s="1474"/>
      <c r="AP159" s="1474"/>
      <c r="AQ159" s="1474"/>
      <c r="AR159" s="1474"/>
      <c r="AS159" s="1474"/>
      <c r="AT159" s="1474"/>
      <c r="AU159" s="1474"/>
      <c r="AV159" s="1474"/>
      <c r="AW159" s="1474"/>
      <c r="AX159" s="1474"/>
      <c r="AY159" s="1474"/>
      <c r="AZ159" s="547"/>
      <c r="BA159" s="1990"/>
      <c r="BB159" s="1350" t="s">
        <v>187</v>
      </c>
      <c r="BC159" s="340">
        <v>17904.325573967995</v>
      </c>
      <c r="BD159" s="306">
        <v>17898.669256208635</v>
      </c>
      <c r="BE159" s="306">
        <v>17899.635795970113</v>
      </c>
      <c r="BF159" s="306">
        <v>17903.617387904462</v>
      </c>
      <c r="BG159" s="341">
        <v>17897.234964611373</v>
      </c>
      <c r="BH159" s="351">
        <v>10193.163661828605</v>
      </c>
      <c r="BI159" s="306">
        <v>10190.807101529255</v>
      </c>
      <c r="BJ159" s="306">
        <v>10201.249836567245</v>
      </c>
      <c r="BK159" s="306">
        <v>10198.654944457798</v>
      </c>
      <c r="BL159" s="341">
        <v>10191.532441998994</v>
      </c>
      <c r="BM159" s="351">
        <v>7703.1843915868394</v>
      </c>
      <c r="BN159" s="306">
        <v>7707.6347072584522</v>
      </c>
      <c r="BO159" s="306">
        <v>7707.3358778470802</v>
      </c>
      <c r="BP159" s="306">
        <v>7704.5927673041688</v>
      </c>
      <c r="BQ159" s="341">
        <v>7705.3272482841357</v>
      </c>
      <c r="BR159" s="351">
        <v>11771.056448924975</v>
      </c>
      <c r="BS159" s="306">
        <v>28666.388958732256</v>
      </c>
      <c r="BT159" s="1603">
        <v>49066.0375710054</v>
      </c>
      <c r="BU159" s="1647"/>
      <c r="BV159" s="1647"/>
      <c r="BW159" s="1647"/>
      <c r="BX159" s="1647"/>
      <c r="BY159" s="1499"/>
      <c r="BZ159" s="1499"/>
      <c r="CA159" s="1499"/>
      <c r="CB159" s="1499"/>
      <c r="CC159" s="1499"/>
      <c r="CD159" s="1499"/>
      <c r="CE159" s="1499"/>
      <c r="CF159" s="1499"/>
      <c r="CG159" s="1499"/>
      <c r="CH159" s="1499"/>
      <c r="CI159" s="1499"/>
      <c r="CJ159" s="1499"/>
      <c r="CK159" s="1499"/>
      <c r="CL159" s="1499"/>
      <c r="CM159" s="1499"/>
      <c r="CN159" s="1499"/>
      <c r="CO159" s="1499"/>
      <c r="CP159" s="1499"/>
      <c r="CQ159" s="1499"/>
      <c r="CR159" s="1499"/>
      <c r="CS159" s="1499"/>
      <c r="CT159" s="1499"/>
      <c r="CU159" s="1499"/>
      <c r="CV159" s="1499"/>
      <c r="CW159" s="1499"/>
      <c r="CX159" s="1499"/>
      <c r="CY159" s="1499"/>
      <c r="CZ159" s="1499"/>
    </row>
    <row r="160" s="546" customFormat="true" ht="15" customHeight="true" x14ac:dyDescent="0.2">
      <c r="A160" s="1108"/>
      <c r="B160" s="1335"/>
      <c r="C160" s="1129"/>
      <c r="D160" s="1130"/>
      <c r="E160" s="1130"/>
      <c r="F160" s="1130"/>
      <c r="G160" s="1169"/>
      <c r="H160" s="1160"/>
      <c r="I160" s="1130"/>
      <c r="J160" s="1130"/>
      <c r="K160" s="1130"/>
      <c r="L160" s="1139"/>
      <c r="M160" s="1149"/>
      <c r="N160" s="1130"/>
      <c r="O160" s="1130"/>
      <c r="P160" s="1130"/>
      <c r="Q160" s="1169"/>
      <c r="R160" s="1160"/>
      <c r="S160" s="1130"/>
      <c r="T160" s="1548"/>
      <c r="U160" s="1474"/>
      <c r="V160" s="1474"/>
      <c r="W160" s="1474"/>
      <c r="X160" s="1474"/>
      <c r="Y160" s="1474"/>
      <c r="Z160" s="1474"/>
      <c r="AA160" s="1474"/>
      <c r="AB160" s="1474"/>
      <c r="AC160" s="1474"/>
      <c r="AD160" s="1474"/>
      <c r="AE160" s="1474"/>
      <c r="AF160" s="1474"/>
      <c r="AG160" s="1474"/>
      <c r="AH160" s="1474"/>
      <c r="AI160" s="1474"/>
      <c r="AJ160" s="1474"/>
      <c r="AK160" s="1474"/>
      <c r="AL160" s="1474"/>
      <c r="AM160" s="1474"/>
      <c r="AN160" s="1474"/>
      <c r="AO160" s="1474"/>
      <c r="AP160" s="1474"/>
      <c r="AQ160" s="1474"/>
      <c r="AR160" s="1474"/>
      <c r="AS160" s="1474"/>
      <c r="AT160" s="1474"/>
      <c r="AU160" s="1474"/>
      <c r="AV160" s="1474"/>
      <c r="AW160" s="1474"/>
      <c r="AX160" s="1474"/>
      <c r="AY160" s="1474"/>
      <c r="AZ160" s="547"/>
      <c r="BA160" s="372"/>
      <c r="BB160" s="159"/>
      <c r="BC160" s="340"/>
      <c r="BD160" s="306"/>
      <c r="BE160" s="306"/>
      <c r="BF160" s="306"/>
      <c r="BG160" s="341"/>
      <c r="BH160" s="351"/>
      <c r="BI160" s="306"/>
      <c r="BJ160" s="306"/>
      <c r="BK160" s="306"/>
      <c r="BL160" s="341"/>
      <c r="BM160" s="351"/>
      <c r="BN160" s="306"/>
      <c r="BO160" s="306"/>
      <c r="BP160" s="306"/>
      <c r="BQ160" s="341"/>
      <c r="BR160" s="351"/>
      <c r="BS160" s="306"/>
      <c r="BT160" s="1603"/>
      <c r="BU160" s="1647"/>
      <c r="BV160" s="1647"/>
      <c r="BW160" s="1647"/>
      <c r="BX160" s="1647"/>
      <c r="BY160" s="1499"/>
      <c r="BZ160" s="1499"/>
      <c r="CA160" s="1499"/>
      <c r="CB160" s="1499"/>
      <c r="CC160" s="1499"/>
      <c r="CD160" s="1499"/>
      <c r="CE160" s="1499"/>
      <c r="CF160" s="1499"/>
      <c r="CG160" s="1499"/>
      <c r="CH160" s="1499"/>
      <c r="CI160" s="1499"/>
      <c r="CJ160" s="1499"/>
      <c r="CK160" s="1499"/>
      <c r="CL160" s="1499"/>
      <c r="CM160" s="1499"/>
      <c r="CN160" s="1499"/>
      <c r="CO160" s="1499"/>
      <c r="CP160" s="1499"/>
      <c r="CQ160" s="1499"/>
      <c r="CR160" s="1499"/>
      <c r="CS160" s="1499"/>
      <c r="CT160" s="1499"/>
      <c r="CU160" s="1499"/>
      <c r="CV160" s="1499"/>
      <c r="CW160" s="1499"/>
      <c r="CX160" s="1499"/>
      <c r="CY160" s="1499"/>
      <c r="CZ160" s="1499"/>
    </row>
    <row r="161" s="546" customFormat="true" ht="15" customHeight="true" x14ac:dyDescent="0.2">
      <c r="A161" s="1109"/>
      <c r="B161" s="1336"/>
      <c r="C161" s="1131"/>
      <c r="D161" s="1132"/>
      <c r="E161" s="1132"/>
      <c r="F161" s="1132"/>
      <c r="G161" s="1170"/>
      <c r="H161" s="1161"/>
      <c r="I161" s="1132"/>
      <c r="J161" s="1132"/>
      <c r="K161" s="1132"/>
      <c r="L161" s="1140"/>
      <c r="M161" s="1150"/>
      <c r="N161" s="1132"/>
      <c r="O161" s="1132"/>
      <c r="P161" s="1132"/>
      <c r="Q161" s="1170"/>
      <c r="R161" s="1161"/>
      <c r="S161" s="1132"/>
      <c r="T161" s="1549"/>
      <c r="U161" s="1474"/>
      <c r="V161" s="1474"/>
      <c r="W161" s="1474"/>
      <c r="X161" s="1474"/>
      <c r="Y161" s="1474"/>
      <c r="Z161" s="1474"/>
      <c r="AA161" s="1474"/>
      <c r="AB161" s="1474"/>
      <c r="AC161" s="1474"/>
      <c r="AD161" s="1474"/>
      <c r="AE161" s="1474"/>
      <c r="AF161" s="1474"/>
      <c r="AG161" s="1474"/>
      <c r="AH161" s="1474"/>
      <c r="AI161" s="1474"/>
      <c r="AJ161" s="1474"/>
      <c r="AK161" s="1474"/>
      <c r="AL161" s="1474"/>
      <c r="AM161" s="1474"/>
      <c r="AN161" s="1474"/>
      <c r="AO161" s="1474"/>
      <c r="AP161" s="1474"/>
      <c r="AQ161" s="1474"/>
      <c r="AR161" s="1474"/>
      <c r="AS161" s="1474"/>
      <c r="AT161" s="1474"/>
      <c r="AU161" s="1474"/>
      <c r="AV161" s="1474"/>
      <c r="AW161" s="1474"/>
      <c r="AX161" s="1474"/>
      <c r="AY161" s="1474"/>
      <c r="AZ161" s="547"/>
      <c r="BA161" s="372"/>
      <c r="BB161" s="159"/>
      <c r="BC161" s="340"/>
      <c r="BD161" s="306"/>
      <c r="BE161" s="306"/>
      <c r="BF161" s="306"/>
      <c r="BG161" s="341"/>
      <c r="BH161" s="351"/>
      <c r="BI161" s="306"/>
      <c r="BJ161" s="306"/>
      <c r="BK161" s="306"/>
      <c r="BL161" s="341"/>
      <c r="BM161" s="351"/>
      <c r="BN161" s="306"/>
      <c r="BO161" s="306"/>
      <c r="BP161" s="306"/>
      <c r="BQ161" s="341"/>
      <c r="BR161" s="351"/>
      <c r="BS161" s="306"/>
      <c r="BT161" s="1603"/>
      <c r="BU161" s="1647"/>
      <c r="BV161" s="1647"/>
      <c r="BW161" s="1647"/>
      <c r="BX161" s="1647"/>
      <c r="BY161" s="1499"/>
      <c r="BZ161" s="1499"/>
      <c r="CA161" s="1499"/>
      <c r="CB161" s="1499"/>
      <c r="CC161" s="1499"/>
      <c r="CD161" s="1499"/>
      <c r="CE161" s="1499"/>
      <c r="CF161" s="1499"/>
      <c r="CG161" s="1499"/>
      <c r="CH161" s="1499"/>
      <c r="CI161" s="1499"/>
      <c r="CJ161" s="1499"/>
      <c r="CK161" s="1499"/>
      <c r="CL161" s="1499"/>
      <c r="CM161" s="1499"/>
      <c r="CN161" s="1499"/>
      <c r="CO161" s="1499"/>
      <c r="CP161" s="1499"/>
      <c r="CQ161" s="1499"/>
      <c r="CR161" s="1499"/>
      <c r="CS161" s="1499"/>
      <c r="CT161" s="1499"/>
      <c r="CU161" s="1499"/>
      <c r="CV161" s="1499"/>
      <c r="CW161" s="1499"/>
      <c r="CX161" s="1499"/>
      <c r="CY161" s="1499"/>
      <c r="CZ161" s="1499"/>
    </row>
    <row r="162" s="546" customFormat="true" ht="15" customHeight="true" x14ac:dyDescent="0.2">
      <c r="A162" s="1189"/>
      <c r="B162" s="1337"/>
      <c r="C162" s="1273"/>
      <c r="D162" s="1274"/>
      <c r="E162" s="1274"/>
      <c r="F162" s="1274"/>
      <c r="G162" s="1275"/>
      <c r="H162" s="1276"/>
      <c r="I162" s="1274"/>
      <c r="J162" s="1274"/>
      <c r="K162" s="1274"/>
      <c r="L162" s="1277"/>
      <c r="M162" s="1278"/>
      <c r="N162" s="1274"/>
      <c r="O162" s="1274"/>
      <c r="P162" s="1274"/>
      <c r="Q162" s="1275"/>
      <c r="R162" s="1276"/>
      <c r="S162" s="1274"/>
      <c r="T162" s="1550"/>
      <c r="U162" s="1474"/>
      <c r="V162" s="1474"/>
      <c r="W162" s="1474"/>
      <c r="X162" s="1474"/>
      <c r="Y162" s="1474"/>
      <c r="Z162" s="1474"/>
      <c r="AA162" s="1474"/>
      <c r="AB162" s="1474"/>
      <c r="AC162" s="1474"/>
      <c r="AD162" s="1474"/>
      <c r="AE162" s="1474"/>
      <c r="AF162" s="1474"/>
      <c r="AG162" s="1474"/>
      <c r="AH162" s="1474"/>
      <c r="AI162" s="1474"/>
      <c r="AJ162" s="1474"/>
      <c r="AK162" s="1474"/>
      <c r="AL162" s="1474"/>
      <c r="AM162" s="1474"/>
      <c r="AN162" s="1474"/>
      <c r="AO162" s="1474"/>
      <c r="AP162" s="1474"/>
      <c r="AQ162" s="1474"/>
      <c r="AR162" s="1474"/>
      <c r="AS162" s="1474"/>
      <c r="AT162" s="1474"/>
      <c r="AU162" s="1474"/>
      <c r="AV162" s="1474"/>
      <c r="AW162" s="1474"/>
      <c r="AX162" s="1474"/>
      <c r="AY162" s="1474"/>
      <c r="AZ162" s="547"/>
      <c r="BA162" s="372"/>
      <c r="BB162" s="159"/>
      <c r="BC162" s="340"/>
      <c r="BD162" s="306"/>
      <c r="BE162" s="306"/>
      <c r="BF162" s="306"/>
      <c r="BG162" s="341"/>
      <c r="BH162" s="351"/>
      <c r="BI162" s="306"/>
      <c r="BJ162" s="306"/>
      <c r="BK162" s="306"/>
      <c r="BL162" s="341"/>
      <c r="BM162" s="351"/>
      <c r="BN162" s="306"/>
      <c r="BO162" s="306"/>
      <c r="BP162" s="306"/>
      <c r="BQ162" s="341"/>
      <c r="BR162" s="351"/>
      <c r="BS162" s="306"/>
      <c r="BT162" s="1603"/>
      <c r="BU162" s="1647"/>
      <c r="BV162" s="1647"/>
      <c r="BW162" s="1647"/>
      <c r="BX162" s="1647"/>
      <c r="BY162" s="1499"/>
      <c r="BZ162" s="1499"/>
      <c r="CA162" s="1499"/>
      <c r="CB162" s="1499"/>
      <c r="CC162" s="1499"/>
      <c r="CD162" s="1499"/>
      <c r="CE162" s="1499"/>
      <c r="CF162" s="1499"/>
      <c r="CG162" s="1499"/>
      <c r="CH162" s="1499"/>
      <c r="CI162" s="1499"/>
      <c r="CJ162" s="1499"/>
      <c r="CK162" s="1499"/>
      <c r="CL162" s="1499"/>
      <c r="CM162" s="1499"/>
      <c r="CN162" s="1499"/>
      <c r="CO162" s="1499"/>
      <c r="CP162" s="1499"/>
      <c r="CQ162" s="1499"/>
      <c r="CR162" s="1499"/>
      <c r="CS162" s="1499"/>
      <c r="CT162" s="1499"/>
      <c r="CU162" s="1499"/>
      <c r="CV162" s="1499"/>
      <c r="CW162" s="1499"/>
      <c r="CX162" s="1499"/>
      <c r="CY162" s="1499"/>
      <c r="CZ162" s="1499"/>
    </row>
    <row r="163" s="546" customFormat="true" ht="15" customHeight="true" x14ac:dyDescent="0.2">
      <c r="A163" s="1179"/>
      <c r="B163" s="1338"/>
      <c r="C163" s="1279"/>
      <c r="D163" s="1280"/>
      <c r="E163" s="1280"/>
      <c r="F163" s="1280"/>
      <c r="G163" s="1281"/>
      <c r="H163" s="1282"/>
      <c r="I163" s="1280"/>
      <c r="J163" s="1280"/>
      <c r="K163" s="1280"/>
      <c r="L163" s="1283"/>
      <c r="M163" s="1284"/>
      <c r="N163" s="1280"/>
      <c r="O163" s="1280"/>
      <c r="P163" s="1280"/>
      <c r="Q163" s="1281"/>
      <c r="R163" s="1282"/>
      <c r="S163" s="1280"/>
      <c r="T163" s="1551"/>
      <c r="U163" s="1474"/>
      <c r="V163" s="1474"/>
      <c r="W163" s="1474"/>
      <c r="X163" s="1474"/>
      <c r="Y163" s="1474"/>
      <c r="Z163" s="1474"/>
      <c r="AA163" s="1474"/>
      <c r="AB163" s="1474"/>
      <c r="AC163" s="1474"/>
      <c r="AD163" s="1474"/>
      <c r="AE163" s="1474"/>
      <c r="AF163" s="1474"/>
      <c r="AG163" s="1474"/>
      <c r="AH163" s="1474"/>
      <c r="AI163" s="1474"/>
      <c r="AJ163" s="1474"/>
      <c r="AK163" s="1474"/>
      <c r="AL163" s="1474"/>
      <c r="AM163" s="1474"/>
      <c r="AN163" s="1474"/>
      <c r="AO163" s="1474"/>
      <c r="AP163" s="1474"/>
      <c r="AQ163" s="1474"/>
      <c r="AR163" s="1474"/>
      <c r="AS163" s="1474"/>
      <c r="AT163" s="1474"/>
      <c r="AU163" s="1474"/>
      <c r="AV163" s="1474"/>
      <c r="AW163" s="1474"/>
      <c r="AX163" s="1474"/>
      <c r="AY163" s="1474"/>
      <c r="AZ163" s="547"/>
      <c r="BA163" s="372"/>
      <c r="BB163" s="159"/>
      <c r="BC163" s="340"/>
      <c r="BD163" s="306"/>
      <c r="BE163" s="306"/>
      <c r="BF163" s="306"/>
      <c r="BG163" s="341"/>
      <c r="BH163" s="351"/>
      <c r="BI163" s="306"/>
      <c r="BJ163" s="306"/>
      <c r="BK163" s="306"/>
      <c r="BL163" s="341"/>
      <c r="BM163" s="351"/>
      <c r="BN163" s="306"/>
      <c r="BO163" s="306"/>
      <c r="BP163" s="306"/>
      <c r="BQ163" s="341"/>
      <c r="BR163" s="351"/>
      <c r="BS163" s="306"/>
      <c r="BT163" s="1603"/>
      <c r="BU163" s="1647"/>
      <c r="BV163" s="1647"/>
      <c r="BW163" s="1647"/>
      <c r="BX163" s="1647"/>
      <c r="BY163" s="1499"/>
      <c r="BZ163" s="1499"/>
      <c r="CA163" s="1499"/>
      <c r="CB163" s="1499"/>
      <c r="CC163" s="1499"/>
      <c r="CD163" s="1499"/>
      <c r="CE163" s="1499"/>
      <c r="CF163" s="1499"/>
      <c r="CG163" s="1499"/>
      <c r="CH163" s="1499"/>
      <c r="CI163" s="1499"/>
      <c r="CJ163" s="1499"/>
      <c r="CK163" s="1499"/>
      <c r="CL163" s="1499"/>
      <c r="CM163" s="1499"/>
      <c r="CN163" s="1499"/>
      <c r="CO163" s="1499"/>
      <c r="CP163" s="1499"/>
      <c r="CQ163" s="1499"/>
      <c r="CR163" s="1499"/>
      <c r="CS163" s="1499"/>
      <c r="CT163" s="1499"/>
      <c r="CU163" s="1499"/>
      <c r="CV163" s="1499"/>
      <c r="CW163" s="1499"/>
      <c r="CX163" s="1499"/>
      <c r="CY163" s="1499"/>
      <c r="CZ163" s="1499"/>
    </row>
    <row r="164" s="546" customFormat="true" ht="15" customHeight="true" x14ac:dyDescent="0.2">
      <c r="A164" s="1179"/>
      <c r="B164" s="1338"/>
      <c r="C164" s="1279"/>
      <c r="D164" s="1280"/>
      <c r="E164" s="1280"/>
      <c r="F164" s="1280"/>
      <c r="G164" s="1281"/>
      <c r="H164" s="1282"/>
      <c r="I164" s="1280"/>
      <c r="J164" s="1280"/>
      <c r="K164" s="1280"/>
      <c r="L164" s="1283"/>
      <c r="M164" s="1284"/>
      <c r="N164" s="1280"/>
      <c r="O164" s="1280"/>
      <c r="P164" s="1280"/>
      <c r="Q164" s="1281"/>
      <c r="R164" s="1282"/>
      <c r="S164" s="1280"/>
      <c r="T164" s="1551"/>
      <c r="U164" s="1474"/>
      <c r="V164" s="1474"/>
      <c r="W164" s="1474"/>
      <c r="X164" s="1474"/>
      <c r="Y164" s="1474"/>
      <c r="Z164" s="1474"/>
      <c r="AA164" s="1474"/>
      <c r="AB164" s="1474"/>
      <c r="AC164" s="1474"/>
      <c r="AD164" s="1474"/>
      <c r="AE164" s="1474"/>
      <c r="AF164" s="1474"/>
      <c r="AG164" s="1474"/>
      <c r="AH164" s="1474"/>
      <c r="AI164" s="1474"/>
      <c r="AJ164" s="1474"/>
      <c r="AK164" s="1474"/>
      <c r="AL164" s="1474"/>
      <c r="AM164" s="1474"/>
      <c r="AN164" s="1474"/>
      <c r="AO164" s="1474"/>
      <c r="AP164" s="1474"/>
      <c r="AQ164" s="1474"/>
      <c r="AR164" s="1474"/>
      <c r="AS164" s="1474"/>
      <c r="AT164" s="1474"/>
      <c r="AU164" s="1474"/>
      <c r="AV164" s="1474"/>
      <c r="AW164" s="1474"/>
      <c r="AX164" s="1474"/>
      <c r="AY164" s="1474"/>
      <c r="AZ164" s="547"/>
      <c r="BA164" s="372"/>
      <c r="BB164" s="159"/>
      <c r="BC164" s="340"/>
      <c r="BD164" s="306"/>
      <c r="BE164" s="306"/>
      <c r="BF164" s="306"/>
      <c r="BG164" s="341"/>
      <c r="BH164" s="351"/>
      <c r="BI164" s="306"/>
      <c r="BJ164" s="306"/>
      <c r="BK164" s="306"/>
      <c r="BL164" s="341"/>
      <c r="BM164" s="351"/>
      <c r="BN164" s="306"/>
      <c r="BO164" s="306"/>
      <c r="BP164" s="306"/>
      <c r="BQ164" s="341"/>
      <c r="BR164" s="351"/>
      <c r="BS164" s="306"/>
      <c r="BT164" s="1603"/>
      <c r="BU164" s="1647"/>
      <c r="BV164" s="1647"/>
      <c r="BW164" s="1647"/>
      <c r="BX164" s="1647"/>
      <c r="BY164" s="1499"/>
      <c r="BZ164" s="1499"/>
      <c r="CA164" s="1499"/>
      <c r="CB164" s="1499"/>
      <c r="CC164" s="1499"/>
      <c r="CD164" s="1499"/>
      <c r="CE164" s="1499"/>
      <c r="CF164" s="1499"/>
      <c r="CG164" s="1499"/>
      <c r="CH164" s="1499"/>
      <c r="CI164" s="1499"/>
      <c r="CJ164" s="1499"/>
      <c r="CK164" s="1499"/>
      <c r="CL164" s="1499"/>
      <c r="CM164" s="1499"/>
      <c r="CN164" s="1499"/>
      <c r="CO164" s="1499"/>
      <c r="CP164" s="1499"/>
      <c r="CQ164" s="1499"/>
      <c r="CR164" s="1499"/>
      <c r="CS164" s="1499"/>
      <c r="CT164" s="1499"/>
      <c r="CU164" s="1499"/>
      <c r="CV164" s="1499"/>
      <c r="CW164" s="1499"/>
      <c r="CX164" s="1499"/>
      <c r="CY164" s="1499"/>
      <c r="CZ164" s="1499"/>
    </row>
    <row r="165" s="546" customFormat="true" ht="15" customHeight="true" x14ac:dyDescent="0.2">
      <c r="A165" s="1179"/>
      <c r="B165" s="1338"/>
      <c r="C165" s="1279"/>
      <c r="D165" s="1280"/>
      <c r="E165" s="1280"/>
      <c r="F165" s="1280"/>
      <c r="G165" s="1281"/>
      <c r="H165" s="1282"/>
      <c r="I165" s="1280"/>
      <c r="J165" s="1280"/>
      <c r="K165" s="1280"/>
      <c r="L165" s="1283"/>
      <c r="M165" s="1284"/>
      <c r="N165" s="1280"/>
      <c r="O165" s="1280"/>
      <c r="P165" s="1280"/>
      <c r="Q165" s="1281"/>
      <c r="R165" s="1282"/>
      <c r="S165" s="1280"/>
      <c r="T165" s="1551"/>
      <c r="U165" s="1474"/>
      <c r="V165" s="1474"/>
      <c r="W165" s="1474"/>
      <c r="X165" s="1474"/>
      <c r="Y165" s="1474"/>
      <c r="Z165" s="1474"/>
      <c r="AA165" s="1474"/>
      <c r="AB165" s="1474"/>
      <c r="AC165" s="1474"/>
      <c r="AD165" s="1474"/>
      <c r="AE165" s="1474"/>
      <c r="AF165" s="1474"/>
      <c r="AG165" s="1474"/>
      <c r="AH165" s="1474"/>
      <c r="AI165" s="1474"/>
      <c r="AJ165" s="1474"/>
      <c r="AK165" s="1474"/>
      <c r="AL165" s="1474"/>
      <c r="AM165" s="1474"/>
      <c r="AN165" s="1474"/>
      <c r="AO165" s="1474"/>
      <c r="AP165" s="1474"/>
      <c r="AQ165" s="1474"/>
      <c r="AR165" s="1474"/>
      <c r="AS165" s="1474"/>
      <c r="AT165" s="1474"/>
      <c r="AU165" s="1474"/>
      <c r="AV165" s="1474"/>
      <c r="AW165" s="1474"/>
      <c r="AX165" s="1474"/>
      <c r="AY165" s="1474"/>
      <c r="AZ165" s="547"/>
      <c r="BA165" s="372"/>
      <c r="BB165" s="159"/>
      <c r="BC165" s="340"/>
      <c r="BD165" s="306"/>
      <c r="BE165" s="306"/>
      <c r="BF165" s="306"/>
      <c r="BG165" s="341"/>
      <c r="BH165" s="351"/>
      <c r="BI165" s="306"/>
      <c r="BJ165" s="306"/>
      <c r="BK165" s="306"/>
      <c r="BL165" s="341"/>
      <c r="BM165" s="351"/>
      <c r="BN165" s="306"/>
      <c r="BO165" s="306"/>
      <c r="BP165" s="306"/>
      <c r="BQ165" s="341"/>
      <c r="BR165" s="351"/>
      <c r="BS165" s="306"/>
      <c r="BT165" s="1603"/>
      <c r="BU165" s="1647"/>
      <c r="BV165" s="1647"/>
      <c r="BW165" s="1647"/>
      <c r="BX165" s="1647"/>
      <c r="BY165" s="1499"/>
      <c r="BZ165" s="1499"/>
      <c r="CA165" s="1499"/>
      <c r="CB165" s="1499"/>
      <c r="CC165" s="1499"/>
      <c r="CD165" s="1499"/>
      <c r="CE165" s="1499"/>
      <c r="CF165" s="1499"/>
      <c r="CG165" s="1499"/>
      <c r="CH165" s="1499"/>
      <c r="CI165" s="1499"/>
      <c r="CJ165" s="1499"/>
      <c r="CK165" s="1499"/>
      <c r="CL165" s="1499"/>
      <c r="CM165" s="1499"/>
      <c r="CN165" s="1499"/>
      <c r="CO165" s="1499"/>
      <c r="CP165" s="1499"/>
      <c r="CQ165" s="1499"/>
      <c r="CR165" s="1499"/>
      <c r="CS165" s="1499"/>
      <c r="CT165" s="1499"/>
      <c r="CU165" s="1499"/>
      <c r="CV165" s="1499"/>
      <c r="CW165" s="1499"/>
      <c r="CX165" s="1499"/>
      <c r="CY165" s="1499"/>
      <c r="CZ165" s="1499"/>
    </row>
    <row r="166" s="546" customFormat="true" ht="15" customHeight="true" x14ac:dyDescent="0.2">
      <c r="A166" s="1179"/>
      <c r="B166" s="1338"/>
      <c r="C166" s="1279"/>
      <c r="D166" s="1280"/>
      <c r="E166" s="1280"/>
      <c r="F166" s="1280"/>
      <c r="G166" s="1281"/>
      <c r="H166" s="1282"/>
      <c r="I166" s="1280"/>
      <c r="J166" s="1280"/>
      <c r="K166" s="1280"/>
      <c r="L166" s="1283"/>
      <c r="M166" s="1284"/>
      <c r="N166" s="1280"/>
      <c r="O166" s="1280"/>
      <c r="P166" s="1280"/>
      <c r="Q166" s="1281"/>
      <c r="R166" s="1282"/>
      <c r="S166" s="1280"/>
      <c r="T166" s="1551"/>
      <c r="U166" s="1474"/>
      <c r="V166" s="1474"/>
      <c r="W166" s="1474"/>
      <c r="X166" s="1474"/>
      <c r="Y166" s="1474"/>
      <c r="Z166" s="1474"/>
      <c r="AA166" s="1474"/>
      <c r="AB166" s="1474"/>
      <c r="AC166" s="1474"/>
      <c r="AD166" s="1474"/>
      <c r="AE166" s="1474"/>
      <c r="AF166" s="1474"/>
      <c r="AG166" s="1474"/>
      <c r="AH166" s="1474"/>
      <c r="AI166" s="1474"/>
      <c r="AJ166" s="1474"/>
      <c r="AK166" s="1474"/>
      <c r="AL166" s="1474"/>
      <c r="AM166" s="1474"/>
      <c r="AN166" s="1474"/>
      <c r="AO166" s="1474"/>
      <c r="AP166" s="1474"/>
      <c r="AQ166" s="1474"/>
      <c r="AR166" s="1474"/>
      <c r="AS166" s="1474"/>
      <c r="AT166" s="1474"/>
      <c r="AU166" s="1474"/>
      <c r="AV166" s="1474"/>
      <c r="AW166" s="1474"/>
      <c r="AX166" s="1474"/>
      <c r="AY166" s="1474"/>
      <c r="AZ166" s="547"/>
      <c r="BA166" s="372"/>
      <c r="BB166" s="159"/>
      <c r="BC166" s="340"/>
      <c r="BD166" s="306"/>
      <c r="BE166" s="306"/>
      <c r="BF166" s="306"/>
      <c r="BG166" s="341"/>
      <c r="BH166" s="351"/>
      <c r="BI166" s="306"/>
      <c r="BJ166" s="306"/>
      <c r="BK166" s="306"/>
      <c r="BL166" s="341"/>
      <c r="BM166" s="351"/>
      <c r="BN166" s="306"/>
      <c r="BO166" s="306"/>
      <c r="BP166" s="306"/>
      <c r="BQ166" s="341"/>
      <c r="BR166" s="351"/>
      <c r="BS166" s="306"/>
      <c r="BT166" s="1603"/>
      <c r="BU166" s="1647"/>
      <c r="BV166" s="1647"/>
      <c r="BW166" s="1647"/>
      <c r="BX166" s="1647"/>
      <c r="BY166" s="1499"/>
      <c r="BZ166" s="1499"/>
      <c r="CA166" s="1499"/>
      <c r="CB166" s="1499"/>
      <c r="CC166" s="1499"/>
      <c r="CD166" s="1499"/>
      <c r="CE166" s="1499"/>
      <c r="CF166" s="1499"/>
      <c r="CG166" s="1499"/>
      <c r="CH166" s="1499"/>
      <c r="CI166" s="1499"/>
      <c r="CJ166" s="1499"/>
      <c r="CK166" s="1499"/>
      <c r="CL166" s="1499"/>
      <c r="CM166" s="1499"/>
      <c r="CN166" s="1499"/>
      <c r="CO166" s="1499"/>
      <c r="CP166" s="1499"/>
      <c r="CQ166" s="1499"/>
      <c r="CR166" s="1499"/>
      <c r="CS166" s="1499"/>
      <c r="CT166" s="1499"/>
      <c r="CU166" s="1499"/>
      <c r="CV166" s="1499"/>
      <c r="CW166" s="1499"/>
      <c r="CX166" s="1499"/>
      <c r="CY166" s="1499"/>
      <c r="CZ166" s="1499"/>
    </row>
    <row r="167" s="546" customFormat="true" ht="15" customHeight="true" x14ac:dyDescent="0.2">
      <c r="A167" s="1179"/>
      <c r="B167" s="1338"/>
      <c r="C167" s="1279"/>
      <c r="D167" s="1280"/>
      <c r="E167" s="1280"/>
      <c r="F167" s="1280"/>
      <c r="G167" s="1281"/>
      <c r="H167" s="1282"/>
      <c r="I167" s="1280"/>
      <c r="J167" s="1280"/>
      <c r="K167" s="1280"/>
      <c r="L167" s="1283"/>
      <c r="M167" s="1284"/>
      <c r="N167" s="1280"/>
      <c r="O167" s="1280"/>
      <c r="P167" s="1280"/>
      <c r="Q167" s="1281"/>
      <c r="R167" s="1282"/>
      <c r="S167" s="1280"/>
      <c r="T167" s="1551"/>
      <c r="U167" s="1474"/>
      <c r="V167" s="1474"/>
      <c r="W167" s="1474"/>
      <c r="X167" s="1474"/>
      <c r="Y167" s="1474"/>
      <c r="Z167" s="1474"/>
      <c r="AA167" s="1474"/>
      <c r="AB167" s="1474"/>
      <c r="AC167" s="1474"/>
      <c r="AD167" s="1474"/>
      <c r="AE167" s="1474"/>
      <c r="AF167" s="1474"/>
      <c r="AG167" s="1474"/>
      <c r="AH167" s="1474"/>
      <c r="AI167" s="1474"/>
      <c r="AJ167" s="1474"/>
      <c r="AK167" s="1474"/>
      <c r="AL167" s="1474"/>
      <c r="AM167" s="1474"/>
      <c r="AN167" s="1474"/>
      <c r="AO167" s="1474"/>
      <c r="AP167" s="1474"/>
      <c r="AQ167" s="1474"/>
      <c r="AR167" s="1474"/>
      <c r="AS167" s="1474"/>
      <c r="AT167" s="1474"/>
      <c r="AU167" s="1474"/>
      <c r="AV167" s="1474"/>
      <c r="AW167" s="1474"/>
      <c r="AX167" s="1474"/>
      <c r="AY167" s="1474"/>
      <c r="AZ167" s="547"/>
      <c r="BA167" s="372"/>
      <c r="BB167" s="159"/>
      <c r="BC167" s="340"/>
      <c r="BD167" s="306"/>
      <c r="BE167" s="306"/>
      <c r="BF167" s="306"/>
      <c r="BG167" s="341"/>
      <c r="BH167" s="351"/>
      <c r="BI167" s="306"/>
      <c r="BJ167" s="306"/>
      <c r="BK167" s="306"/>
      <c r="BL167" s="341"/>
      <c r="BM167" s="351"/>
      <c r="BN167" s="306"/>
      <c r="BO167" s="306"/>
      <c r="BP167" s="306"/>
      <c r="BQ167" s="341"/>
      <c r="BR167" s="351"/>
      <c r="BS167" s="306"/>
      <c r="BT167" s="1603"/>
      <c r="BU167" s="1647"/>
      <c r="BV167" s="1647"/>
      <c r="BW167" s="1647"/>
      <c r="BX167" s="1647"/>
      <c r="BY167" s="1499"/>
      <c r="BZ167" s="1499"/>
      <c r="CA167" s="1499"/>
      <c r="CB167" s="1499"/>
      <c r="CC167" s="1499"/>
      <c r="CD167" s="1499"/>
      <c r="CE167" s="1499"/>
      <c r="CF167" s="1499"/>
      <c r="CG167" s="1499"/>
      <c r="CH167" s="1499"/>
      <c r="CI167" s="1499"/>
      <c r="CJ167" s="1499"/>
      <c r="CK167" s="1499"/>
      <c r="CL167" s="1499"/>
      <c r="CM167" s="1499"/>
      <c r="CN167" s="1499"/>
      <c r="CO167" s="1499"/>
      <c r="CP167" s="1499"/>
      <c r="CQ167" s="1499"/>
      <c r="CR167" s="1499"/>
      <c r="CS167" s="1499"/>
      <c r="CT167" s="1499"/>
      <c r="CU167" s="1499"/>
      <c r="CV167" s="1499"/>
      <c r="CW167" s="1499"/>
      <c r="CX167" s="1499"/>
      <c r="CY167" s="1499"/>
      <c r="CZ167" s="1499"/>
    </row>
    <row r="168" s="546" customFormat="true" ht="15" customHeight="true" x14ac:dyDescent="0.2">
      <c r="A168" s="1180"/>
      <c r="B168" s="1339"/>
      <c r="C168" s="1285"/>
      <c r="D168" s="1286"/>
      <c r="E168" s="1286"/>
      <c r="F168" s="1286"/>
      <c r="G168" s="1287"/>
      <c r="H168" s="1288"/>
      <c r="I168" s="1286"/>
      <c r="J168" s="1286"/>
      <c r="K168" s="1286"/>
      <c r="L168" s="1289"/>
      <c r="M168" s="1290"/>
      <c r="N168" s="1286"/>
      <c r="O168" s="1286"/>
      <c r="P168" s="1286"/>
      <c r="Q168" s="1287"/>
      <c r="R168" s="1288"/>
      <c r="S168" s="1286"/>
      <c r="T168" s="1552"/>
      <c r="U168" s="1474"/>
      <c r="V168" s="1474"/>
      <c r="W168" s="1474"/>
      <c r="X168" s="1474"/>
      <c r="Y168" s="1474"/>
      <c r="Z168" s="1474"/>
      <c r="AA168" s="1474"/>
      <c r="AB168" s="1474"/>
      <c r="AC168" s="1474"/>
      <c r="AD168" s="1474"/>
      <c r="AE168" s="1474"/>
      <c r="AF168" s="1474"/>
      <c r="AG168" s="1474"/>
      <c r="AH168" s="1474"/>
      <c r="AI168" s="1474"/>
      <c r="AJ168" s="1474"/>
      <c r="AK168" s="1474"/>
      <c r="AL168" s="1474"/>
      <c r="AM168" s="1474"/>
      <c r="AN168" s="1474"/>
      <c r="AO168" s="1474"/>
      <c r="AP168" s="1474"/>
      <c r="AQ168" s="1474"/>
      <c r="AR168" s="1474"/>
      <c r="AS168" s="1474"/>
      <c r="AT168" s="1474"/>
      <c r="AU168" s="1474"/>
      <c r="AV168" s="1474"/>
      <c r="AW168" s="1474"/>
      <c r="AX168" s="1474"/>
      <c r="AY168" s="1474"/>
      <c r="AZ168" s="547"/>
      <c r="BA168" s="372"/>
      <c r="BB168" s="159"/>
      <c r="BC168" s="340"/>
      <c r="BD168" s="306"/>
      <c r="BE168" s="306"/>
      <c r="BF168" s="306"/>
      <c r="BG168" s="341"/>
      <c r="BH168" s="351"/>
      <c r="BI168" s="306"/>
      <c r="BJ168" s="306"/>
      <c r="BK168" s="306"/>
      <c r="BL168" s="341"/>
      <c r="BM168" s="351"/>
      <c r="BN168" s="306"/>
      <c r="BO168" s="306"/>
      <c r="BP168" s="306"/>
      <c r="BQ168" s="341"/>
      <c r="BR168" s="351"/>
      <c r="BS168" s="306"/>
      <c r="BT168" s="1603"/>
      <c r="BU168" s="1647"/>
      <c r="BV168" s="1647"/>
      <c r="BW168" s="1647"/>
      <c r="BX168" s="1647"/>
      <c r="BY168" s="1499"/>
      <c r="BZ168" s="1499"/>
      <c r="CA168" s="1499"/>
      <c r="CB168" s="1499"/>
      <c r="CC168" s="1499"/>
      <c r="CD168" s="1499"/>
      <c r="CE168" s="1499"/>
      <c r="CF168" s="1499"/>
      <c r="CG168" s="1499"/>
      <c r="CH168" s="1499"/>
      <c r="CI168" s="1499"/>
      <c r="CJ168" s="1499"/>
      <c r="CK168" s="1499"/>
      <c r="CL168" s="1499"/>
      <c r="CM168" s="1499"/>
      <c r="CN168" s="1499"/>
      <c r="CO168" s="1499"/>
      <c r="CP168" s="1499"/>
      <c r="CQ168" s="1499"/>
      <c r="CR168" s="1499"/>
      <c r="CS168" s="1499"/>
      <c r="CT168" s="1499"/>
      <c r="CU168" s="1499"/>
      <c r="CV168" s="1499"/>
      <c r="CW168" s="1499"/>
      <c r="CX168" s="1499"/>
      <c r="CY168" s="1499"/>
      <c r="CZ168" s="1499"/>
    </row>
    <row r="169" s="554" customFormat="true" ht="15" customHeight="true" x14ac:dyDescent="0.2">
      <c r="A169" s="1181"/>
      <c r="B169" s="1190"/>
      <c r="C169" s="1133"/>
      <c r="D169" s="1134"/>
      <c r="E169" s="1134"/>
      <c r="F169" s="1134"/>
      <c r="G169" s="1171"/>
      <c r="H169" s="1162"/>
      <c r="I169" s="1134"/>
      <c r="J169" s="1134"/>
      <c r="K169" s="1134"/>
      <c r="L169" s="1141"/>
      <c r="M169" s="1151"/>
      <c r="N169" s="1134"/>
      <c r="O169" s="1134"/>
      <c r="P169" s="1134"/>
      <c r="Q169" s="1171"/>
      <c r="R169" s="1162"/>
      <c r="S169" s="1134"/>
      <c r="T169" s="1553"/>
      <c r="U169" s="1110"/>
      <c r="V169" s="1110"/>
      <c r="W169" s="1110"/>
      <c r="X169" s="1110"/>
      <c r="Y169" s="1110"/>
      <c r="Z169" s="1110"/>
      <c r="AA169" s="1110"/>
      <c r="AB169" s="1575"/>
      <c r="AC169" s="526"/>
      <c r="AD169" s="526"/>
      <c r="AE169" s="526"/>
      <c r="AF169" s="526"/>
      <c r="AG169" s="526"/>
      <c r="AH169" s="526"/>
      <c r="AI169" s="526"/>
      <c r="AJ169" s="526"/>
      <c r="AK169" s="526"/>
      <c r="AL169" s="526"/>
      <c r="AM169" s="526"/>
      <c r="AN169" s="526"/>
      <c r="AO169" s="526"/>
      <c r="AP169" s="526"/>
      <c r="AQ169" s="526"/>
      <c r="AR169" s="526"/>
      <c r="AS169" s="526"/>
      <c r="AT169" s="526"/>
      <c r="AU169" s="526"/>
      <c r="AV169" s="526"/>
      <c r="AW169" s="526"/>
      <c r="AX169" s="526"/>
      <c r="AY169" s="526"/>
      <c r="AZ169" s="216"/>
      <c r="BA169" s="372"/>
      <c r="BB169" s="159"/>
      <c r="BC169" s="340"/>
      <c r="BD169" s="306"/>
      <c r="BE169" s="306"/>
      <c r="BF169" s="306"/>
      <c r="BG169" s="341"/>
      <c r="BH169" s="351"/>
      <c r="BI169" s="306"/>
      <c r="BJ169" s="306"/>
      <c r="BK169" s="306"/>
      <c r="BL169" s="341"/>
      <c r="BM169" s="351"/>
      <c r="BN169" s="306"/>
      <c r="BO169" s="306"/>
      <c r="BP169" s="306"/>
      <c r="BQ169" s="341"/>
      <c r="BR169" s="351"/>
      <c r="BS169" s="306"/>
      <c r="BT169" s="1603"/>
      <c r="BU169" s="1647"/>
      <c r="BV169" s="1647"/>
      <c r="BW169" s="1647"/>
      <c r="BX169" s="1647"/>
      <c r="BY169" s="1499"/>
      <c r="BZ169" s="1499"/>
      <c r="CA169" s="1499"/>
      <c r="CB169" s="1499"/>
      <c r="CC169" s="1499"/>
      <c r="CD169" s="1499"/>
      <c r="CE169" s="1499"/>
      <c r="CF169" s="1499"/>
      <c r="CG169" s="1499"/>
      <c r="CH169" s="1499"/>
      <c r="CI169" s="1499"/>
      <c r="CJ169" s="1499"/>
      <c r="CK169" s="1499"/>
      <c r="CL169" s="1499"/>
      <c r="CM169" s="1499"/>
      <c r="CN169" s="1499"/>
      <c r="CO169" s="1499"/>
      <c r="CP169" s="1499"/>
      <c r="CQ169" s="1499"/>
      <c r="CR169" s="1499"/>
      <c r="CS169" s="1499"/>
      <c r="CT169" s="1499"/>
      <c r="CU169" s="1499"/>
      <c r="CV169" s="1499"/>
      <c r="CW169" s="1499"/>
      <c r="CX169" s="1499"/>
      <c r="CY169" s="1499"/>
      <c r="CZ169" s="1499"/>
    </row>
    <row r="170" s="554" customFormat="true" ht="15" customHeight="true" x14ac:dyDescent="0.2">
      <c r="A170" s="1182"/>
      <c r="B170" s="1191"/>
      <c r="C170" s="1291"/>
      <c r="D170" s="1292"/>
      <c r="E170" s="1292"/>
      <c r="F170" s="1292"/>
      <c r="G170" s="1293"/>
      <c r="H170" s="1294"/>
      <c r="I170" s="1292"/>
      <c r="J170" s="1292"/>
      <c r="K170" s="1292"/>
      <c r="L170" s="1295"/>
      <c r="M170" s="1296"/>
      <c r="N170" s="1292"/>
      <c r="O170" s="1292"/>
      <c r="P170" s="1292"/>
      <c r="Q170" s="1293"/>
      <c r="R170" s="1294"/>
      <c r="S170" s="1292"/>
      <c r="T170" s="1554"/>
      <c r="U170" s="1576"/>
      <c r="V170" s="1576"/>
      <c r="W170" s="1576"/>
      <c r="X170" s="1576"/>
      <c r="Y170" s="1576"/>
      <c r="Z170" s="1576"/>
      <c r="AA170" s="1576"/>
      <c r="AB170" s="1577"/>
      <c r="AC170" s="526"/>
      <c r="AD170" s="526"/>
      <c r="AE170" s="526"/>
      <c r="AF170" s="526"/>
      <c r="AG170" s="526"/>
      <c r="AH170" s="526"/>
      <c r="AI170" s="526"/>
      <c r="AJ170" s="526"/>
      <c r="AK170" s="526"/>
      <c r="AL170" s="526"/>
      <c r="AM170" s="526"/>
      <c r="AN170" s="526"/>
      <c r="AO170" s="526"/>
      <c r="AP170" s="526"/>
      <c r="AQ170" s="526"/>
      <c r="AR170" s="526"/>
      <c r="AS170" s="526"/>
      <c r="AT170" s="526"/>
      <c r="AU170" s="526"/>
      <c r="AV170" s="526"/>
      <c r="AW170" s="526"/>
      <c r="AX170" s="526"/>
      <c r="AY170" s="526"/>
      <c r="AZ170" s="216"/>
      <c r="BA170" s="372"/>
      <c r="BB170" s="159"/>
      <c r="BC170" s="340"/>
      <c r="BD170" s="306"/>
      <c r="BE170" s="306"/>
      <c r="BF170" s="306"/>
      <c r="BG170" s="341"/>
      <c r="BH170" s="351"/>
      <c r="BI170" s="306"/>
      <c r="BJ170" s="306"/>
      <c r="BK170" s="306"/>
      <c r="BL170" s="341"/>
      <c r="BM170" s="351"/>
      <c r="BN170" s="306"/>
      <c r="BO170" s="306"/>
      <c r="BP170" s="306"/>
      <c r="BQ170" s="341"/>
      <c r="BR170" s="351"/>
      <c r="BS170" s="306"/>
      <c r="BT170" s="1603"/>
      <c r="BU170" s="1647"/>
      <c r="BV170" s="1647"/>
      <c r="BW170" s="1647"/>
      <c r="BX170" s="1647"/>
      <c r="BY170" s="1499"/>
      <c r="BZ170" s="1499"/>
      <c r="CA170" s="1499"/>
      <c r="CB170" s="1499"/>
      <c r="CC170" s="1499"/>
      <c r="CD170" s="1499"/>
      <c r="CE170" s="1499"/>
      <c r="CF170" s="1499"/>
      <c r="CG170" s="1499"/>
      <c r="CH170" s="1499"/>
      <c r="CI170" s="1499"/>
      <c r="CJ170" s="1499"/>
      <c r="CK170" s="1499"/>
      <c r="CL170" s="1499"/>
      <c r="CM170" s="1499"/>
      <c r="CN170" s="1499"/>
      <c r="CO170" s="1499"/>
      <c r="CP170" s="1499"/>
      <c r="CQ170" s="1499"/>
      <c r="CR170" s="1499"/>
      <c r="CS170" s="1499"/>
      <c r="CT170" s="1499"/>
      <c r="CU170" s="1499"/>
      <c r="CV170" s="1499"/>
      <c r="CW170" s="1499"/>
      <c r="CX170" s="1499"/>
      <c r="CY170" s="1499"/>
      <c r="CZ170" s="1499"/>
    </row>
    <row r="171" s="554" customFormat="true" ht="15" customHeight="true" x14ac:dyDescent="0.2">
      <c r="A171" s="700"/>
      <c r="B171" s="718"/>
      <c r="C171" s="863"/>
      <c r="D171" s="864"/>
      <c r="E171" s="864"/>
      <c r="F171" s="864"/>
      <c r="G171" s="865"/>
      <c r="H171" s="866"/>
      <c r="I171" s="864"/>
      <c r="J171" s="864"/>
      <c r="K171" s="864"/>
      <c r="L171" s="867"/>
      <c r="M171" s="868"/>
      <c r="N171" s="864"/>
      <c r="O171" s="864"/>
      <c r="P171" s="864"/>
      <c r="Q171" s="865"/>
      <c r="R171" s="866"/>
      <c r="S171" s="864"/>
      <c r="T171" s="1555"/>
      <c r="U171" s="1578"/>
      <c r="V171" s="1578"/>
      <c r="W171" s="1578"/>
      <c r="X171" s="1578"/>
      <c r="Y171" s="1578"/>
      <c r="Z171" s="1578"/>
      <c r="AA171" s="1578"/>
      <c r="AB171" s="1579"/>
      <c r="AC171" s="526"/>
      <c r="AD171" s="526"/>
      <c r="AE171" s="526"/>
      <c r="AF171" s="526"/>
      <c r="AG171" s="526"/>
      <c r="AH171" s="526"/>
      <c r="AI171" s="526"/>
      <c r="AJ171" s="526"/>
      <c r="AK171" s="526"/>
      <c r="AL171" s="526"/>
      <c r="AM171" s="526"/>
      <c r="AN171" s="526"/>
      <c r="AO171" s="526"/>
      <c r="AP171" s="526"/>
      <c r="AQ171" s="526"/>
      <c r="AR171" s="526"/>
      <c r="AS171" s="526"/>
      <c r="AT171" s="526"/>
      <c r="AU171" s="526"/>
      <c r="AV171" s="526"/>
      <c r="AW171" s="526"/>
      <c r="AX171" s="526"/>
      <c r="AY171" s="526"/>
      <c r="AZ171" s="216"/>
      <c r="BA171" s="372"/>
      <c r="BB171" s="159"/>
      <c r="BC171" s="340"/>
      <c r="BD171" s="306"/>
      <c r="BE171" s="306"/>
      <c r="BF171" s="306"/>
      <c r="BG171" s="341"/>
      <c r="BH171" s="351"/>
      <c r="BI171" s="306"/>
      <c r="BJ171" s="306"/>
      <c r="BK171" s="306"/>
      <c r="BL171" s="341"/>
      <c r="BM171" s="351"/>
      <c r="BN171" s="306"/>
      <c r="BO171" s="306"/>
      <c r="BP171" s="306"/>
      <c r="BQ171" s="341"/>
      <c r="BR171" s="351"/>
      <c r="BS171" s="306"/>
      <c r="BT171" s="1603"/>
      <c r="BU171" s="1647"/>
      <c r="BV171" s="1647"/>
      <c r="BW171" s="1647"/>
      <c r="BX171" s="1647"/>
      <c r="BY171" s="1499"/>
      <c r="BZ171" s="1499"/>
      <c r="CA171" s="1499"/>
      <c r="CB171" s="1499"/>
      <c r="CC171" s="1499"/>
      <c r="CD171" s="1499"/>
      <c r="CE171" s="1499"/>
      <c r="CF171" s="1499"/>
      <c r="CG171" s="1499"/>
      <c r="CH171" s="1499"/>
      <c r="CI171" s="1499"/>
      <c r="CJ171" s="1499"/>
      <c r="CK171" s="1499"/>
      <c r="CL171" s="1499"/>
      <c r="CM171" s="1499"/>
      <c r="CN171" s="1499"/>
      <c r="CO171" s="1499"/>
      <c r="CP171" s="1499"/>
      <c r="CQ171" s="1499"/>
      <c r="CR171" s="1499"/>
      <c r="CS171" s="1499"/>
      <c r="CT171" s="1499"/>
      <c r="CU171" s="1499"/>
      <c r="CV171" s="1499"/>
      <c r="CW171" s="1499"/>
      <c r="CX171" s="1499"/>
      <c r="CY171" s="1499"/>
      <c r="CZ171" s="1499"/>
    </row>
    <row r="172" s="554" customFormat="true" ht="15" customHeight="true" x14ac:dyDescent="0.2">
      <c r="A172" s="701"/>
      <c r="B172" s="719"/>
      <c r="C172" s="863"/>
      <c r="D172" s="864"/>
      <c r="E172" s="864"/>
      <c r="F172" s="864"/>
      <c r="G172" s="865"/>
      <c r="H172" s="866"/>
      <c r="I172" s="864"/>
      <c r="J172" s="864"/>
      <c r="K172" s="864"/>
      <c r="L172" s="867"/>
      <c r="M172" s="868"/>
      <c r="N172" s="864"/>
      <c r="O172" s="864"/>
      <c r="P172" s="864"/>
      <c r="Q172" s="865"/>
      <c r="R172" s="866"/>
      <c r="S172" s="864"/>
      <c r="T172" s="1555"/>
      <c r="U172" s="1578"/>
      <c r="V172" s="1578"/>
      <c r="W172" s="1578"/>
      <c r="X172" s="1578"/>
      <c r="Y172" s="1578"/>
      <c r="Z172" s="1578"/>
      <c r="AA172" s="1578"/>
      <c r="AB172" s="1579"/>
      <c r="AC172" s="526"/>
      <c r="AD172" s="526"/>
      <c r="AE172" s="526"/>
      <c r="AF172" s="526"/>
      <c r="AG172" s="526"/>
      <c r="AH172" s="526"/>
      <c r="AI172" s="526"/>
      <c r="AJ172" s="526"/>
      <c r="AK172" s="526"/>
      <c r="AL172" s="526"/>
      <c r="AM172" s="526"/>
      <c r="AN172" s="526"/>
      <c r="AO172" s="526"/>
      <c r="AP172" s="526"/>
      <c r="AQ172" s="526"/>
      <c r="AR172" s="526"/>
      <c r="AS172" s="526"/>
      <c r="AT172" s="526"/>
      <c r="AU172" s="526"/>
      <c r="AV172" s="526"/>
      <c r="AW172" s="526"/>
      <c r="AX172" s="526"/>
      <c r="AY172" s="526"/>
      <c r="AZ172" s="216"/>
      <c r="BA172" s="372"/>
      <c r="BB172" s="159"/>
      <c r="BC172" s="340"/>
      <c r="BD172" s="306"/>
      <c r="BE172" s="306"/>
      <c r="BF172" s="306"/>
      <c r="BG172" s="341"/>
      <c r="BH172" s="351"/>
      <c r="BI172" s="306"/>
      <c r="BJ172" s="306"/>
      <c r="BK172" s="306"/>
      <c r="BL172" s="341"/>
      <c r="BM172" s="351"/>
      <c r="BN172" s="306"/>
      <c r="BO172" s="306"/>
      <c r="BP172" s="306"/>
      <c r="BQ172" s="341"/>
      <c r="BR172" s="351"/>
      <c r="BS172" s="306"/>
      <c r="BT172" s="1603"/>
      <c r="BU172" s="1647"/>
      <c r="BV172" s="1647"/>
      <c r="BW172" s="1647"/>
      <c r="BX172" s="1647"/>
      <c r="BY172" s="1499"/>
      <c r="BZ172" s="1499"/>
      <c r="CA172" s="1499"/>
      <c r="CB172" s="1499"/>
      <c r="CC172" s="1499"/>
      <c r="CD172" s="1499"/>
      <c r="CE172" s="1499"/>
      <c r="CF172" s="1499"/>
      <c r="CG172" s="1499"/>
      <c r="CH172" s="1499"/>
      <c r="CI172" s="1499"/>
      <c r="CJ172" s="1499"/>
      <c r="CK172" s="1499"/>
      <c r="CL172" s="1499"/>
      <c r="CM172" s="1499"/>
      <c r="CN172" s="1499"/>
      <c r="CO172" s="1499"/>
      <c r="CP172" s="1499"/>
      <c r="CQ172" s="1499"/>
      <c r="CR172" s="1499"/>
      <c r="CS172" s="1499"/>
      <c r="CT172" s="1499"/>
      <c r="CU172" s="1499"/>
      <c r="CV172" s="1499"/>
      <c r="CW172" s="1499"/>
      <c r="CX172" s="1499"/>
      <c r="CY172" s="1499"/>
      <c r="CZ172" s="1499"/>
    </row>
    <row r="173" s="554" customFormat="true" ht="15" customHeight="true" x14ac:dyDescent="0.2">
      <c r="A173" s="701"/>
      <c r="B173" s="719"/>
      <c r="C173" s="863"/>
      <c r="D173" s="864"/>
      <c r="E173" s="864"/>
      <c r="F173" s="864"/>
      <c r="G173" s="865"/>
      <c r="H173" s="866"/>
      <c r="I173" s="864"/>
      <c r="J173" s="864"/>
      <c r="K173" s="864"/>
      <c r="L173" s="867"/>
      <c r="M173" s="868"/>
      <c r="N173" s="864"/>
      <c r="O173" s="864"/>
      <c r="P173" s="864"/>
      <c r="Q173" s="865"/>
      <c r="R173" s="866"/>
      <c r="S173" s="864"/>
      <c r="T173" s="1555"/>
      <c r="U173" s="1578"/>
      <c r="V173" s="1578"/>
      <c r="W173" s="1578"/>
      <c r="X173" s="1578"/>
      <c r="Y173" s="1578"/>
      <c r="Z173" s="1578"/>
      <c r="AA173" s="1578"/>
      <c r="AB173" s="1579"/>
      <c r="AC173" s="526"/>
      <c r="AD173" s="526"/>
      <c r="AE173" s="526"/>
      <c r="AF173" s="526"/>
      <c r="AG173" s="526"/>
      <c r="AH173" s="526"/>
      <c r="AI173" s="526"/>
      <c r="AJ173" s="526"/>
      <c r="AK173" s="526"/>
      <c r="AL173" s="526"/>
      <c r="AM173" s="526"/>
      <c r="AN173" s="526"/>
      <c r="AO173" s="526"/>
      <c r="AP173" s="526"/>
      <c r="AQ173" s="526"/>
      <c r="AR173" s="526"/>
      <c r="AS173" s="526"/>
      <c r="AT173" s="526"/>
      <c r="AU173" s="526"/>
      <c r="AV173" s="526"/>
      <c r="AW173" s="526"/>
      <c r="AX173" s="526"/>
      <c r="AY173" s="526"/>
      <c r="AZ173" s="216"/>
      <c r="BA173" s="372"/>
      <c r="BB173" s="159"/>
      <c r="BC173" s="340"/>
      <c r="BD173" s="306"/>
      <c r="BE173" s="306"/>
      <c r="BF173" s="306"/>
      <c r="BG173" s="341"/>
      <c r="BH173" s="351"/>
      <c r="BI173" s="306"/>
      <c r="BJ173" s="306"/>
      <c r="BK173" s="306"/>
      <c r="BL173" s="341"/>
      <c r="BM173" s="351"/>
      <c r="BN173" s="306"/>
      <c r="BO173" s="306"/>
      <c r="BP173" s="306"/>
      <c r="BQ173" s="341"/>
      <c r="BR173" s="351"/>
      <c r="BS173" s="306"/>
      <c r="BT173" s="1603"/>
      <c r="BU173" s="1647"/>
      <c r="BV173" s="1647"/>
      <c r="BW173" s="1647"/>
      <c r="BX173" s="1647"/>
      <c r="BY173" s="1499"/>
      <c r="BZ173" s="1499"/>
      <c r="CA173" s="1499"/>
      <c r="CB173" s="1499"/>
      <c r="CC173" s="1499"/>
      <c r="CD173" s="1499"/>
      <c r="CE173" s="1499"/>
      <c r="CF173" s="1499"/>
      <c r="CG173" s="1499"/>
      <c r="CH173" s="1499"/>
      <c r="CI173" s="1499"/>
      <c r="CJ173" s="1499"/>
      <c r="CK173" s="1499"/>
      <c r="CL173" s="1499"/>
      <c r="CM173" s="1499"/>
      <c r="CN173" s="1499"/>
      <c r="CO173" s="1499"/>
      <c r="CP173" s="1499"/>
      <c r="CQ173" s="1499"/>
      <c r="CR173" s="1499"/>
      <c r="CS173" s="1499"/>
      <c r="CT173" s="1499"/>
      <c r="CU173" s="1499"/>
      <c r="CV173" s="1499"/>
      <c r="CW173" s="1499"/>
      <c r="CX173" s="1499"/>
      <c r="CY173" s="1499"/>
      <c r="CZ173" s="1499"/>
    </row>
    <row r="174" s="554" customFormat="true" ht="15" customHeight="true" x14ac:dyDescent="0.2">
      <c r="A174" s="701"/>
      <c r="B174" s="719"/>
      <c r="C174" s="863"/>
      <c r="D174" s="864"/>
      <c r="E174" s="864"/>
      <c r="F174" s="864"/>
      <c r="G174" s="865"/>
      <c r="H174" s="866"/>
      <c r="I174" s="864"/>
      <c r="J174" s="864"/>
      <c r="K174" s="864"/>
      <c r="L174" s="867"/>
      <c r="M174" s="868"/>
      <c r="N174" s="864"/>
      <c r="O174" s="864"/>
      <c r="P174" s="864"/>
      <c r="Q174" s="865"/>
      <c r="R174" s="866"/>
      <c r="S174" s="864"/>
      <c r="T174" s="1555"/>
      <c r="U174" s="1578"/>
      <c r="V174" s="1578"/>
      <c r="W174" s="1578"/>
      <c r="X174" s="1578"/>
      <c r="Y174" s="1578"/>
      <c r="Z174" s="1578"/>
      <c r="AA174" s="1578"/>
      <c r="AB174" s="1579"/>
      <c r="AC174" s="526"/>
      <c r="AD174" s="526"/>
      <c r="AE174" s="526"/>
      <c r="AF174" s="526"/>
      <c r="AG174" s="526"/>
      <c r="AH174" s="526"/>
      <c r="AI174" s="526"/>
      <c r="AJ174" s="526"/>
      <c r="AK174" s="526"/>
      <c r="AL174" s="526"/>
      <c r="AM174" s="526"/>
      <c r="AN174" s="526"/>
      <c r="AO174" s="526"/>
      <c r="AP174" s="526"/>
      <c r="AQ174" s="526"/>
      <c r="AR174" s="526"/>
      <c r="AS174" s="526"/>
      <c r="AT174" s="526"/>
      <c r="AU174" s="526"/>
      <c r="AV174" s="526"/>
      <c r="AW174" s="526"/>
      <c r="AX174" s="526"/>
      <c r="AY174" s="526"/>
      <c r="AZ174" s="216"/>
      <c r="BA174" s="372"/>
      <c r="BB174" s="159"/>
      <c r="BC174" s="340"/>
      <c r="BD174" s="306"/>
      <c r="BE174" s="306"/>
      <c r="BF174" s="306"/>
      <c r="BG174" s="341"/>
      <c r="BH174" s="351"/>
      <c r="BI174" s="306"/>
      <c r="BJ174" s="306"/>
      <c r="BK174" s="306"/>
      <c r="BL174" s="341"/>
      <c r="BM174" s="351"/>
      <c r="BN174" s="306"/>
      <c r="BO174" s="306"/>
      <c r="BP174" s="306"/>
      <c r="BQ174" s="341"/>
      <c r="BR174" s="351"/>
      <c r="BS174" s="306"/>
      <c r="BT174" s="1603"/>
      <c r="BU174" s="1647"/>
      <c r="BV174" s="1647"/>
      <c r="BW174" s="1647"/>
      <c r="BX174" s="1647"/>
      <c r="BY174" s="1499"/>
      <c r="BZ174" s="1499"/>
      <c r="CA174" s="1499"/>
      <c r="CB174" s="1499"/>
      <c r="CC174" s="1499"/>
      <c r="CD174" s="1499"/>
      <c r="CE174" s="1499"/>
      <c r="CF174" s="1499"/>
      <c r="CG174" s="1499"/>
      <c r="CH174" s="1499"/>
      <c r="CI174" s="1499"/>
      <c r="CJ174" s="1499"/>
      <c r="CK174" s="1499"/>
      <c r="CL174" s="1499"/>
      <c r="CM174" s="1499"/>
      <c r="CN174" s="1499"/>
      <c r="CO174" s="1499"/>
      <c r="CP174" s="1499"/>
      <c r="CQ174" s="1499"/>
      <c r="CR174" s="1499"/>
      <c r="CS174" s="1499"/>
      <c r="CT174" s="1499"/>
      <c r="CU174" s="1499"/>
      <c r="CV174" s="1499"/>
      <c r="CW174" s="1499"/>
      <c r="CX174" s="1499"/>
      <c r="CY174" s="1499"/>
      <c r="CZ174" s="1499"/>
    </row>
    <row r="175" s="554" customFormat="true" ht="15" customHeight="true" x14ac:dyDescent="0.2">
      <c r="A175" s="701"/>
      <c r="B175" s="719"/>
      <c r="C175" s="863"/>
      <c r="D175" s="864"/>
      <c r="E175" s="864"/>
      <c r="F175" s="864"/>
      <c r="G175" s="865"/>
      <c r="H175" s="866"/>
      <c r="I175" s="864"/>
      <c r="J175" s="864"/>
      <c r="K175" s="864"/>
      <c r="L175" s="867"/>
      <c r="M175" s="868"/>
      <c r="N175" s="864"/>
      <c r="O175" s="864"/>
      <c r="P175" s="864"/>
      <c r="Q175" s="865"/>
      <c r="R175" s="866"/>
      <c r="S175" s="864"/>
      <c r="T175" s="1555"/>
      <c r="U175" s="1578"/>
      <c r="V175" s="1578"/>
      <c r="W175" s="1578"/>
      <c r="X175" s="1578"/>
      <c r="Y175" s="1578"/>
      <c r="Z175" s="1578"/>
      <c r="AA175" s="1578"/>
      <c r="AB175" s="1579"/>
      <c r="AC175" s="526"/>
      <c r="AD175" s="526"/>
      <c r="AE175" s="526"/>
      <c r="AF175" s="526"/>
      <c r="AG175" s="526"/>
      <c r="AH175" s="526"/>
      <c r="AI175" s="526"/>
      <c r="AJ175" s="526"/>
      <c r="AK175" s="526"/>
      <c r="AL175" s="526"/>
      <c r="AM175" s="526"/>
      <c r="AN175" s="526"/>
      <c r="AO175" s="526"/>
      <c r="AP175" s="526"/>
      <c r="AQ175" s="526"/>
      <c r="AR175" s="526"/>
      <c r="AS175" s="526"/>
      <c r="AT175" s="526"/>
      <c r="AU175" s="526"/>
      <c r="AV175" s="526"/>
      <c r="AW175" s="526"/>
      <c r="AX175" s="526"/>
      <c r="AY175" s="526"/>
      <c r="AZ175" s="216"/>
      <c r="BA175" s="372"/>
      <c r="BB175" s="159"/>
      <c r="BC175" s="340"/>
      <c r="BD175" s="306"/>
      <c r="BE175" s="306"/>
      <c r="BF175" s="306"/>
      <c r="BG175" s="341"/>
      <c r="BH175" s="351"/>
      <c r="BI175" s="306"/>
      <c r="BJ175" s="306"/>
      <c r="BK175" s="306"/>
      <c r="BL175" s="341"/>
      <c r="BM175" s="351"/>
      <c r="BN175" s="306"/>
      <c r="BO175" s="306"/>
      <c r="BP175" s="306"/>
      <c r="BQ175" s="341"/>
      <c r="BR175" s="351"/>
      <c r="BS175" s="306"/>
      <c r="BT175" s="1603"/>
      <c r="BU175" s="1647"/>
      <c r="BV175" s="1647"/>
      <c r="BW175" s="1647"/>
      <c r="BX175" s="1647"/>
      <c r="BY175" s="1499"/>
      <c r="BZ175" s="1499"/>
      <c r="CA175" s="1499"/>
      <c r="CB175" s="1499"/>
      <c r="CC175" s="1499"/>
      <c r="CD175" s="1499"/>
      <c r="CE175" s="1499"/>
      <c r="CF175" s="1499"/>
      <c r="CG175" s="1499"/>
      <c r="CH175" s="1499"/>
      <c r="CI175" s="1499"/>
      <c r="CJ175" s="1499"/>
      <c r="CK175" s="1499"/>
      <c r="CL175" s="1499"/>
      <c r="CM175" s="1499"/>
      <c r="CN175" s="1499"/>
      <c r="CO175" s="1499"/>
      <c r="CP175" s="1499"/>
      <c r="CQ175" s="1499"/>
      <c r="CR175" s="1499"/>
      <c r="CS175" s="1499"/>
      <c r="CT175" s="1499"/>
      <c r="CU175" s="1499"/>
      <c r="CV175" s="1499"/>
      <c r="CW175" s="1499"/>
      <c r="CX175" s="1499"/>
      <c r="CY175" s="1499"/>
      <c r="CZ175" s="1499"/>
    </row>
    <row r="176" s="554" customFormat="true" ht="15" customHeight="true" x14ac:dyDescent="0.2">
      <c r="A176" s="701"/>
      <c r="B176" s="719"/>
      <c r="C176" s="863"/>
      <c r="D176" s="864"/>
      <c r="E176" s="864"/>
      <c r="F176" s="864"/>
      <c r="G176" s="865"/>
      <c r="H176" s="866"/>
      <c r="I176" s="864"/>
      <c r="J176" s="864"/>
      <c r="K176" s="864"/>
      <c r="L176" s="867"/>
      <c r="M176" s="868"/>
      <c r="N176" s="864"/>
      <c r="O176" s="864"/>
      <c r="P176" s="864"/>
      <c r="Q176" s="865"/>
      <c r="R176" s="866"/>
      <c r="S176" s="864"/>
      <c r="T176" s="1555"/>
      <c r="U176" s="1578"/>
      <c r="V176" s="1578"/>
      <c r="W176" s="1578"/>
      <c r="X176" s="1578"/>
      <c r="Y176" s="1578"/>
      <c r="Z176" s="1578"/>
      <c r="AA176" s="1578"/>
      <c r="AB176" s="1579"/>
      <c r="AC176" s="526"/>
      <c r="AD176" s="526"/>
      <c r="AE176" s="526"/>
      <c r="AF176" s="526"/>
      <c r="AG176" s="526"/>
      <c r="AH176" s="526"/>
      <c r="AI176" s="526"/>
      <c r="AJ176" s="526"/>
      <c r="AK176" s="526"/>
      <c r="AL176" s="526"/>
      <c r="AM176" s="526"/>
      <c r="AN176" s="526"/>
      <c r="AO176" s="526"/>
      <c r="AP176" s="526"/>
      <c r="AQ176" s="526"/>
      <c r="AR176" s="526"/>
      <c r="AS176" s="526"/>
      <c r="AT176" s="526"/>
      <c r="AU176" s="526"/>
      <c r="AV176" s="526"/>
      <c r="AW176" s="526"/>
      <c r="AX176" s="526"/>
      <c r="AY176" s="526"/>
      <c r="AZ176" s="216"/>
      <c r="BA176" s="372"/>
      <c r="BB176" s="159"/>
      <c r="BC176" s="340"/>
      <c r="BD176" s="306"/>
      <c r="BE176" s="306"/>
      <c r="BF176" s="306"/>
      <c r="BG176" s="341"/>
      <c r="BH176" s="351"/>
      <c r="BI176" s="306"/>
      <c r="BJ176" s="306"/>
      <c r="BK176" s="306"/>
      <c r="BL176" s="341"/>
      <c r="BM176" s="351"/>
      <c r="BN176" s="306"/>
      <c r="BO176" s="306"/>
      <c r="BP176" s="306"/>
      <c r="BQ176" s="341"/>
      <c r="BR176" s="351"/>
      <c r="BS176" s="306"/>
      <c r="BT176" s="1603"/>
      <c r="BU176" s="1647"/>
      <c r="BV176" s="1647"/>
      <c r="BW176" s="1647"/>
      <c r="BX176" s="1647"/>
      <c r="BY176" s="1499"/>
      <c r="BZ176" s="1499"/>
      <c r="CA176" s="1499"/>
      <c r="CB176" s="1499"/>
      <c r="CC176" s="1499"/>
      <c r="CD176" s="1499"/>
      <c r="CE176" s="1499"/>
      <c r="CF176" s="1499"/>
      <c r="CG176" s="1499"/>
      <c r="CH176" s="1499"/>
      <c r="CI176" s="1499"/>
      <c r="CJ176" s="1499"/>
      <c r="CK176" s="1499"/>
      <c r="CL176" s="1499"/>
      <c r="CM176" s="1499"/>
      <c r="CN176" s="1499"/>
      <c r="CO176" s="1499"/>
      <c r="CP176" s="1499"/>
      <c r="CQ176" s="1499"/>
      <c r="CR176" s="1499"/>
      <c r="CS176" s="1499"/>
      <c r="CT176" s="1499"/>
      <c r="CU176" s="1499"/>
      <c r="CV176" s="1499"/>
      <c r="CW176" s="1499"/>
      <c r="CX176" s="1499"/>
      <c r="CY176" s="1499"/>
      <c r="CZ176" s="1499"/>
    </row>
    <row r="177" s="554" customFormat="true" ht="15" customHeight="true" x14ac:dyDescent="0.2">
      <c r="A177" s="701"/>
      <c r="B177" s="719"/>
      <c r="C177" s="863"/>
      <c r="D177" s="864"/>
      <c r="E177" s="864"/>
      <c r="F177" s="864"/>
      <c r="G177" s="865"/>
      <c r="H177" s="866"/>
      <c r="I177" s="864"/>
      <c r="J177" s="864"/>
      <c r="K177" s="864"/>
      <c r="L177" s="867"/>
      <c r="M177" s="868"/>
      <c r="N177" s="864"/>
      <c r="O177" s="864"/>
      <c r="P177" s="864"/>
      <c r="Q177" s="865"/>
      <c r="R177" s="866"/>
      <c r="S177" s="864"/>
      <c r="T177" s="1555"/>
      <c r="U177" s="1578"/>
      <c r="V177" s="1578"/>
      <c r="W177" s="1578"/>
      <c r="X177" s="1578"/>
      <c r="Y177" s="1578"/>
      <c r="Z177" s="1578"/>
      <c r="AA177" s="1578"/>
      <c r="AB177" s="1579"/>
      <c r="AC177" s="526"/>
      <c r="AD177" s="526"/>
      <c r="AE177" s="526"/>
      <c r="AF177" s="526"/>
      <c r="AG177" s="526"/>
      <c r="AH177" s="526"/>
      <c r="AI177" s="526"/>
      <c r="AJ177" s="526"/>
      <c r="AK177" s="526"/>
      <c r="AL177" s="526"/>
      <c r="AM177" s="526"/>
      <c r="AN177" s="526"/>
      <c r="AO177" s="526"/>
      <c r="AP177" s="526"/>
      <c r="AQ177" s="526"/>
      <c r="AR177" s="526"/>
      <c r="AS177" s="526"/>
      <c r="AT177" s="526"/>
      <c r="AU177" s="526"/>
      <c r="AV177" s="526"/>
      <c r="AW177" s="526"/>
      <c r="AX177" s="526"/>
      <c r="AY177" s="526"/>
      <c r="AZ177" s="216"/>
      <c r="BA177" s="372"/>
      <c r="BB177" s="159"/>
      <c r="BC177" s="340"/>
      <c r="BD177" s="306"/>
      <c r="BE177" s="306"/>
      <c r="BF177" s="306"/>
      <c r="BG177" s="341"/>
      <c r="BH177" s="351"/>
      <c r="BI177" s="306"/>
      <c r="BJ177" s="306"/>
      <c r="BK177" s="306"/>
      <c r="BL177" s="341"/>
      <c r="BM177" s="351"/>
      <c r="BN177" s="306"/>
      <c r="BO177" s="306"/>
      <c r="BP177" s="306"/>
      <c r="BQ177" s="341"/>
      <c r="BR177" s="351"/>
      <c r="BS177" s="306"/>
      <c r="BT177" s="1603"/>
      <c r="BU177" s="1647"/>
      <c r="BV177" s="1647"/>
      <c r="BW177" s="1647"/>
      <c r="BX177" s="1647"/>
      <c r="BY177" s="1499"/>
      <c r="BZ177" s="1499"/>
      <c r="CA177" s="1499"/>
      <c r="CB177" s="1499"/>
      <c r="CC177" s="1499"/>
      <c r="CD177" s="1499"/>
      <c r="CE177" s="1499"/>
      <c r="CF177" s="1499"/>
      <c r="CG177" s="1499"/>
      <c r="CH177" s="1499"/>
      <c r="CI177" s="1499"/>
      <c r="CJ177" s="1499"/>
      <c r="CK177" s="1499"/>
      <c r="CL177" s="1499"/>
      <c r="CM177" s="1499"/>
      <c r="CN177" s="1499"/>
      <c r="CO177" s="1499"/>
      <c r="CP177" s="1499"/>
      <c r="CQ177" s="1499"/>
      <c r="CR177" s="1499"/>
      <c r="CS177" s="1499"/>
      <c r="CT177" s="1499"/>
      <c r="CU177" s="1499"/>
      <c r="CV177" s="1499"/>
      <c r="CW177" s="1499"/>
      <c r="CX177" s="1499"/>
      <c r="CY177" s="1499"/>
      <c r="CZ177" s="1499"/>
    </row>
    <row r="178" s="554" customFormat="true" ht="15" customHeight="true" x14ac:dyDescent="0.2">
      <c r="A178" s="701"/>
      <c r="B178" s="719"/>
      <c r="C178" s="863"/>
      <c r="D178" s="864"/>
      <c r="E178" s="864"/>
      <c r="F178" s="864"/>
      <c r="G178" s="865"/>
      <c r="H178" s="866"/>
      <c r="I178" s="864"/>
      <c r="J178" s="864"/>
      <c r="K178" s="864"/>
      <c r="L178" s="867"/>
      <c r="M178" s="868"/>
      <c r="N178" s="864"/>
      <c r="O178" s="864"/>
      <c r="P178" s="864"/>
      <c r="Q178" s="865"/>
      <c r="R178" s="866"/>
      <c r="S178" s="864"/>
      <c r="T178" s="1555"/>
      <c r="U178" s="1578"/>
      <c r="V178" s="1578"/>
      <c r="W178" s="1578"/>
      <c r="X178" s="1578"/>
      <c r="Y178" s="1578"/>
      <c r="Z178" s="1578"/>
      <c r="AA178" s="1578"/>
      <c r="AB178" s="1579"/>
      <c r="AC178" s="526"/>
      <c r="AD178" s="526"/>
      <c r="AE178" s="526"/>
      <c r="AF178" s="526"/>
      <c r="AG178" s="526"/>
      <c r="AH178" s="526"/>
      <c r="AI178" s="526"/>
      <c r="AJ178" s="526"/>
      <c r="AK178" s="526"/>
      <c r="AL178" s="526"/>
      <c r="AM178" s="526"/>
      <c r="AN178" s="526"/>
      <c r="AO178" s="526"/>
      <c r="AP178" s="526"/>
      <c r="AQ178" s="526"/>
      <c r="AR178" s="526"/>
      <c r="AS178" s="526"/>
      <c r="AT178" s="526"/>
      <c r="AU178" s="526"/>
      <c r="AV178" s="526"/>
      <c r="AW178" s="526"/>
      <c r="AX178" s="526"/>
      <c r="AY178" s="526"/>
      <c r="AZ178" s="216"/>
      <c r="BA178" s="372"/>
      <c r="BB178" s="159"/>
      <c r="BC178" s="340"/>
      <c r="BD178" s="306"/>
      <c r="BE178" s="306"/>
      <c r="BF178" s="306"/>
      <c r="BG178" s="341"/>
      <c r="BH178" s="351"/>
      <c r="BI178" s="306"/>
      <c r="BJ178" s="306"/>
      <c r="BK178" s="306"/>
      <c r="BL178" s="341"/>
      <c r="BM178" s="351"/>
      <c r="BN178" s="306"/>
      <c r="BO178" s="306"/>
      <c r="BP178" s="306"/>
      <c r="BQ178" s="341"/>
      <c r="BR178" s="351"/>
      <c r="BS178" s="306"/>
      <c r="BT178" s="1603"/>
      <c r="BU178" s="1647"/>
      <c r="BV178" s="1647"/>
      <c r="BW178" s="1647"/>
      <c r="BX178" s="1647"/>
      <c r="BY178" s="1499"/>
      <c r="BZ178" s="1499"/>
      <c r="CA178" s="1499"/>
      <c r="CB178" s="1499"/>
      <c r="CC178" s="1499"/>
      <c r="CD178" s="1499"/>
      <c r="CE178" s="1499"/>
      <c r="CF178" s="1499"/>
      <c r="CG178" s="1499"/>
      <c r="CH178" s="1499"/>
      <c r="CI178" s="1499"/>
      <c r="CJ178" s="1499"/>
      <c r="CK178" s="1499"/>
      <c r="CL178" s="1499"/>
      <c r="CM178" s="1499"/>
      <c r="CN178" s="1499"/>
      <c r="CO178" s="1499"/>
      <c r="CP178" s="1499"/>
      <c r="CQ178" s="1499"/>
      <c r="CR178" s="1499"/>
      <c r="CS178" s="1499"/>
      <c r="CT178" s="1499"/>
      <c r="CU178" s="1499"/>
      <c r="CV178" s="1499"/>
      <c r="CW178" s="1499"/>
      <c r="CX178" s="1499"/>
      <c r="CY178" s="1499"/>
      <c r="CZ178" s="1499"/>
    </row>
    <row r="179" s="554" customFormat="true" ht="15" customHeight="true" x14ac:dyDescent="0.2">
      <c r="A179" s="701"/>
      <c r="B179" s="719"/>
      <c r="C179" s="863"/>
      <c r="D179" s="864"/>
      <c r="E179" s="864"/>
      <c r="F179" s="864"/>
      <c r="G179" s="865"/>
      <c r="H179" s="866"/>
      <c r="I179" s="864"/>
      <c r="J179" s="864"/>
      <c r="K179" s="864"/>
      <c r="L179" s="867"/>
      <c r="M179" s="868"/>
      <c r="N179" s="864"/>
      <c r="O179" s="864"/>
      <c r="P179" s="864"/>
      <c r="Q179" s="865"/>
      <c r="R179" s="866"/>
      <c r="S179" s="864"/>
      <c r="T179" s="1555"/>
      <c r="U179" s="1578"/>
      <c r="V179" s="1578"/>
      <c r="W179" s="1578"/>
      <c r="X179" s="1578"/>
      <c r="Y179" s="1578"/>
      <c r="Z179" s="1578"/>
      <c r="AA179" s="1578"/>
      <c r="AB179" s="1579"/>
      <c r="AC179" s="526"/>
      <c r="AD179" s="526"/>
      <c r="AE179" s="526"/>
      <c r="AF179" s="526"/>
      <c r="AG179" s="526"/>
      <c r="AH179" s="526"/>
      <c r="AI179" s="526"/>
      <c r="AJ179" s="526"/>
      <c r="AK179" s="526"/>
      <c r="AL179" s="526"/>
      <c r="AM179" s="526"/>
      <c r="AN179" s="526"/>
      <c r="AO179" s="526"/>
      <c r="AP179" s="526"/>
      <c r="AQ179" s="526"/>
      <c r="AR179" s="526"/>
      <c r="AS179" s="526"/>
      <c r="AT179" s="526"/>
      <c r="AU179" s="526"/>
      <c r="AV179" s="526"/>
      <c r="AW179" s="526"/>
      <c r="AX179" s="526"/>
      <c r="AY179" s="526"/>
      <c r="AZ179" s="216"/>
      <c r="BA179" s="372"/>
      <c r="BB179" s="159"/>
      <c r="BC179" s="340"/>
      <c r="BD179" s="306"/>
      <c r="BE179" s="306"/>
      <c r="BF179" s="306"/>
      <c r="BG179" s="341"/>
      <c r="BH179" s="351"/>
      <c r="BI179" s="306"/>
      <c r="BJ179" s="306"/>
      <c r="BK179" s="306"/>
      <c r="BL179" s="341"/>
      <c r="BM179" s="351"/>
      <c r="BN179" s="306"/>
      <c r="BO179" s="306"/>
      <c r="BP179" s="306"/>
      <c r="BQ179" s="341"/>
      <c r="BR179" s="351"/>
      <c r="BS179" s="306"/>
      <c r="BT179" s="1603"/>
      <c r="BU179" s="1647"/>
      <c r="BV179" s="1647"/>
      <c r="BW179" s="1647"/>
      <c r="BX179" s="1647"/>
      <c r="BY179" s="1499"/>
      <c r="BZ179" s="1499"/>
      <c r="CA179" s="1499"/>
      <c r="CB179" s="1499"/>
      <c r="CC179" s="1499"/>
      <c r="CD179" s="1499"/>
      <c r="CE179" s="1499"/>
      <c r="CF179" s="1499"/>
      <c r="CG179" s="1499"/>
      <c r="CH179" s="1499"/>
      <c r="CI179" s="1499"/>
      <c r="CJ179" s="1499"/>
      <c r="CK179" s="1499"/>
      <c r="CL179" s="1499"/>
      <c r="CM179" s="1499"/>
      <c r="CN179" s="1499"/>
      <c r="CO179" s="1499"/>
      <c r="CP179" s="1499"/>
      <c r="CQ179" s="1499"/>
      <c r="CR179" s="1499"/>
      <c r="CS179" s="1499"/>
      <c r="CT179" s="1499"/>
      <c r="CU179" s="1499"/>
      <c r="CV179" s="1499"/>
      <c r="CW179" s="1499"/>
      <c r="CX179" s="1499"/>
      <c r="CY179" s="1499"/>
      <c r="CZ179" s="1499"/>
    </row>
    <row r="180" s="554" customFormat="true" ht="15" customHeight="true" x14ac:dyDescent="0.2">
      <c r="A180" s="701"/>
      <c r="B180" s="719"/>
      <c r="C180" s="863"/>
      <c r="D180" s="864"/>
      <c r="E180" s="864"/>
      <c r="F180" s="864"/>
      <c r="G180" s="865"/>
      <c r="H180" s="866"/>
      <c r="I180" s="864"/>
      <c r="J180" s="864"/>
      <c r="K180" s="864"/>
      <c r="L180" s="867"/>
      <c r="M180" s="868"/>
      <c r="N180" s="864"/>
      <c r="O180" s="864"/>
      <c r="P180" s="864"/>
      <c r="Q180" s="865"/>
      <c r="R180" s="866"/>
      <c r="S180" s="864"/>
      <c r="T180" s="1555"/>
      <c r="U180" s="1578"/>
      <c r="V180" s="1578"/>
      <c r="W180" s="1578"/>
      <c r="X180" s="1578"/>
      <c r="Y180" s="1578"/>
      <c r="Z180" s="1578"/>
      <c r="AA180" s="1578"/>
      <c r="AB180" s="1579"/>
      <c r="AC180" s="526"/>
      <c r="AD180" s="526"/>
      <c r="AE180" s="526"/>
      <c r="AF180" s="526"/>
      <c r="AG180" s="526"/>
      <c r="AH180" s="526"/>
      <c r="AI180" s="526"/>
      <c r="AJ180" s="526"/>
      <c r="AK180" s="526"/>
      <c r="AL180" s="526"/>
      <c r="AM180" s="526"/>
      <c r="AN180" s="526"/>
      <c r="AO180" s="526"/>
      <c r="AP180" s="526"/>
      <c r="AQ180" s="526"/>
      <c r="AR180" s="526"/>
      <c r="AS180" s="526"/>
      <c r="AT180" s="526"/>
      <c r="AU180" s="526"/>
      <c r="AV180" s="526"/>
      <c r="AW180" s="526"/>
      <c r="AX180" s="526"/>
      <c r="AY180" s="526"/>
      <c r="AZ180" s="216"/>
      <c r="BA180" s="372"/>
      <c r="BB180" s="159"/>
      <c r="BC180" s="340"/>
      <c r="BD180" s="306"/>
      <c r="BE180" s="306"/>
      <c r="BF180" s="306"/>
      <c r="BG180" s="341"/>
      <c r="BH180" s="351"/>
      <c r="BI180" s="306"/>
      <c r="BJ180" s="306"/>
      <c r="BK180" s="306"/>
      <c r="BL180" s="341"/>
      <c r="BM180" s="351"/>
      <c r="BN180" s="306"/>
      <c r="BO180" s="306"/>
      <c r="BP180" s="306"/>
      <c r="BQ180" s="341"/>
      <c r="BR180" s="351"/>
      <c r="BS180" s="306"/>
      <c r="BT180" s="1603"/>
      <c r="BU180" s="1647"/>
      <c r="BV180" s="1647"/>
      <c r="BW180" s="1647"/>
      <c r="BX180" s="1647"/>
      <c r="BY180" s="1499"/>
      <c r="BZ180" s="1499"/>
      <c r="CA180" s="1499"/>
      <c r="CB180" s="1499"/>
      <c r="CC180" s="1499"/>
      <c r="CD180" s="1499"/>
      <c r="CE180" s="1499"/>
      <c r="CF180" s="1499"/>
      <c r="CG180" s="1499"/>
      <c r="CH180" s="1499"/>
      <c r="CI180" s="1499"/>
      <c r="CJ180" s="1499"/>
      <c r="CK180" s="1499"/>
      <c r="CL180" s="1499"/>
      <c r="CM180" s="1499"/>
      <c r="CN180" s="1499"/>
      <c r="CO180" s="1499"/>
      <c r="CP180" s="1499"/>
      <c r="CQ180" s="1499"/>
      <c r="CR180" s="1499"/>
      <c r="CS180" s="1499"/>
      <c r="CT180" s="1499"/>
      <c r="CU180" s="1499"/>
      <c r="CV180" s="1499"/>
      <c r="CW180" s="1499"/>
      <c r="CX180" s="1499"/>
      <c r="CY180" s="1499"/>
      <c r="CZ180" s="1499"/>
    </row>
    <row r="181" s="554" customFormat="true" ht="15" customHeight="true" x14ac:dyDescent="0.2">
      <c r="A181" s="701"/>
      <c r="B181" s="719"/>
      <c r="C181" s="863"/>
      <c r="D181" s="864"/>
      <c r="E181" s="864"/>
      <c r="F181" s="864"/>
      <c r="G181" s="865"/>
      <c r="H181" s="866"/>
      <c r="I181" s="864"/>
      <c r="J181" s="864"/>
      <c r="K181" s="864"/>
      <c r="L181" s="867"/>
      <c r="M181" s="868"/>
      <c r="N181" s="864"/>
      <c r="O181" s="864"/>
      <c r="P181" s="864"/>
      <c r="Q181" s="865"/>
      <c r="R181" s="866"/>
      <c r="S181" s="864"/>
      <c r="T181" s="1555"/>
      <c r="U181" s="1578"/>
      <c r="V181" s="1578"/>
      <c r="W181" s="1578"/>
      <c r="X181" s="1578"/>
      <c r="Y181" s="1578"/>
      <c r="Z181" s="1578"/>
      <c r="AA181" s="1578"/>
      <c r="AB181" s="1579"/>
      <c r="AC181" s="526"/>
      <c r="AD181" s="526"/>
      <c r="AE181" s="526"/>
      <c r="AF181" s="526"/>
      <c r="AG181" s="526"/>
      <c r="AH181" s="526"/>
      <c r="AI181" s="526"/>
      <c r="AJ181" s="526"/>
      <c r="AK181" s="526"/>
      <c r="AL181" s="526"/>
      <c r="AM181" s="526"/>
      <c r="AN181" s="526"/>
      <c r="AO181" s="526"/>
      <c r="AP181" s="526"/>
      <c r="AQ181" s="526"/>
      <c r="AR181" s="526"/>
      <c r="AS181" s="526"/>
      <c r="AT181" s="526"/>
      <c r="AU181" s="526"/>
      <c r="AV181" s="526"/>
      <c r="AW181" s="526"/>
      <c r="AX181" s="526"/>
      <c r="AY181" s="526"/>
      <c r="AZ181" s="216"/>
      <c r="BA181" s="372"/>
      <c r="BB181" s="159"/>
      <c r="BC181" s="340"/>
      <c r="BD181" s="306"/>
      <c r="BE181" s="306"/>
      <c r="BF181" s="306"/>
      <c r="BG181" s="341"/>
      <c r="BH181" s="351"/>
      <c r="BI181" s="306"/>
      <c r="BJ181" s="306"/>
      <c r="BK181" s="306"/>
      <c r="BL181" s="341"/>
      <c r="BM181" s="351"/>
      <c r="BN181" s="306"/>
      <c r="BO181" s="306"/>
      <c r="BP181" s="306"/>
      <c r="BQ181" s="341"/>
      <c r="BR181" s="351"/>
      <c r="BS181" s="306"/>
      <c r="BT181" s="1603"/>
      <c r="BU181" s="1647"/>
      <c r="BV181" s="1647"/>
      <c r="BW181" s="1647"/>
      <c r="BX181" s="1647"/>
      <c r="BY181" s="1499"/>
      <c r="BZ181" s="1499"/>
      <c r="CA181" s="1499"/>
      <c r="CB181" s="1499"/>
      <c r="CC181" s="1499"/>
      <c r="CD181" s="1499"/>
      <c r="CE181" s="1499"/>
      <c r="CF181" s="1499"/>
      <c r="CG181" s="1499"/>
      <c r="CH181" s="1499"/>
      <c r="CI181" s="1499"/>
      <c r="CJ181" s="1499"/>
      <c r="CK181" s="1499"/>
      <c r="CL181" s="1499"/>
      <c r="CM181" s="1499"/>
      <c r="CN181" s="1499"/>
      <c r="CO181" s="1499"/>
      <c r="CP181" s="1499"/>
      <c r="CQ181" s="1499"/>
      <c r="CR181" s="1499"/>
      <c r="CS181" s="1499"/>
      <c r="CT181" s="1499"/>
      <c r="CU181" s="1499"/>
      <c r="CV181" s="1499"/>
      <c r="CW181" s="1499"/>
      <c r="CX181" s="1499"/>
      <c r="CY181" s="1499"/>
      <c r="CZ181" s="1499"/>
    </row>
    <row r="182" s="554" customFormat="true" ht="15" customHeight="true" x14ac:dyDescent="0.2">
      <c r="A182" s="701"/>
      <c r="B182" s="719"/>
      <c r="C182" s="863"/>
      <c r="D182" s="864"/>
      <c r="E182" s="864"/>
      <c r="F182" s="864"/>
      <c r="G182" s="865"/>
      <c r="H182" s="866"/>
      <c r="I182" s="864"/>
      <c r="J182" s="864"/>
      <c r="K182" s="864"/>
      <c r="L182" s="867"/>
      <c r="M182" s="868"/>
      <c r="N182" s="864"/>
      <c r="O182" s="864"/>
      <c r="P182" s="864"/>
      <c r="Q182" s="865"/>
      <c r="R182" s="866"/>
      <c r="S182" s="864"/>
      <c r="T182" s="1555"/>
      <c r="U182" s="1578"/>
      <c r="V182" s="1578"/>
      <c r="W182" s="1578"/>
      <c r="X182" s="1578"/>
      <c r="Y182" s="1578"/>
      <c r="Z182" s="1578"/>
      <c r="AA182" s="1578"/>
      <c r="AB182" s="1579"/>
      <c r="AC182" s="526"/>
      <c r="AD182" s="526"/>
      <c r="AE182" s="526"/>
      <c r="AF182" s="526"/>
      <c r="AG182" s="526"/>
      <c r="AH182" s="526"/>
      <c r="AI182" s="526"/>
      <c r="AJ182" s="526"/>
      <c r="AK182" s="526"/>
      <c r="AL182" s="526"/>
      <c r="AM182" s="526"/>
      <c r="AN182" s="526"/>
      <c r="AO182" s="526"/>
      <c r="AP182" s="526"/>
      <c r="AQ182" s="526"/>
      <c r="AR182" s="526"/>
      <c r="AS182" s="526"/>
      <c r="AT182" s="526"/>
      <c r="AU182" s="526"/>
      <c r="AV182" s="526"/>
      <c r="AW182" s="526"/>
      <c r="AX182" s="526"/>
      <c r="AY182" s="526"/>
      <c r="AZ182" s="216"/>
      <c r="BA182" s="372"/>
      <c r="BB182" s="159"/>
      <c r="BC182" s="340"/>
      <c r="BD182" s="306"/>
      <c r="BE182" s="306"/>
      <c r="BF182" s="306"/>
      <c r="BG182" s="341"/>
      <c r="BH182" s="351"/>
      <c r="BI182" s="306"/>
      <c r="BJ182" s="306"/>
      <c r="BK182" s="306"/>
      <c r="BL182" s="341"/>
      <c r="BM182" s="351"/>
      <c r="BN182" s="306"/>
      <c r="BO182" s="306"/>
      <c r="BP182" s="306"/>
      <c r="BQ182" s="341"/>
      <c r="BR182" s="351"/>
      <c r="BS182" s="306"/>
      <c r="BT182" s="1603"/>
      <c r="BU182" s="1647"/>
      <c r="BV182" s="1647"/>
      <c r="BW182" s="1647"/>
      <c r="BX182" s="1647"/>
      <c r="BY182" s="1499"/>
      <c r="BZ182" s="1499"/>
      <c r="CA182" s="1499"/>
      <c r="CB182" s="1499"/>
      <c r="CC182" s="1499"/>
      <c r="CD182" s="1499"/>
      <c r="CE182" s="1499"/>
      <c r="CF182" s="1499"/>
      <c r="CG182" s="1499"/>
      <c r="CH182" s="1499"/>
      <c r="CI182" s="1499"/>
      <c r="CJ182" s="1499"/>
      <c r="CK182" s="1499"/>
      <c r="CL182" s="1499"/>
      <c r="CM182" s="1499"/>
      <c r="CN182" s="1499"/>
      <c r="CO182" s="1499"/>
      <c r="CP182" s="1499"/>
      <c r="CQ182" s="1499"/>
      <c r="CR182" s="1499"/>
      <c r="CS182" s="1499"/>
      <c r="CT182" s="1499"/>
      <c r="CU182" s="1499"/>
      <c r="CV182" s="1499"/>
      <c r="CW182" s="1499"/>
      <c r="CX182" s="1499"/>
      <c r="CY182" s="1499"/>
      <c r="CZ182" s="1499"/>
    </row>
    <row r="183" s="554" customFormat="true" ht="15" customHeight="true" x14ac:dyDescent="0.2">
      <c r="A183" s="701"/>
      <c r="B183" s="719"/>
      <c r="C183" s="863"/>
      <c r="D183" s="864"/>
      <c r="E183" s="864"/>
      <c r="F183" s="864"/>
      <c r="G183" s="865"/>
      <c r="H183" s="866"/>
      <c r="I183" s="864"/>
      <c r="J183" s="864"/>
      <c r="K183" s="864"/>
      <c r="L183" s="867"/>
      <c r="M183" s="868"/>
      <c r="N183" s="864"/>
      <c r="O183" s="864"/>
      <c r="P183" s="864"/>
      <c r="Q183" s="865"/>
      <c r="R183" s="866"/>
      <c r="S183" s="864"/>
      <c r="T183" s="1555"/>
      <c r="U183" s="1578"/>
      <c r="V183" s="1578"/>
      <c r="W183" s="1578"/>
      <c r="X183" s="1578"/>
      <c r="Y183" s="1578"/>
      <c r="Z183" s="1578"/>
      <c r="AA183" s="1578"/>
      <c r="AB183" s="1579"/>
      <c r="AC183" s="526"/>
      <c r="AD183" s="526"/>
      <c r="AE183" s="526"/>
      <c r="AF183" s="526"/>
      <c r="AG183" s="526"/>
      <c r="AH183" s="526"/>
      <c r="AI183" s="526"/>
      <c r="AJ183" s="526"/>
      <c r="AK183" s="526"/>
      <c r="AL183" s="526"/>
      <c r="AM183" s="526"/>
      <c r="AN183" s="526"/>
      <c r="AO183" s="526"/>
      <c r="AP183" s="526"/>
      <c r="AQ183" s="526"/>
      <c r="AR183" s="526"/>
      <c r="AS183" s="526"/>
      <c r="AT183" s="526"/>
      <c r="AU183" s="526"/>
      <c r="AV183" s="526"/>
      <c r="AW183" s="526"/>
      <c r="AX183" s="526"/>
      <c r="AY183" s="526"/>
      <c r="AZ183" s="216"/>
      <c r="BA183" s="372"/>
      <c r="BB183" s="159"/>
      <c r="BC183" s="340"/>
      <c r="BD183" s="306"/>
      <c r="BE183" s="306"/>
      <c r="BF183" s="306"/>
      <c r="BG183" s="341"/>
      <c r="BH183" s="351"/>
      <c r="BI183" s="306"/>
      <c r="BJ183" s="306"/>
      <c r="BK183" s="306"/>
      <c r="BL183" s="341"/>
      <c r="BM183" s="351"/>
      <c r="BN183" s="306"/>
      <c r="BO183" s="306"/>
      <c r="BP183" s="306"/>
      <c r="BQ183" s="341"/>
      <c r="BR183" s="351"/>
      <c r="BS183" s="306"/>
      <c r="BT183" s="1603"/>
      <c r="BU183" s="1647"/>
      <c r="BV183" s="1647"/>
      <c r="BW183" s="1647"/>
      <c r="BX183" s="1647"/>
      <c r="BY183" s="1499"/>
      <c r="BZ183" s="1499"/>
      <c r="CA183" s="1499"/>
      <c r="CB183" s="1499"/>
      <c r="CC183" s="1499"/>
      <c r="CD183" s="1499"/>
      <c r="CE183" s="1499"/>
      <c r="CF183" s="1499"/>
      <c r="CG183" s="1499"/>
      <c r="CH183" s="1499"/>
      <c r="CI183" s="1499"/>
      <c r="CJ183" s="1499"/>
      <c r="CK183" s="1499"/>
      <c r="CL183" s="1499"/>
      <c r="CM183" s="1499"/>
      <c r="CN183" s="1499"/>
      <c r="CO183" s="1499"/>
      <c r="CP183" s="1499"/>
      <c r="CQ183" s="1499"/>
      <c r="CR183" s="1499"/>
      <c r="CS183" s="1499"/>
      <c r="CT183" s="1499"/>
      <c r="CU183" s="1499"/>
      <c r="CV183" s="1499"/>
      <c r="CW183" s="1499"/>
      <c r="CX183" s="1499"/>
      <c r="CY183" s="1499"/>
      <c r="CZ183" s="1499"/>
    </row>
    <row r="184" s="554" customFormat="true" ht="15" customHeight="true" x14ac:dyDescent="0.2">
      <c r="A184" s="701"/>
      <c r="B184" s="719"/>
      <c r="C184" s="863"/>
      <c r="D184" s="864"/>
      <c r="E184" s="864"/>
      <c r="F184" s="864"/>
      <c r="G184" s="865"/>
      <c r="H184" s="866"/>
      <c r="I184" s="864"/>
      <c r="J184" s="864"/>
      <c r="K184" s="864"/>
      <c r="L184" s="867"/>
      <c r="M184" s="868"/>
      <c r="N184" s="864"/>
      <c r="O184" s="864"/>
      <c r="P184" s="864"/>
      <c r="Q184" s="865"/>
      <c r="R184" s="866"/>
      <c r="S184" s="864"/>
      <c r="T184" s="1555"/>
      <c r="U184" s="1578"/>
      <c r="V184" s="1578"/>
      <c r="W184" s="1578"/>
      <c r="X184" s="1578"/>
      <c r="Y184" s="1578"/>
      <c r="Z184" s="1578"/>
      <c r="AA184" s="1578"/>
      <c r="AB184" s="1579"/>
      <c r="AC184" s="526"/>
      <c r="AD184" s="526"/>
      <c r="AE184" s="526"/>
      <c r="AF184" s="526"/>
      <c r="AG184" s="526"/>
      <c r="AH184" s="526"/>
      <c r="AI184" s="526"/>
      <c r="AJ184" s="526"/>
      <c r="AK184" s="526"/>
      <c r="AL184" s="526"/>
      <c r="AM184" s="526"/>
      <c r="AN184" s="526"/>
      <c r="AO184" s="526"/>
      <c r="AP184" s="526"/>
      <c r="AQ184" s="526"/>
      <c r="AR184" s="526"/>
      <c r="AS184" s="526"/>
      <c r="AT184" s="526"/>
      <c r="AU184" s="526"/>
      <c r="AV184" s="526"/>
      <c r="AW184" s="526"/>
      <c r="AX184" s="526"/>
      <c r="AY184" s="526"/>
      <c r="AZ184" s="216"/>
      <c r="BA184" s="372"/>
      <c r="BB184" s="159"/>
      <c r="BC184" s="340"/>
      <c r="BD184" s="306"/>
      <c r="BE184" s="306"/>
      <c r="BF184" s="306"/>
      <c r="BG184" s="341"/>
      <c r="BH184" s="351"/>
      <c r="BI184" s="306"/>
      <c r="BJ184" s="306"/>
      <c r="BK184" s="306"/>
      <c r="BL184" s="341"/>
      <c r="BM184" s="351"/>
      <c r="BN184" s="306"/>
      <c r="BO184" s="306"/>
      <c r="BP184" s="306"/>
      <c r="BQ184" s="341"/>
      <c r="BR184" s="351"/>
      <c r="BS184" s="306"/>
      <c r="BT184" s="1603"/>
      <c r="BU184" s="1647"/>
      <c r="BV184" s="1647"/>
      <c r="BW184" s="1647"/>
      <c r="BX184" s="1647"/>
      <c r="BY184" s="1499"/>
      <c r="BZ184" s="1499"/>
      <c r="CA184" s="1499"/>
      <c r="CB184" s="1499"/>
      <c r="CC184" s="1499"/>
      <c r="CD184" s="1499"/>
      <c r="CE184" s="1499"/>
      <c r="CF184" s="1499"/>
      <c r="CG184" s="1499"/>
      <c r="CH184" s="1499"/>
      <c r="CI184" s="1499"/>
      <c r="CJ184" s="1499"/>
      <c r="CK184" s="1499"/>
      <c r="CL184" s="1499"/>
      <c r="CM184" s="1499"/>
      <c r="CN184" s="1499"/>
      <c r="CO184" s="1499"/>
      <c r="CP184" s="1499"/>
      <c r="CQ184" s="1499"/>
      <c r="CR184" s="1499"/>
      <c r="CS184" s="1499"/>
      <c r="CT184" s="1499"/>
      <c r="CU184" s="1499"/>
      <c r="CV184" s="1499"/>
      <c r="CW184" s="1499"/>
      <c r="CX184" s="1499"/>
      <c r="CY184" s="1499"/>
      <c r="CZ184" s="1499"/>
    </row>
    <row r="185" s="554" customFormat="true" ht="15" customHeight="true" x14ac:dyDescent="0.2">
      <c r="A185" s="701"/>
      <c r="B185" s="719"/>
      <c r="C185" s="863"/>
      <c r="D185" s="864"/>
      <c r="E185" s="864"/>
      <c r="F185" s="864"/>
      <c r="G185" s="865"/>
      <c r="H185" s="866"/>
      <c r="I185" s="864"/>
      <c r="J185" s="864"/>
      <c r="K185" s="864"/>
      <c r="L185" s="867"/>
      <c r="M185" s="868"/>
      <c r="N185" s="864"/>
      <c r="O185" s="864"/>
      <c r="P185" s="864"/>
      <c r="Q185" s="865"/>
      <c r="R185" s="866"/>
      <c r="S185" s="864"/>
      <c r="T185" s="1555"/>
      <c r="U185" s="1578"/>
      <c r="V185" s="1578"/>
      <c r="W185" s="1578"/>
      <c r="X185" s="1578"/>
      <c r="Y185" s="1578"/>
      <c r="Z185" s="1578"/>
      <c r="AA185" s="1578"/>
      <c r="AB185" s="1579"/>
      <c r="AC185" s="526"/>
      <c r="AD185" s="526"/>
      <c r="AE185" s="526"/>
      <c r="AF185" s="526"/>
      <c r="AG185" s="526"/>
      <c r="AH185" s="526"/>
      <c r="AI185" s="526"/>
      <c r="AJ185" s="526"/>
      <c r="AK185" s="526"/>
      <c r="AL185" s="526"/>
      <c r="AM185" s="526"/>
      <c r="AN185" s="526"/>
      <c r="AO185" s="526"/>
      <c r="AP185" s="526"/>
      <c r="AQ185" s="526"/>
      <c r="AR185" s="526"/>
      <c r="AS185" s="526"/>
      <c r="AT185" s="526"/>
      <c r="AU185" s="526"/>
      <c r="AV185" s="526"/>
      <c r="AW185" s="526"/>
      <c r="AX185" s="526"/>
      <c r="AY185" s="526"/>
      <c r="AZ185" s="216"/>
      <c r="BA185" s="372"/>
      <c r="BB185" s="159"/>
      <c r="BC185" s="340"/>
      <c r="BD185" s="306"/>
      <c r="BE185" s="306"/>
      <c r="BF185" s="306"/>
      <c r="BG185" s="341"/>
      <c r="BH185" s="351"/>
      <c r="BI185" s="306"/>
      <c r="BJ185" s="306"/>
      <c r="BK185" s="306"/>
      <c r="BL185" s="341"/>
      <c r="BM185" s="351"/>
      <c r="BN185" s="306"/>
      <c r="BO185" s="306"/>
      <c r="BP185" s="306"/>
      <c r="BQ185" s="341"/>
      <c r="BR185" s="351"/>
      <c r="BS185" s="306"/>
      <c r="BT185" s="1603"/>
      <c r="BU185" s="1647"/>
      <c r="BV185" s="1647"/>
      <c r="BW185" s="1647"/>
      <c r="BX185" s="1647"/>
      <c r="BY185" s="1499"/>
      <c r="BZ185" s="1499"/>
      <c r="CA185" s="1499"/>
      <c r="CB185" s="1499"/>
      <c r="CC185" s="1499"/>
      <c r="CD185" s="1499"/>
      <c r="CE185" s="1499"/>
      <c r="CF185" s="1499"/>
      <c r="CG185" s="1499"/>
      <c r="CH185" s="1499"/>
      <c r="CI185" s="1499"/>
      <c r="CJ185" s="1499"/>
      <c r="CK185" s="1499"/>
      <c r="CL185" s="1499"/>
      <c r="CM185" s="1499"/>
      <c r="CN185" s="1499"/>
      <c r="CO185" s="1499"/>
      <c r="CP185" s="1499"/>
      <c r="CQ185" s="1499"/>
      <c r="CR185" s="1499"/>
      <c r="CS185" s="1499"/>
      <c r="CT185" s="1499"/>
      <c r="CU185" s="1499"/>
      <c r="CV185" s="1499"/>
      <c r="CW185" s="1499"/>
      <c r="CX185" s="1499"/>
      <c r="CY185" s="1499"/>
      <c r="CZ185" s="1499"/>
    </row>
    <row r="186" s="554" customFormat="true" ht="15" customHeight="true" x14ac:dyDescent="0.2">
      <c r="A186" s="701"/>
      <c r="B186" s="719"/>
      <c r="C186" s="863"/>
      <c r="D186" s="864"/>
      <c r="E186" s="864"/>
      <c r="F186" s="864"/>
      <c r="G186" s="865"/>
      <c r="H186" s="866"/>
      <c r="I186" s="864"/>
      <c r="J186" s="864"/>
      <c r="K186" s="864"/>
      <c r="L186" s="867"/>
      <c r="M186" s="868"/>
      <c r="N186" s="864"/>
      <c r="O186" s="864"/>
      <c r="P186" s="864"/>
      <c r="Q186" s="865"/>
      <c r="R186" s="866"/>
      <c r="S186" s="864"/>
      <c r="T186" s="1555"/>
      <c r="U186" s="1578"/>
      <c r="V186" s="1578"/>
      <c r="W186" s="1578"/>
      <c r="X186" s="1578"/>
      <c r="Y186" s="1578"/>
      <c r="Z186" s="1578"/>
      <c r="AA186" s="1578"/>
      <c r="AB186" s="1579"/>
      <c r="AC186" s="526"/>
      <c r="AD186" s="526"/>
      <c r="AE186" s="526"/>
      <c r="AF186" s="526"/>
      <c r="AG186" s="526"/>
      <c r="AH186" s="526"/>
      <c r="AI186" s="526"/>
      <c r="AJ186" s="526"/>
      <c r="AK186" s="526"/>
      <c r="AL186" s="526"/>
      <c r="AM186" s="526"/>
      <c r="AN186" s="526"/>
      <c r="AO186" s="526"/>
      <c r="AP186" s="526"/>
      <c r="AQ186" s="526"/>
      <c r="AR186" s="526"/>
      <c r="AS186" s="526"/>
      <c r="AT186" s="526"/>
      <c r="AU186" s="526"/>
      <c r="AV186" s="526"/>
      <c r="AW186" s="526"/>
      <c r="AX186" s="526"/>
      <c r="AY186" s="526"/>
      <c r="AZ186" s="216"/>
      <c r="BA186" s="372"/>
      <c r="BB186" s="159"/>
      <c r="BC186" s="340"/>
      <c r="BD186" s="306"/>
      <c r="BE186" s="306"/>
      <c r="BF186" s="306"/>
      <c r="BG186" s="341"/>
      <c r="BH186" s="351"/>
      <c r="BI186" s="306"/>
      <c r="BJ186" s="306"/>
      <c r="BK186" s="306"/>
      <c r="BL186" s="341"/>
      <c r="BM186" s="351"/>
      <c r="BN186" s="306"/>
      <c r="BO186" s="306"/>
      <c r="BP186" s="306"/>
      <c r="BQ186" s="341"/>
      <c r="BR186" s="351"/>
      <c r="BS186" s="306"/>
      <c r="BT186" s="1603"/>
      <c r="BU186" s="1647"/>
      <c r="BV186" s="1647"/>
      <c r="BW186" s="1647"/>
      <c r="BX186" s="1647"/>
      <c r="BY186" s="1499"/>
      <c r="BZ186" s="1499"/>
      <c r="CA186" s="1499"/>
      <c r="CB186" s="1499"/>
      <c r="CC186" s="1499"/>
      <c r="CD186" s="1499"/>
      <c r="CE186" s="1499"/>
      <c r="CF186" s="1499"/>
      <c r="CG186" s="1499"/>
      <c r="CH186" s="1499"/>
      <c r="CI186" s="1499"/>
      <c r="CJ186" s="1499"/>
      <c r="CK186" s="1499"/>
      <c r="CL186" s="1499"/>
      <c r="CM186" s="1499"/>
      <c r="CN186" s="1499"/>
      <c r="CO186" s="1499"/>
      <c r="CP186" s="1499"/>
      <c r="CQ186" s="1499"/>
      <c r="CR186" s="1499"/>
      <c r="CS186" s="1499"/>
      <c r="CT186" s="1499"/>
      <c r="CU186" s="1499"/>
      <c r="CV186" s="1499"/>
      <c r="CW186" s="1499"/>
      <c r="CX186" s="1499"/>
      <c r="CY186" s="1499"/>
      <c r="CZ186" s="1499"/>
    </row>
    <row r="187" s="554" customFormat="true" ht="15" customHeight="true" x14ac:dyDescent="0.2">
      <c r="A187" s="701"/>
      <c r="B187" s="719"/>
      <c r="C187" s="863"/>
      <c r="D187" s="864"/>
      <c r="E187" s="864"/>
      <c r="F187" s="864"/>
      <c r="G187" s="865"/>
      <c r="H187" s="866"/>
      <c r="I187" s="864"/>
      <c r="J187" s="864"/>
      <c r="K187" s="864"/>
      <c r="L187" s="867"/>
      <c r="M187" s="868"/>
      <c r="N187" s="864"/>
      <c r="O187" s="864"/>
      <c r="P187" s="864"/>
      <c r="Q187" s="865"/>
      <c r="R187" s="866"/>
      <c r="S187" s="864"/>
      <c r="T187" s="1555"/>
      <c r="U187" s="1578"/>
      <c r="V187" s="1578"/>
      <c r="W187" s="1578"/>
      <c r="X187" s="1578"/>
      <c r="Y187" s="1578"/>
      <c r="Z187" s="1578"/>
      <c r="AA187" s="1578"/>
      <c r="AB187" s="1579"/>
      <c r="AC187" s="526"/>
      <c r="AD187" s="526"/>
      <c r="AE187" s="526"/>
      <c r="AF187" s="526"/>
      <c r="AG187" s="526"/>
      <c r="AH187" s="526"/>
      <c r="AI187" s="526"/>
      <c r="AJ187" s="526"/>
      <c r="AK187" s="526"/>
      <c r="AL187" s="526"/>
      <c r="AM187" s="526"/>
      <c r="AN187" s="526"/>
      <c r="AO187" s="526"/>
      <c r="AP187" s="526"/>
      <c r="AQ187" s="526"/>
      <c r="AR187" s="526"/>
      <c r="AS187" s="526"/>
      <c r="AT187" s="526"/>
      <c r="AU187" s="526"/>
      <c r="AV187" s="526"/>
      <c r="AW187" s="526"/>
      <c r="AX187" s="526"/>
      <c r="AY187" s="526"/>
      <c r="AZ187" s="216"/>
      <c r="BA187" s="372"/>
      <c r="BB187" s="159"/>
      <c r="BC187" s="340"/>
      <c r="BD187" s="306"/>
      <c r="BE187" s="306"/>
      <c r="BF187" s="306"/>
      <c r="BG187" s="341"/>
      <c r="BH187" s="351"/>
      <c r="BI187" s="306"/>
      <c r="BJ187" s="306"/>
      <c r="BK187" s="306"/>
      <c r="BL187" s="341"/>
      <c r="BM187" s="351"/>
      <c r="BN187" s="306"/>
      <c r="BO187" s="306"/>
      <c r="BP187" s="306"/>
      <c r="BQ187" s="341"/>
      <c r="BR187" s="351"/>
      <c r="BS187" s="306"/>
      <c r="BT187" s="1603"/>
      <c r="BU187" s="1647"/>
      <c r="BV187" s="1647"/>
      <c r="BW187" s="1647"/>
      <c r="BX187" s="1647"/>
      <c r="BY187" s="1499"/>
      <c r="BZ187" s="1499"/>
      <c r="CA187" s="1499"/>
      <c r="CB187" s="1499"/>
      <c r="CC187" s="1499"/>
      <c r="CD187" s="1499"/>
      <c r="CE187" s="1499"/>
      <c r="CF187" s="1499"/>
      <c r="CG187" s="1499"/>
      <c r="CH187" s="1499"/>
      <c r="CI187" s="1499"/>
      <c r="CJ187" s="1499"/>
      <c r="CK187" s="1499"/>
      <c r="CL187" s="1499"/>
      <c r="CM187" s="1499"/>
      <c r="CN187" s="1499"/>
      <c r="CO187" s="1499"/>
      <c r="CP187" s="1499"/>
      <c r="CQ187" s="1499"/>
      <c r="CR187" s="1499"/>
      <c r="CS187" s="1499"/>
      <c r="CT187" s="1499"/>
      <c r="CU187" s="1499"/>
      <c r="CV187" s="1499"/>
      <c r="CW187" s="1499"/>
      <c r="CX187" s="1499"/>
      <c r="CY187" s="1499"/>
      <c r="CZ187" s="1499"/>
    </row>
    <row r="188" s="554" customFormat="true" ht="15" customHeight="true" x14ac:dyDescent="0.2">
      <c r="A188" s="701"/>
      <c r="B188" s="719"/>
      <c r="C188" s="863"/>
      <c r="D188" s="864"/>
      <c r="E188" s="864"/>
      <c r="F188" s="864"/>
      <c r="G188" s="865"/>
      <c r="H188" s="866"/>
      <c r="I188" s="864"/>
      <c r="J188" s="864"/>
      <c r="K188" s="864"/>
      <c r="L188" s="867"/>
      <c r="M188" s="868"/>
      <c r="N188" s="864"/>
      <c r="O188" s="864"/>
      <c r="P188" s="864"/>
      <c r="Q188" s="865"/>
      <c r="R188" s="866"/>
      <c r="S188" s="864"/>
      <c r="T188" s="1555"/>
      <c r="U188" s="1578"/>
      <c r="V188" s="1578"/>
      <c r="W188" s="1578"/>
      <c r="X188" s="1578"/>
      <c r="Y188" s="1578"/>
      <c r="Z188" s="1578"/>
      <c r="AA188" s="1578"/>
      <c r="AB188" s="1579"/>
      <c r="AC188" s="526"/>
      <c r="AD188" s="526"/>
      <c r="AE188" s="526"/>
      <c r="AF188" s="526"/>
      <c r="AG188" s="526"/>
      <c r="AH188" s="526"/>
      <c r="AI188" s="526"/>
      <c r="AJ188" s="526"/>
      <c r="AK188" s="526"/>
      <c r="AL188" s="526"/>
      <c r="AM188" s="526"/>
      <c r="AN188" s="526"/>
      <c r="AO188" s="526"/>
      <c r="AP188" s="526"/>
      <c r="AQ188" s="526"/>
      <c r="AR188" s="526"/>
      <c r="AS188" s="526"/>
      <c r="AT188" s="526"/>
      <c r="AU188" s="526"/>
      <c r="AV188" s="526"/>
      <c r="AW188" s="526"/>
      <c r="AX188" s="526"/>
      <c r="AY188" s="526"/>
      <c r="AZ188" s="216"/>
      <c r="BA188" s="372"/>
      <c r="BB188" s="159"/>
      <c r="BC188" s="340"/>
      <c r="BD188" s="306"/>
      <c r="BE188" s="306"/>
      <c r="BF188" s="306"/>
      <c r="BG188" s="341"/>
      <c r="BH188" s="351"/>
      <c r="BI188" s="306"/>
      <c r="BJ188" s="306"/>
      <c r="BK188" s="306"/>
      <c r="BL188" s="341"/>
      <c r="BM188" s="351"/>
      <c r="BN188" s="306"/>
      <c r="BO188" s="306"/>
      <c r="BP188" s="306"/>
      <c r="BQ188" s="341"/>
      <c r="BR188" s="351"/>
      <c r="BS188" s="306"/>
      <c r="BT188" s="1603"/>
      <c r="BU188" s="1647"/>
      <c r="BV188" s="1647"/>
      <c r="BW188" s="1647"/>
      <c r="BX188" s="1647"/>
      <c r="BY188" s="1499"/>
      <c r="BZ188" s="1499"/>
      <c r="CA188" s="1499"/>
      <c r="CB188" s="1499"/>
      <c r="CC188" s="1499"/>
      <c r="CD188" s="1499"/>
      <c r="CE188" s="1499"/>
      <c r="CF188" s="1499"/>
      <c r="CG188" s="1499"/>
      <c r="CH188" s="1499"/>
      <c r="CI188" s="1499"/>
      <c r="CJ188" s="1499"/>
      <c r="CK188" s="1499"/>
      <c r="CL188" s="1499"/>
      <c r="CM188" s="1499"/>
      <c r="CN188" s="1499"/>
      <c r="CO188" s="1499"/>
      <c r="CP188" s="1499"/>
      <c r="CQ188" s="1499"/>
      <c r="CR188" s="1499"/>
      <c r="CS188" s="1499"/>
      <c r="CT188" s="1499"/>
      <c r="CU188" s="1499"/>
      <c r="CV188" s="1499"/>
      <c r="CW188" s="1499"/>
      <c r="CX188" s="1499"/>
      <c r="CY188" s="1499"/>
      <c r="CZ188" s="1499"/>
    </row>
    <row r="189" s="554" customFormat="true" ht="15" customHeight="true" x14ac:dyDescent="0.2">
      <c r="A189" s="701"/>
      <c r="B189" s="719"/>
      <c r="C189" s="863"/>
      <c r="D189" s="864"/>
      <c r="E189" s="864"/>
      <c r="F189" s="864"/>
      <c r="G189" s="865"/>
      <c r="H189" s="866"/>
      <c r="I189" s="864"/>
      <c r="J189" s="864"/>
      <c r="K189" s="864"/>
      <c r="L189" s="867"/>
      <c r="M189" s="868"/>
      <c r="N189" s="864"/>
      <c r="O189" s="864"/>
      <c r="P189" s="864"/>
      <c r="Q189" s="865"/>
      <c r="R189" s="866"/>
      <c r="S189" s="864"/>
      <c r="T189" s="1555"/>
      <c r="U189" s="1578"/>
      <c r="V189" s="1578"/>
      <c r="W189" s="1578"/>
      <c r="X189" s="1578"/>
      <c r="Y189" s="1578"/>
      <c r="Z189" s="1578"/>
      <c r="AA189" s="1578"/>
      <c r="AB189" s="1579"/>
      <c r="AC189" s="526"/>
      <c r="AD189" s="526"/>
      <c r="AE189" s="526"/>
      <c r="AF189" s="526"/>
      <c r="AG189" s="526"/>
      <c r="AH189" s="526"/>
      <c r="AI189" s="526"/>
      <c r="AJ189" s="526"/>
      <c r="AK189" s="526"/>
      <c r="AL189" s="526"/>
      <c r="AM189" s="526"/>
      <c r="AN189" s="526"/>
      <c r="AO189" s="526"/>
      <c r="AP189" s="526"/>
      <c r="AQ189" s="526"/>
      <c r="AR189" s="526"/>
      <c r="AS189" s="526"/>
      <c r="AT189" s="526"/>
      <c r="AU189" s="526"/>
      <c r="AV189" s="526"/>
      <c r="AW189" s="526"/>
      <c r="AX189" s="526"/>
      <c r="AY189" s="526"/>
      <c r="AZ189" s="216"/>
      <c r="BA189" s="372"/>
      <c r="BB189" s="159"/>
      <c r="BC189" s="340"/>
      <c r="BD189" s="306"/>
      <c r="BE189" s="306"/>
      <c r="BF189" s="306"/>
      <c r="BG189" s="341"/>
      <c r="BH189" s="351"/>
      <c r="BI189" s="306"/>
      <c r="BJ189" s="306"/>
      <c r="BK189" s="306"/>
      <c r="BL189" s="341"/>
      <c r="BM189" s="351"/>
      <c r="BN189" s="306"/>
      <c r="BO189" s="306"/>
      <c r="BP189" s="306"/>
      <c r="BQ189" s="341"/>
      <c r="BR189" s="351"/>
      <c r="BS189" s="306"/>
      <c r="BT189" s="1603"/>
      <c r="BU189" s="1647"/>
      <c r="BV189" s="1647"/>
      <c r="BW189" s="1647"/>
      <c r="BX189" s="1647"/>
      <c r="BY189" s="1499"/>
      <c r="BZ189" s="1499"/>
      <c r="CA189" s="1499"/>
      <c r="CB189" s="1499"/>
      <c r="CC189" s="1499"/>
      <c r="CD189" s="1499"/>
      <c r="CE189" s="1499"/>
      <c r="CF189" s="1499"/>
      <c r="CG189" s="1499"/>
      <c r="CH189" s="1499"/>
      <c r="CI189" s="1499"/>
      <c r="CJ189" s="1499"/>
      <c r="CK189" s="1499"/>
      <c r="CL189" s="1499"/>
      <c r="CM189" s="1499"/>
      <c r="CN189" s="1499"/>
      <c r="CO189" s="1499"/>
      <c r="CP189" s="1499"/>
      <c r="CQ189" s="1499"/>
      <c r="CR189" s="1499"/>
      <c r="CS189" s="1499"/>
      <c r="CT189" s="1499"/>
      <c r="CU189" s="1499"/>
      <c r="CV189" s="1499"/>
      <c r="CW189" s="1499"/>
      <c r="CX189" s="1499"/>
      <c r="CY189" s="1499"/>
      <c r="CZ189" s="1499"/>
    </row>
    <row r="190" s="554" customFormat="true" ht="15" customHeight="true" x14ac:dyDescent="0.2">
      <c r="A190" s="701"/>
      <c r="B190" s="719"/>
      <c r="C190" s="863"/>
      <c r="D190" s="864"/>
      <c r="E190" s="864"/>
      <c r="F190" s="864"/>
      <c r="G190" s="865"/>
      <c r="H190" s="866"/>
      <c r="I190" s="864"/>
      <c r="J190" s="864"/>
      <c r="K190" s="864"/>
      <c r="L190" s="867"/>
      <c r="M190" s="868"/>
      <c r="N190" s="864"/>
      <c r="O190" s="864"/>
      <c r="P190" s="864"/>
      <c r="Q190" s="865"/>
      <c r="R190" s="866"/>
      <c r="S190" s="864"/>
      <c r="T190" s="1555"/>
      <c r="U190" s="1578"/>
      <c r="V190" s="1578"/>
      <c r="W190" s="1578"/>
      <c r="X190" s="1578"/>
      <c r="Y190" s="1578"/>
      <c r="Z190" s="1578"/>
      <c r="AA190" s="1578"/>
      <c r="AB190" s="1579"/>
      <c r="AC190" s="526"/>
      <c r="AD190" s="526"/>
      <c r="AE190" s="526"/>
      <c r="AF190" s="526"/>
      <c r="AG190" s="526"/>
      <c r="AH190" s="526"/>
      <c r="AI190" s="526"/>
      <c r="AJ190" s="526"/>
      <c r="AK190" s="526"/>
      <c r="AL190" s="526"/>
      <c r="AM190" s="526"/>
      <c r="AN190" s="526"/>
      <c r="AO190" s="526"/>
      <c r="AP190" s="526"/>
      <c r="AQ190" s="526"/>
      <c r="AR190" s="526"/>
      <c r="AS190" s="526"/>
      <c r="AT190" s="526"/>
      <c r="AU190" s="526"/>
      <c r="AV190" s="526"/>
      <c r="AW190" s="526"/>
      <c r="AX190" s="526"/>
      <c r="AY190" s="526"/>
      <c r="AZ190" s="216"/>
      <c r="BA190" s="372"/>
      <c r="BB190" s="159"/>
      <c r="BC190" s="340"/>
      <c r="BD190" s="306"/>
      <c r="BE190" s="306"/>
      <c r="BF190" s="306"/>
      <c r="BG190" s="341"/>
      <c r="BH190" s="351"/>
      <c r="BI190" s="306"/>
      <c r="BJ190" s="306"/>
      <c r="BK190" s="306"/>
      <c r="BL190" s="341"/>
      <c r="BM190" s="351"/>
      <c r="BN190" s="306"/>
      <c r="BO190" s="306"/>
      <c r="BP190" s="306"/>
      <c r="BQ190" s="341"/>
      <c r="BR190" s="351"/>
      <c r="BS190" s="306"/>
      <c r="BT190" s="1603"/>
      <c r="BU190" s="1647"/>
      <c r="BV190" s="1647"/>
      <c r="BW190" s="1647"/>
      <c r="BX190" s="1647"/>
      <c r="BY190" s="1499"/>
      <c r="BZ190" s="1499"/>
      <c r="CA190" s="1499"/>
      <c r="CB190" s="1499"/>
      <c r="CC190" s="1499"/>
      <c r="CD190" s="1499"/>
      <c r="CE190" s="1499"/>
      <c r="CF190" s="1499"/>
      <c r="CG190" s="1499"/>
      <c r="CH190" s="1499"/>
      <c r="CI190" s="1499"/>
      <c r="CJ190" s="1499"/>
      <c r="CK190" s="1499"/>
      <c r="CL190" s="1499"/>
      <c r="CM190" s="1499"/>
      <c r="CN190" s="1499"/>
      <c r="CO190" s="1499"/>
      <c r="CP190" s="1499"/>
      <c r="CQ190" s="1499"/>
      <c r="CR190" s="1499"/>
      <c r="CS190" s="1499"/>
      <c r="CT190" s="1499"/>
      <c r="CU190" s="1499"/>
      <c r="CV190" s="1499"/>
      <c r="CW190" s="1499"/>
      <c r="CX190" s="1499"/>
      <c r="CY190" s="1499"/>
      <c r="CZ190" s="1499"/>
    </row>
    <row r="191" s="554" customFormat="true" ht="15" customHeight="true" x14ac:dyDescent="0.2">
      <c r="A191" s="702"/>
      <c r="B191" s="720"/>
      <c r="C191" s="870"/>
      <c r="D191" s="871"/>
      <c r="E191" s="871"/>
      <c r="F191" s="871"/>
      <c r="G191" s="872"/>
      <c r="H191" s="873"/>
      <c r="I191" s="871"/>
      <c r="J191" s="871"/>
      <c r="K191" s="871"/>
      <c r="L191" s="874"/>
      <c r="M191" s="875"/>
      <c r="N191" s="871"/>
      <c r="O191" s="871"/>
      <c r="P191" s="871"/>
      <c r="Q191" s="872"/>
      <c r="R191" s="873"/>
      <c r="S191" s="871"/>
      <c r="T191" s="1556"/>
      <c r="U191" s="1580"/>
      <c r="V191" s="1580"/>
      <c r="W191" s="1580"/>
      <c r="X191" s="1580"/>
      <c r="Y191" s="1580"/>
      <c r="Z191" s="1580"/>
      <c r="AA191" s="1580"/>
      <c r="AB191" s="1581"/>
      <c r="AC191" s="526"/>
      <c r="AD191" s="526"/>
      <c r="AE191" s="526"/>
      <c r="AF191" s="526"/>
      <c r="AG191" s="526"/>
      <c r="AH191" s="526"/>
      <c r="AI191" s="526"/>
      <c r="AJ191" s="526"/>
      <c r="AK191" s="526"/>
      <c r="AL191" s="526"/>
      <c r="AM191" s="526"/>
      <c r="AN191" s="526"/>
      <c r="AO191" s="526"/>
      <c r="AP191" s="526"/>
      <c r="AQ191" s="526"/>
      <c r="AR191" s="526"/>
      <c r="AS191" s="526"/>
      <c r="AT191" s="526"/>
      <c r="AU191" s="526"/>
      <c r="AV191" s="526"/>
      <c r="AW191" s="526"/>
      <c r="AX191" s="526"/>
      <c r="AY191" s="526"/>
      <c r="AZ191" s="216"/>
      <c r="BA191" s="372"/>
      <c r="BB191" s="159"/>
      <c r="BC191" s="340"/>
      <c r="BD191" s="306"/>
      <c r="BE191" s="306"/>
      <c r="BF191" s="306"/>
      <c r="BG191" s="341"/>
      <c r="BH191" s="351"/>
      <c r="BI191" s="306"/>
      <c r="BJ191" s="306"/>
      <c r="BK191" s="306"/>
      <c r="BL191" s="341"/>
      <c r="BM191" s="351"/>
      <c r="BN191" s="306"/>
      <c r="BO191" s="306"/>
      <c r="BP191" s="306"/>
      <c r="BQ191" s="341"/>
      <c r="BR191" s="351"/>
      <c r="BS191" s="306"/>
      <c r="BT191" s="1603"/>
      <c r="BU191" s="1647"/>
      <c r="BV191" s="1647"/>
      <c r="BW191" s="1647"/>
      <c r="BX191" s="1647"/>
      <c r="BY191" s="1499"/>
      <c r="BZ191" s="1499"/>
      <c r="CA191" s="1499"/>
      <c r="CB191" s="1499"/>
      <c r="CC191" s="1499"/>
      <c r="CD191" s="1499"/>
      <c r="CE191" s="1499"/>
      <c r="CF191" s="1499"/>
      <c r="CG191" s="1499"/>
      <c r="CH191" s="1499"/>
      <c r="CI191" s="1499"/>
      <c r="CJ191" s="1499"/>
      <c r="CK191" s="1499"/>
      <c r="CL191" s="1499"/>
      <c r="CM191" s="1499"/>
      <c r="CN191" s="1499"/>
      <c r="CO191" s="1499"/>
      <c r="CP191" s="1499"/>
      <c r="CQ191" s="1499"/>
      <c r="CR191" s="1499"/>
      <c r="CS191" s="1499"/>
      <c r="CT191" s="1499"/>
      <c r="CU191" s="1499"/>
      <c r="CV191" s="1499"/>
      <c r="CW191" s="1499"/>
      <c r="CX191" s="1499"/>
      <c r="CY191" s="1499"/>
      <c r="CZ191" s="1499"/>
    </row>
    <row r="192" s="554" customFormat="true" ht="15" customHeight="true" x14ac:dyDescent="0.2">
      <c r="A192" s="623"/>
      <c r="B192" s="721"/>
      <c r="C192" s="792"/>
      <c r="D192" s="783"/>
      <c r="E192" s="783"/>
      <c r="F192" s="783"/>
      <c r="G192" s="784"/>
      <c r="H192" s="793"/>
      <c r="I192" s="783"/>
      <c r="J192" s="783"/>
      <c r="K192" s="783"/>
      <c r="L192" s="794"/>
      <c r="M192" s="792"/>
      <c r="N192" s="783"/>
      <c r="O192" s="783"/>
      <c r="P192" s="783"/>
      <c r="Q192" s="784"/>
      <c r="R192" s="793"/>
      <c r="S192" s="783"/>
      <c r="T192" s="794"/>
      <c r="U192" s="526"/>
      <c r="V192" s="526"/>
      <c r="W192" s="526"/>
      <c r="X192" s="526"/>
      <c r="Y192" s="526"/>
      <c r="Z192" s="526"/>
      <c r="AA192" s="526"/>
      <c r="AB192" s="526"/>
      <c r="AC192" s="526"/>
      <c r="AD192" s="526"/>
      <c r="AE192" s="526"/>
      <c r="AF192" s="526"/>
      <c r="AG192" s="526"/>
      <c r="AH192" s="526"/>
      <c r="AI192" s="526"/>
      <c r="AJ192" s="526"/>
      <c r="AK192" s="526"/>
      <c r="AL192" s="526"/>
      <c r="AM192" s="526"/>
      <c r="AN192" s="526"/>
      <c r="AO192" s="526"/>
      <c r="AP192" s="526"/>
      <c r="AQ192" s="526"/>
      <c r="AR192" s="526"/>
      <c r="AS192" s="526"/>
      <c r="AT192" s="526"/>
      <c r="AU192" s="526"/>
      <c r="AV192" s="526"/>
      <c r="AW192" s="526"/>
      <c r="AX192" s="526"/>
      <c r="AY192" s="526"/>
      <c r="AZ192" s="216"/>
      <c r="BA192" s="372"/>
      <c r="BB192" s="159"/>
      <c r="BC192" s="340"/>
      <c r="BD192" s="306"/>
      <c r="BE192" s="306"/>
      <c r="BF192" s="306"/>
      <c r="BG192" s="341"/>
      <c r="BH192" s="351"/>
      <c r="BI192" s="306"/>
      <c r="BJ192" s="306"/>
      <c r="BK192" s="306"/>
      <c r="BL192" s="341"/>
      <c r="BM192" s="351"/>
      <c r="BN192" s="306"/>
      <c r="BO192" s="306"/>
      <c r="BP192" s="306"/>
      <c r="BQ192" s="341"/>
      <c r="BR192" s="351"/>
      <c r="BS192" s="306"/>
      <c r="BT192" s="1603"/>
      <c r="BU192" s="1647"/>
      <c r="BV192" s="1647"/>
      <c r="BW192" s="1647"/>
      <c r="BX192" s="1647"/>
      <c r="BY192" s="1499"/>
      <c r="BZ192" s="1499"/>
      <c r="CA192" s="1499"/>
      <c r="CB192" s="1499"/>
      <c r="CC192" s="1499"/>
      <c r="CD192" s="1499"/>
      <c r="CE192" s="1499"/>
      <c r="CF192" s="1499"/>
      <c r="CG192" s="1499"/>
      <c r="CH192" s="1499"/>
      <c r="CI192" s="1499"/>
      <c r="CJ192" s="1499"/>
      <c r="CK192" s="1499"/>
      <c r="CL192" s="1499"/>
      <c r="CM192" s="1499"/>
      <c r="CN192" s="1499"/>
      <c r="CO192" s="1499"/>
      <c r="CP192" s="1499"/>
      <c r="CQ192" s="1499"/>
      <c r="CR192" s="1499"/>
      <c r="CS192" s="1499"/>
      <c r="CT192" s="1499"/>
      <c r="CU192" s="1499"/>
      <c r="CV192" s="1499"/>
      <c r="CW192" s="1499"/>
      <c r="CX192" s="1499"/>
      <c r="CY192" s="1499"/>
      <c r="CZ192" s="1499"/>
    </row>
    <row r="193" s="131" customFormat="true" ht="15" customHeight="true" x14ac:dyDescent="0.2">
      <c r="A193" s="624"/>
      <c r="B193" s="722"/>
      <c r="C193" s="792"/>
      <c r="D193" s="783"/>
      <c r="E193" s="783"/>
      <c r="F193" s="783"/>
      <c r="G193" s="784"/>
      <c r="H193" s="793"/>
      <c r="I193" s="783"/>
      <c r="J193" s="783"/>
      <c r="K193" s="783"/>
      <c r="L193" s="794"/>
      <c r="M193" s="792"/>
      <c r="N193" s="783"/>
      <c r="O193" s="783"/>
      <c r="P193" s="783"/>
      <c r="Q193" s="784"/>
      <c r="R193" s="793"/>
      <c r="S193" s="783"/>
      <c r="T193" s="794"/>
      <c r="U193" s="526"/>
      <c r="V193" s="526"/>
      <c r="W193" s="526"/>
      <c r="X193" s="526"/>
      <c r="Y193" s="526"/>
      <c r="Z193" s="526"/>
      <c r="AA193" s="526"/>
      <c r="AB193" s="526"/>
      <c r="AC193" s="526"/>
      <c r="AD193" s="526"/>
      <c r="AE193" s="526"/>
      <c r="AF193" s="526"/>
      <c r="AG193" s="526"/>
      <c r="AH193" s="526"/>
      <c r="AI193" s="526"/>
      <c r="AJ193" s="526"/>
      <c r="AK193" s="526"/>
      <c r="AL193" s="526"/>
      <c r="AM193" s="526"/>
      <c r="AN193" s="526"/>
      <c r="AO193" s="526"/>
      <c r="AP193" s="526"/>
      <c r="AQ193" s="526"/>
      <c r="AR193" s="526"/>
      <c r="AS193" s="526"/>
      <c r="AT193" s="526"/>
      <c r="AU193" s="526"/>
      <c r="AV193" s="526"/>
      <c r="AW193" s="526"/>
      <c r="AX193" s="526"/>
      <c r="AY193" s="526"/>
      <c r="AZ193" s="216"/>
      <c r="BA193" s="372"/>
      <c r="BB193" s="159"/>
      <c r="BC193" s="340"/>
      <c r="BD193" s="306"/>
      <c r="BE193" s="306"/>
      <c r="BF193" s="306"/>
      <c r="BG193" s="341"/>
      <c r="BH193" s="351"/>
      <c r="BI193" s="306"/>
      <c r="BJ193" s="306"/>
      <c r="BK193" s="306"/>
      <c r="BL193" s="341"/>
      <c r="BM193" s="351"/>
      <c r="BN193" s="306"/>
      <c r="BO193" s="306"/>
      <c r="BP193" s="306"/>
      <c r="BQ193" s="341"/>
      <c r="BR193" s="351"/>
      <c r="BS193" s="306"/>
      <c r="BT193" s="1603"/>
      <c r="BU193" s="1647"/>
      <c r="BV193" s="1647"/>
      <c r="BW193" s="1647"/>
      <c r="BX193" s="1647"/>
      <c r="BY193" s="1499"/>
      <c r="BZ193" s="1499"/>
      <c r="CA193" s="1499"/>
      <c r="CB193" s="1499"/>
      <c r="CC193" s="1499"/>
      <c r="CD193" s="1499"/>
      <c r="CE193" s="1499"/>
      <c r="CF193" s="1499"/>
      <c r="CG193" s="1499"/>
      <c r="CH193" s="1499"/>
      <c r="CI193" s="1499"/>
      <c r="CJ193" s="1499"/>
      <c r="CK193" s="1499"/>
      <c r="CL193" s="1499"/>
      <c r="CM193" s="1499"/>
      <c r="CN193" s="1499"/>
      <c r="CO193" s="1499"/>
      <c r="CP193" s="1499"/>
      <c r="CQ193" s="1499"/>
      <c r="CR193" s="1499"/>
      <c r="CS193" s="1499"/>
      <c r="CT193" s="1499"/>
      <c r="CU193" s="1499"/>
      <c r="CV193" s="1499"/>
      <c r="CW193" s="1499"/>
      <c r="CX193" s="1499"/>
      <c r="CY193" s="1499"/>
      <c r="CZ193" s="1499"/>
    </row>
    <row r="194" s="131" customFormat="true" ht="15" customHeight="true" x14ac:dyDescent="0.2">
      <c r="A194" s="624"/>
      <c r="B194" s="722"/>
      <c r="C194" s="792"/>
      <c r="D194" s="783"/>
      <c r="E194" s="783"/>
      <c r="F194" s="783"/>
      <c r="G194" s="784"/>
      <c r="H194" s="793"/>
      <c r="I194" s="783"/>
      <c r="J194" s="783"/>
      <c r="K194" s="783"/>
      <c r="L194" s="794"/>
      <c r="M194" s="792"/>
      <c r="N194" s="783"/>
      <c r="O194" s="783"/>
      <c r="P194" s="783"/>
      <c r="Q194" s="784"/>
      <c r="R194" s="793"/>
      <c r="S194" s="783"/>
      <c r="T194" s="794"/>
      <c r="U194" s="526"/>
      <c r="V194" s="526"/>
      <c r="W194" s="526"/>
      <c r="X194" s="526"/>
      <c r="Y194" s="526"/>
      <c r="Z194" s="526"/>
      <c r="AA194" s="526"/>
      <c r="AB194" s="526"/>
      <c r="AC194" s="526"/>
      <c r="AD194" s="526"/>
      <c r="AE194" s="526"/>
      <c r="AF194" s="526"/>
      <c r="AG194" s="526"/>
      <c r="AH194" s="526"/>
      <c r="AI194" s="526"/>
      <c r="AJ194" s="526"/>
      <c r="AK194" s="526"/>
      <c r="AL194" s="526"/>
      <c r="AM194" s="526"/>
      <c r="AN194" s="526"/>
      <c r="AO194" s="526"/>
      <c r="AP194" s="526"/>
      <c r="AQ194" s="526"/>
      <c r="AR194" s="526"/>
      <c r="AS194" s="526"/>
      <c r="AT194" s="526"/>
      <c r="AU194" s="526"/>
      <c r="AV194" s="526"/>
      <c r="AW194" s="526"/>
      <c r="AX194" s="526"/>
      <c r="AY194" s="526"/>
      <c r="AZ194" s="216"/>
      <c r="BA194" s="372"/>
      <c r="BB194" s="159"/>
      <c r="BC194" s="340"/>
      <c r="BD194" s="306"/>
      <c r="BE194" s="306"/>
      <c r="BF194" s="306"/>
      <c r="BG194" s="341"/>
      <c r="BH194" s="351"/>
      <c r="BI194" s="306"/>
      <c r="BJ194" s="306"/>
      <c r="BK194" s="306"/>
      <c r="BL194" s="341"/>
      <c r="BM194" s="351"/>
      <c r="BN194" s="306"/>
      <c r="BO194" s="306"/>
      <c r="BP194" s="306"/>
      <c r="BQ194" s="341"/>
      <c r="BR194" s="351"/>
      <c r="BS194" s="306"/>
      <c r="BT194" s="1603"/>
      <c r="BU194" s="1647"/>
      <c r="BV194" s="1647"/>
      <c r="BW194" s="1647"/>
      <c r="BX194" s="1647"/>
      <c r="BY194" s="1499"/>
      <c r="BZ194" s="1499"/>
      <c r="CA194" s="1499"/>
      <c r="CB194" s="1499"/>
      <c r="CC194" s="1499"/>
      <c r="CD194" s="1499"/>
      <c r="CE194" s="1499"/>
      <c r="CF194" s="1499"/>
      <c r="CG194" s="1499"/>
      <c r="CH194" s="1499"/>
      <c r="CI194" s="1499"/>
      <c r="CJ194" s="1499"/>
      <c r="CK194" s="1499"/>
      <c r="CL194" s="1499"/>
      <c r="CM194" s="1499"/>
      <c r="CN194" s="1499"/>
      <c r="CO194" s="1499"/>
      <c r="CP194" s="1499"/>
      <c r="CQ194" s="1499"/>
      <c r="CR194" s="1499"/>
      <c r="CS194" s="1499"/>
      <c r="CT194" s="1499"/>
      <c r="CU194" s="1499"/>
      <c r="CV194" s="1499"/>
      <c r="CW194" s="1499"/>
      <c r="CX194" s="1499"/>
      <c r="CY194" s="1499"/>
      <c r="CZ194" s="1499"/>
    </row>
    <row r="195" s="131" customFormat="true" ht="15" customHeight="true" x14ac:dyDescent="0.2">
      <c r="A195" s="624"/>
      <c r="B195" s="722"/>
      <c r="C195" s="792"/>
      <c r="D195" s="783"/>
      <c r="E195" s="783"/>
      <c r="F195" s="783"/>
      <c r="G195" s="784"/>
      <c r="H195" s="793"/>
      <c r="I195" s="783"/>
      <c r="J195" s="783"/>
      <c r="K195" s="783"/>
      <c r="L195" s="794"/>
      <c r="M195" s="792"/>
      <c r="N195" s="783"/>
      <c r="O195" s="783"/>
      <c r="P195" s="783"/>
      <c r="Q195" s="784"/>
      <c r="R195" s="793"/>
      <c r="S195" s="783"/>
      <c r="T195" s="794"/>
      <c r="U195" s="526"/>
      <c r="V195" s="526"/>
      <c r="W195" s="526"/>
      <c r="X195" s="526"/>
      <c r="Y195" s="526"/>
      <c r="Z195" s="526"/>
      <c r="AA195" s="526"/>
      <c r="AB195" s="526"/>
      <c r="AC195" s="526"/>
      <c r="AD195" s="526"/>
      <c r="AE195" s="526"/>
      <c r="AF195" s="526"/>
      <c r="AG195" s="526"/>
      <c r="AH195" s="526"/>
      <c r="AI195" s="526"/>
      <c r="AJ195" s="526"/>
      <c r="AK195" s="526"/>
      <c r="AL195" s="526"/>
      <c r="AM195" s="526"/>
      <c r="AN195" s="526"/>
      <c r="AO195" s="526"/>
      <c r="AP195" s="526"/>
      <c r="AQ195" s="526"/>
      <c r="AR195" s="526"/>
      <c r="AS195" s="526"/>
      <c r="AT195" s="526"/>
      <c r="AU195" s="526"/>
      <c r="AV195" s="526"/>
      <c r="AW195" s="526"/>
      <c r="AX195" s="526"/>
      <c r="AY195" s="526"/>
      <c r="AZ195" s="216"/>
      <c r="BA195" s="372"/>
      <c r="BB195" s="159"/>
      <c r="BC195" s="340"/>
      <c r="BD195" s="306"/>
      <c r="BE195" s="306"/>
      <c r="BF195" s="306"/>
      <c r="BG195" s="341"/>
      <c r="BH195" s="351"/>
      <c r="BI195" s="306"/>
      <c r="BJ195" s="306"/>
      <c r="BK195" s="306"/>
      <c r="BL195" s="341"/>
      <c r="BM195" s="351"/>
      <c r="BN195" s="306"/>
      <c r="BO195" s="306"/>
      <c r="BP195" s="306"/>
      <c r="BQ195" s="341"/>
      <c r="BR195" s="351"/>
      <c r="BS195" s="306"/>
      <c r="BT195" s="1603"/>
      <c r="BU195" s="1647"/>
      <c r="BV195" s="1647"/>
      <c r="BW195" s="1647"/>
      <c r="BX195" s="1647"/>
      <c r="BY195" s="1499"/>
      <c r="BZ195" s="1499"/>
      <c r="CA195" s="1499"/>
      <c r="CB195" s="1499"/>
      <c r="CC195" s="1499"/>
      <c r="CD195" s="1499"/>
      <c r="CE195" s="1499"/>
      <c r="CF195" s="1499"/>
      <c r="CG195" s="1499"/>
      <c r="CH195" s="1499"/>
      <c r="CI195" s="1499"/>
      <c r="CJ195" s="1499"/>
      <c r="CK195" s="1499"/>
      <c r="CL195" s="1499"/>
      <c r="CM195" s="1499"/>
      <c r="CN195" s="1499"/>
      <c r="CO195" s="1499"/>
      <c r="CP195" s="1499"/>
      <c r="CQ195" s="1499"/>
      <c r="CR195" s="1499"/>
      <c r="CS195" s="1499"/>
      <c r="CT195" s="1499"/>
      <c r="CU195" s="1499"/>
      <c r="CV195" s="1499"/>
      <c r="CW195" s="1499"/>
      <c r="CX195" s="1499"/>
      <c r="CY195" s="1499"/>
      <c r="CZ195" s="1499"/>
    </row>
    <row r="196" s="131" customFormat="true" ht="15" customHeight="true" x14ac:dyDescent="0.2">
      <c r="A196" s="624"/>
      <c r="B196" s="722"/>
      <c r="C196" s="792"/>
      <c r="D196" s="783"/>
      <c r="E196" s="783"/>
      <c r="F196" s="783"/>
      <c r="G196" s="784"/>
      <c r="H196" s="793"/>
      <c r="I196" s="783"/>
      <c r="J196" s="783"/>
      <c r="K196" s="783"/>
      <c r="L196" s="794"/>
      <c r="M196" s="792"/>
      <c r="N196" s="783"/>
      <c r="O196" s="783"/>
      <c r="P196" s="783"/>
      <c r="Q196" s="784"/>
      <c r="R196" s="793"/>
      <c r="S196" s="783"/>
      <c r="T196" s="794"/>
      <c r="U196" s="526"/>
      <c r="V196" s="526"/>
      <c r="W196" s="526"/>
      <c r="X196" s="526"/>
      <c r="Y196" s="526"/>
      <c r="Z196" s="526"/>
      <c r="AA196" s="526"/>
      <c r="AB196" s="526"/>
      <c r="AC196" s="526"/>
      <c r="AD196" s="526"/>
      <c r="AE196" s="526"/>
      <c r="AF196" s="526"/>
      <c r="AG196" s="526"/>
      <c r="AH196" s="526"/>
      <c r="AI196" s="526"/>
      <c r="AJ196" s="526"/>
      <c r="AK196" s="526"/>
      <c r="AL196" s="526"/>
      <c r="AM196" s="526"/>
      <c r="AN196" s="526"/>
      <c r="AO196" s="526"/>
      <c r="AP196" s="526"/>
      <c r="AQ196" s="526"/>
      <c r="AR196" s="526"/>
      <c r="AS196" s="526"/>
      <c r="AT196" s="526"/>
      <c r="AU196" s="526"/>
      <c r="AV196" s="526"/>
      <c r="AW196" s="526"/>
      <c r="AX196" s="526"/>
      <c r="AY196" s="526"/>
      <c r="AZ196" s="216"/>
      <c r="BA196" s="372"/>
      <c r="BB196" s="159"/>
      <c r="BC196" s="340"/>
      <c r="BD196" s="306"/>
      <c r="BE196" s="306"/>
      <c r="BF196" s="306"/>
      <c r="BG196" s="341"/>
      <c r="BH196" s="351"/>
      <c r="BI196" s="306"/>
      <c r="BJ196" s="306"/>
      <c r="BK196" s="306"/>
      <c r="BL196" s="341"/>
      <c r="BM196" s="351"/>
      <c r="BN196" s="306"/>
      <c r="BO196" s="306"/>
      <c r="BP196" s="306"/>
      <c r="BQ196" s="341"/>
      <c r="BR196" s="351"/>
      <c r="BS196" s="306"/>
      <c r="BT196" s="1603"/>
      <c r="BU196" s="1647"/>
      <c r="BV196" s="1647"/>
      <c r="BW196" s="1647"/>
      <c r="BX196" s="1647"/>
      <c r="BY196" s="1499"/>
      <c r="BZ196" s="1499"/>
      <c r="CA196" s="1499"/>
      <c r="CB196" s="1499"/>
      <c r="CC196" s="1499"/>
      <c r="CD196" s="1499"/>
      <c r="CE196" s="1499"/>
      <c r="CF196" s="1499"/>
      <c r="CG196" s="1499"/>
      <c r="CH196" s="1499"/>
      <c r="CI196" s="1499"/>
      <c r="CJ196" s="1499"/>
      <c r="CK196" s="1499"/>
      <c r="CL196" s="1499"/>
      <c r="CM196" s="1499"/>
      <c r="CN196" s="1499"/>
      <c r="CO196" s="1499"/>
      <c r="CP196" s="1499"/>
      <c r="CQ196" s="1499"/>
      <c r="CR196" s="1499"/>
      <c r="CS196" s="1499"/>
      <c r="CT196" s="1499"/>
      <c r="CU196" s="1499"/>
      <c r="CV196" s="1499"/>
      <c r="CW196" s="1499"/>
      <c r="CX196" s="1499"/>
      <c r="CY196" s="1499"/>
      <c r="CZ196" s="1499"/>
    </row>
    <row r="197" s="131" customFormat="true" ht="15" customHeight="true" x14ac:dyDescent="0.2">
      <c r="A197" s="624"/>
      <c r="B197" s="722"/>
      <c r="C197" s="792"/>
      <c r="D197" s="783"/>
      <c r="E197" s="783"/>
      <c r="F197" s="783"/>
      <c r="G197" s="784"/>
      <c r="H197" s="793"/>
      <c r="I197" s="783"/>
      <c r="J197" s="783"/>
      <c r="K197" s="783"/>
      <c r="L197" s="794"/>
      <c r="M197" s="792"/>
      <c r="N197" s="783"/>
      <c r="O197" s="783"/>
      <c r="P197" s="783"/>
      <c r="Q197" s="784"/>
      <c r="R197" s="793"/>
      <c r="S197" s="783"/>
      <c r="T197" s="794"/>
      <c r="U197" s="526"/>
      <c r="V197" s="526"/>
      <c r="W197" s="526"/>
      <c r="X197" s="526"/>
      <c r="Y197" s="526"/>
      <c r="Z197" s="526"/>
      <c r="AA197" s="526"/>
      <c r="AB197" s="526"/>
      <c r="AC197" s="526"/>
      <c r="AD197" s="526"/>
      <c r="AE197" s="526"/>
      <c r="AF197" s="526"/>
      <c r="AG197" s="526"/>
      <c r="AH197" s="526"/>
      <c r="AI197" s="526"/>
      <c r="AJ197" s="526"/>
      <c r="AK197" s="526"/>
      <c r="AL197" s="526"/>
      <c r="AM197" s="526"/>
      <c r="AN197" s="526"/>
      <c r="AO197" s="526"/>
      <c r="AP197" s="526"/>
      <c r="AQ197" s="526"/>
      <c r="AR197" s="526"/>
      <c r="AS197" s="526"/>
      <c r="AT197" s="526"/>
      <c r="AU197" s="526"/>
      <c r="AV197" s="526"/>
      <c r="AW197" s="526"/>
      <c r="AX197" s="526"/>
      <c r="AY197" s="526"/>
      <c r="AZ197" s="216"/>
      <c r="BA197" s="372"/>
      <c r="BB197" s="159"/>
      <c r="BC197" s="340"/>
      <c r="BD197" s="306"/>
      <c r="BE197" s="306"/>
      <c r="BF197" s="306"/>
      <c r="BG197" s="341"/>
      <c r="BH197" s="351"/>
      <c r="BI197" s="306"/>
      <c r="BJ197" s="306"/>
      <c r="BK197" s="306"/>
      <c r="BL197" s="341"/>
      <c r="BM197" s="351"/>
      <c r="BN197" s="306"/>
      <c r="BO197" s="306"/>
      <c r="BP197" s="306"/>
      <c r="BQ197" s="341"/>
      <c r="BR197" s="351"/>
      <c r="BS197" s="306"/>
      <c r="BT197" s="1603"/>
      <c r="BU197" s="1647"/>
      <c r="BV197" s="1647"/>
      <c r="BW197" s="1647"/>
      <c r="BX197" s="1647"/>
      <c r="BY197" s="1499"/>
      <c r="BZ197" s="1499"/>
      <c r="CA197" s="1499"/>
      <c r="CB197" s="1499"/>
      <c r="CC197" s="1499"/>
      <c r="CD197" s="1499"/>
      <c r="CE197" s="1499"/>
      <c r="CF197" s="1499"/>
      <c r="CG197" s="1499"/>
      <c r="CH197" s="1499"/>
      <c r="CI197" s="1499"/>
      <c r="CJ197" s="1499"/>
      <c r="CK197" s="1499"/>
      <c r="CL197" s="1499"/>
      <c r="CM197" s="1499"/>
      <c r="CN197" s="1499"/>
      <c r="CO197" s="1499"/>
      <c r="CP197" s="1499"/>
      <c r="CQ197" s="1499"/>
      <c r="CR197" s="1499"/>
      <c r="CS197" s="1499"/>
      <c r="CT197" s="1499"/>
      <c r="CU197" s="1499"/>
      <c r="CV197" s="1499"/>
      <c r="CW197" s="1499"/>
      <c r="CX197" s="1499"/>
      <c r="CY197" s="1499"/>
      <c r="CZ197" s="1499"/>
    </row>
    <row r="198" s="131" customFormat="true" ht="15" customHeight="true" x14ac:dyDescent="0.2">
      <c r="A198" s="624"/>
      <c r="B198" s="722"/>
      <c r="C198" s="792"/>
      <c r="D198" s="783"/>
      <c r="E198" s="783"/>
      <c r="F198" s="783"/>
      <c r="G198" s="784"/>
      <c r="H198" s="793"/>
      <c r="I198" s="783"/>
      <c r="J198" s="783"/>
      <c r="K198" s="783"/>
      <c r="L198" s="794"/>
      <c r="M198" s="792"/>
      <c r="N198" s="783"/>
      <c r="O198" s="783"/>
      <c r="P198" s="783"/>
      <c r="Q198" s="784"/>
      <c r="R198" s="793"/>
      <c r="S198" s="783"/>
      <c r="T198" s="794"/>
      <c r="U198" s="526"/>
      <c r="V198" s="526"/>
      <c r="W198" s="526"/>
      <c r="X198" s="526"/>
      <c r="Y198" s="526"/>
      <c r="Z198" s="526"/>
      <c r="AA198" s="526"/>
      <c r="AB198" s="526"/>
      <c r="AC198" s="526"/>
      <c r="AD198" s="526"/>
      <c r="AE198" s="526"/>
      <c r="AF198" s="526"/>
      <c r="AG198" s="526"/>
      <c r="AH198" s="526"/>
      <c r="AI198" s="526"/>
      <c r="AJ198" s="526"/>
      <c r="AK198" s="526"/>
      <c r="AL198" s="526"/>
      <c r="AM198" s="526"/>
      <c r="AN198" s="526"/>
      <c r="AO198" s="526"/>
      <c r="AP198" s="526"/>
      <c r="AQ198" s="526"/>
      <c r="AR198" s="526"/>
      <c r="AS198" s="526"/>
      <c r="AT198" s="526"/>
      <c r="AU198" s="526"/>
      <c r="AV198" s="526"/>
      <c r="AW198" s="526"/>
      <c r="AX198" s="526"/>
      <c r="AY198" s="526"/>
      <c r="AZ198" s="216"/>
      <c r="BA198" s="372"/>
      <c r="BB198" s="159"/>
      <c r="BC198" s="340"/>
      <c r="BD198" s="306"/>
      <c r="BE198" s="306"/>
      <c r="BF198" s="306"/>
      <c r="BG198" s="341"/>
      <c r="BH198" s="351"/>
      <c r="BI198" s="306"/>
      <c r="BJ198" s="306"/>
      <c r="BK198" s="306"/>
      <c r="BL198" s="341"/>
      <c r="BM198" s="351"/>
      <c r="BN198" s="306"/>
      <c r="BO198" s="306"/>
      <c r="BP198" s="306"/>
      <c r="BQ198" s="341"/>
      <c r="BR198" s="351"/>
      <c r="BS198" s="306"/>
      <c r="BT198" s="1603"/>
      <c r="BU198" s="1647"/>
      <c r="BV198" s="1647"/>
      <c r="BW198" s="1647"/>
      <c r="BX198" s="1647"/>
      <c r="BY198" s="1499"/>
      <c r="BZ198" s="1499"/>
      <c r="CA198" s="1499"/>
      <c r="CB198" s="1499"/>
      <c r="CC198" s="1499"/>
      <c r="CD198" s="1499"/>
      <c r="CE198" s="1499"/>
      <c r="CF198" s="1499"/>
      <c r="CG198" s="1499"/>
      <c r="CH198" s="1499"/>
      <c r="CI198" s="1499"/>
      <c r="CJ198" s="1499"/>
      <c r="CK198" s="1499"/>
      <c r="CL198" s="1499"/>
      <c r="CM198" s="1499"/>
      <c r="CN198" s="1499"/>
      <c r="CO198" s="1499"/>
      <c r="CP198" s="1499"/>
      <c r="CQ198" s="1499"/>
      <c r="CR198" s="1499"/>
      <c r="CS198" s="1499"/>
      <c r="CT198" s="1499"/>
      <c r="CU198" s="1499"/>
      <c r="CV198" s="1499"/>
      <c r="CW198" s="1499"/>
      <c r="CX198" s="1499"/>
      <c r="CY198" s="1499"/>
      <c r="CZ198" s="1499"/>
    </row>
    <row r="199" s="131" customFormat="true" ht="15" customHeight="true" x14ac:dyDescent="0.2">
      <c r="A199" s="624"/>
      <c r="B199" s="722"/>
      <c r="C199" s="792"/>
      <c r="D199" s="783"/>
      <c r="E199" s="783"/>
      <c r="F199" s="783"/>
      <c r="G199" s="784"/>
      <c r="H199" s="793"/>
      <c r="I199" s="783"/>
      <c r="J199" s="783"/>
      <c r="K199" s="783"/>
      <c r="L199" s="794"/>
      <c r="M199" s="792"/>
      <c r="N199" s="783"/>
      <c r="O199" s="783"/>
      <c r="P199" s="783"/>
      <c r="Q199" s="784"/>
      <c r="R199" s="793"/>
      <c r="S199" s="783"/>
      <c r="T199" s="794"/>
      <c r="U199" s="526"/>
      <c r="V199" s="526"/>
      <c r="W199" s="526"/>
      <c r="X199" s="526"/>
      <c r="Y199" s="526"/>
      <c r="Z199" s="526"/>
      <c r="AA199" s="526"/>
      <c r="AB199" s="526"/>
      <c r="AC199" s="526"/>
      <c r="AD199" s="526"/>
      <c r="AE199" s="526"/>
      <c r="AF199" s="526"/>
      <c r="AG199" s="526"/>
      <c r="AH199" s="526"/>
      <c r="AI199" s="526"/>
      <c r="AJ199" s="526"/>
      <c r="AK199" s="526"/>
      <c r="AL199" s="526"/>
      <c r="AM199" s="526"/>
      <c r="AN199" s="526"/>
      <c r="AO199" s="526"/>
      <c r="AP199" s="526"/>
      <c r="AQ199" s="526"/>
      <c r="AR199" s="526"/>
      <c r="AS199" s="526"/>
      <c r="AT199" s="526"/>
      <c r="AU199" s="526"/>
      <c r="AV199" s="526"/>
      <c r="AW199" s="526"/>
      <c r="AX199" s="526"/>
      <c r="AY199" s="526"/>
      <c r="AZ199" s="216"/>
      <c r="BA199" s="372"/>
      <c r="BB199" s="159"/>
      <c r="BC199" s="340"/>
      <c r="BD199" s="306"/>
      <c r="BE199" s="306"/>
      <c r="BF199" s="306"/>
      <c r="BG199" s="341"/>
      <c r="BH199" s="351"/>
      <c r="BI199" s="306"/>
      <c r="BJ199" s="306"/>
      <c r="BK199" s="306"/>
      <c r="BL199" s="341"/>
      <c r="BM199" s="351"/>
      <c r="BN199" s="306"/>
      <c r="BO199" s="306"/>
      <c r="BP199" s="306"/>
      <c r="BQ199" s="341"/>
      <c r="BR199" s="351"/>
      <c r="BS199" s="306"/>
      <c r="BT199" s="1603"/>
      <c r="BU199" s="1647"/>
      <c r="BV199" s="1647"/>
      <c r="BW199" s="1647"/>
      <c r="BX199" s="1647"/>
      <c r="BY199" s="1499"/>
      <c r="BZ199" s="1499"/>
      <c r="CA199" s="1499"/>
      <c r="CB199" s="1499"/>
      <c r="CC199" s="1499"/>
      <c r="CD199" s="1499"/>
      <c r="CE199" s="1499"/>
      <c r="CF199" s="1499"/>
      <c r="CG199" s="1499"/>
      <c r="CH199" s="1499"/>
      <c r="CI199" s="1499"/>
      <c r="CJ199" s="1499"/>
      <c r="CK199" s="1499"/>
      <c r="CL199" s="1499"/>
      <c r="CM199" s="1499"/>
      <c r="CN199" s="1499"/>
      <c r="CO199" s="1499"/>
      <c r="CP199" s="1499"/>
      <c r="CQ199" s="1499"/>
      <c r="CR199" s="1499"/>
      <c r="CS199" s="1499"/>
      <c r="CT199" s="1499"/>
      <c r="CU199" s="1499"/>
      <c r="CV199" s="1499"/>
      <c r="CW199" s="1499"/>
      <c r="CX199" s="1499"/>
      <c r="CY199" s="1499"/>
      <c r="CZ199" s="1499"/>
    </row>
    <row r="200" s="131" customFormat="true" ht="15" customHeight="true" x14ac:dyDescent="0.2">
      <c r="A200" s="624"/>
      <c r="B200" s="722"/>
      <c r="C200" s="792"/>
      <c r="D200" s="783"/>
      <c r="E200" s="783"/>
      <c r="F200" s="783"/>
      <c r="G200" s="784"/>
      <c r="H200" s="793"/>
      <c r="I200" s="783"/>
      <c r="J200" s="783"/>
      <c r="K200" s="783"/>
      <c r="L200" s="794"/>
      <c r="M200" s="792"/>
      <c r="N200" s="783"/>
      <c r="O200" s="783"/>
      <c r="P200" s="783"/>
      <c r="Q200" s="784"/>
      <c r="R200" s="793"/>
      <c r="S200" s="783"/>
      <c r="T200" s="794"/>
      <c r="U200" s="526"/>
      <c r="V200" s="526"/>
      <c r="W200" s="526"/>
      <c r="X200" s="526"/>
      <c r="Y200" s="526"/>
      <c r="Z200" s="526"/>
      <c r="AA200" s="526"/>
      <c r="AB200" s="526"/>
      <c r="AC200" s="526"/>
      <c r="AD200" s="526"/>
      <c r="AE200" s="526"/>
      <c r="AF200" s="526"/>
      <c r="AG200" s="526"/>
      <c r="AH200" s="526"/>
      <c r="AI200" s="526"/>
      <c r="AJ200" s="526"/>
      <c r="AK200" s="526"/>
      <c r="AL200" s="526"/>
      <c r="AM200" s="526"/>
      <c r="AN200" s="526"/>
      <c r="AO200" s="526"/>
      <c r="AP200" s="526"/>
      <c r="AQ200" s="526"/>
      <c r="AR200" s="526"/>
      <c r="AS200" s="526"/>
      <c r="AT200" s="526"/>
      <c r="AU200" s="526"/>
      <c r="AV200" s="526"/>
      <c r="AW200" s="526"/>
      <c r="AX200" s="526"/>
      <c r="AY200" s="526"/>
      <c r="AZ200" s="216"/>
      <c r="BA200" s="372"/>
      <c r="BB200" s="159"/>
      <c r="BC200" s="340"/>
      <c r="BD200" s="306"/>
      <c r="BE200" s="306"/>
      <c r="BF200" s="306"/>
      <c r="BG200" s="341"/>
      <c r="BH200" s="351"/>
      <c r="BI200" s="306"/>
      <c r="BJ200" s="306"/>
      <c r="BK200" s="306"/>
      <c r="BL200" s="341"/>
      <c r="BM200" s="351"/>
      <c r="BN200" s="306"/>
      <c r="BO200" s="306"/>
      <c r="BP200" s="306"/>
      <c r="BQ200" s="341"/>
      <c r="BR200" s="351"/>
      <c r="BS200" s="306"/>
      <c r="BT200" s="1603"/>
      <c r="BU200" s="1647"/>
      <c r="BV200" s="1647"/>
      <c r="BW200" s="1647"/>
      <c r="BX200" s="1647"/>
      <c r="BY200" s="1499"/>
      <c r="BZ200" s="1499"/>
      <c r="CA200" s="1499"/>
      <c r="CB200" s="1499"/>
      <c r="CC200" s="1499"/>
      <c r="CD200" s="1499"/>
      <c r="CE200" s="1499"/>
      <c r="CF200" s="1499"/>
      <c r="CG200" s="1499"/>
      <c r="CH200" s="1499"/>
      <c r="CI200" s="1499"/>
      <c r="CJ200" s="1499"/>
      <c r="CK200" s="1499"/>
      <c r="CL200" s="1499"/>
      <c r="CM200" s="1499"/>
      <c r="CN200" s="1499"/>
      <c r="CO200" s="1499"/>
      <c r="CP200" s="1499"/>
      <c r="CQ200" s="1499"/>
      <c r="CR200" s="1499"/>
      <c r="CS200" s="1499"/>
      <c r="CT200" s="1499"/>
      <c r="CU200" s="1499"/>
      <c r="CV200" s="1499"/>
      <c r="CW200" s="1499"/>
      <c r="CX200" s="1499"/>
      <c r="CY200" s="1499"/>
      <c r="CZ200" s="1499"/>
    </row>
    <row r="201" s="131" customFormat="true" ht="15" customHeight="true" x14ac:dyDescent="0.2">
      <c r="A201" s="624"/>
      <c r="B201" s="722"/>
      <c r="C201" s="792"/>
      <c r="D201" s="783"/>
      <c r="E201" s="783"/>
      <c r="F201" s="783"/>
      <c r="G201" s="784"/>
      <c r="H201" s="793"/>
      <c r="I201" s="783"/>
      <c r="J201" s="783"/>
      <c r="K201" s="783"/>
      <c r="L201" s="794"/>
      <c r="M201" s="792"/>
      <c r="N201" s="783"/>
      <c r="O201" s="783"/>
      <c r="P201" s="783"/>
      <c r="Q201" s="784"/>
      <c r="R201" s="793"/>
      <c r="S201" s="783"/>
      <c r="T201" s="794"/>
      <c r="U201" s="526"/>
      <c r="V201" s="526"/>
      <c r="W201" s="526"/>
      <c r="X201" s="526"/>
      <c r="Y201" s="526"/>
      <c r="Z201" s="526"/>
      <c r="AA201" s="526"/>
      <c r="AB201" s="526"/>
      <c r="AC201" s="526"/>
      <c r="AD201" s="526"/>
      <c r="AE201" s="526"/>
      <c r="AF201" s="526"/>
      <c r="AG201" s="526"/>
      <c r="AH201" s="526"/>
      <c r="AI201" s="526"/>
      <c r="AJ201" s="526"/>
      <c r="AK201" s="526"/>
      <c r="AL201" s="526"/>
      <c r="AM201" s="526"/>
      <c r="AN201" s="526"/>
      <c r="AO201" s="526"/>
      <c r="AP201" s="526"/>
      <c r="AQ201" s="526"/>
      <c r="AR201" s="526"/>
      <c r="AS201" s="526"/>
      <c r="AT201" s="526"/>
      <c r="AU201" s="526"/>
      <c r="AV201" s="526"/>
      <c r="AW201" s="526"/>
      <c r="AX201" s="526"/>
      <c r="AY201" s="526"/>
      <c r="AZ201" s="216"/>
      <c r="BA201" s="372"/>
      <c r="BB201" s="159"/>
      <c r="BC201" s="340"/>
      <c r="BD201" s="306"/>
      <c r="BE201" s="306"/>
      <c r="BF201" s="306"/>
      <c r="BG201" s="341"/>
      <c r="BH201" s="351"/>
      <c r="BI201" s="306"/>
      <c r="BJ201" s="306"/>
      <c r="BK201" s="306"/>
      <c r="BL201" s="341"/>
      <c r="BM201" s="351"/>
      <c r="BN201" s="306"/>
      <c r="BO201" s="306"/>
      <c r="BP201" s="306"/>
      <c r="BQ201" s="341"/>
      <c r="BR201" s="351"/>
      <c r="BS201" s="306"/>
      <c r="BT201" s="1603"/>
      <c r="BU201" s="1647"/>
      <c r="BV201" s="1647"/>
      <c r="BW201" s="1647"/>
      <c r="BX201" s="1647"/>
      <c r="BY201" s="1499"/>
      <c r="BZ201" s="1499"/>
      <c r="CA201" s="1499"/>
      <c r="CB201" s="1499"/>
      <c r="CC201" s="1499"/>
      <c r="CD201" s="1499"/>
      <c r="CE201" s="1499"/>
      <c r="CF201" s="1499"/>
      <c r="CG201" s="1499"/>
      <c r="CH201" s="1499"/>
      <c r="CI201" s="1499"/>
      <c r="CJ201" s="1499"/>
      <c r="CK201" s="1499"/>
      <c r="CL201" s="1499"/>
      <c r="CM201" s="1499"/>
      <c r="CN201" s="1499"/>
      <c r="CO201" s="1499"/>
      <c r="CP201" s="1499"/>
      <c r="CQ201" s="1499"/>
      <c r="CR201" s="1499"/>
      <c r="CS201" s="1499"/>
      <c r="CT201" s="1499"/>
      <c r="CU201" s="1499"/>
      <c r="CV201" s="1499"/>
      <c r="CW201" s="1499"/>
      <c r="CX201" s="1499"/>
      <c r="CY201" s="1499"/>
      <c r="CZ201" s="1499"/>
    </row>
    <row r="202" s="131" customFormat="true" ht="15" customHeight="true" x14ac:dyDescent="0.2">
      <c r="A202" s="624"/>
      <c r="B202" s="722"/>
      <c r="C202" s="792"/>
      <c r="D202" s="783"/>
      <c r="E202" s="783"/>
      <c r="F202" s="783"/>
      <c r="G202" s="784"/>
      <c r="H202" s="793"/>
      <c r="I202" s="783"/>
      <c r="J202" s="783"/>
      <c r="K202" s="783"/>
      <c r="L202" s="794"/>
      <c r="M202" s="792"/>
      <c r="N202" s="783"/>
      <c r="O202" s="783"/>
      <c r="P202" s="783"/>
      <c r="Q202" s="784"/>
      <c r="R202" s="793"/>
      <c r="S202" s="783"/>
      <c r="T202" s="794"/>
      <c r="U202" s="526"/>
      <c r="V202" s="526"/>
      <c r="W202" s="526"/>
      <c r="X202" s="526"/>
      <c r="Y202" s="526"/>
      <c r="Z202" s="526"/>
      <c r="AA202" s="526"/>
      <c r="AB202" s="526"/>
      <c r="AC202" s="526"/>
      <c r="AD202" s="526"/>
      <c r="AE202" s="526"/>
      <c r="AF202" s="526"/>
      <c r="AG202" s="526"/>
      <c r="AH202" s="526"/>
      <c r="AI202" s="526"/>
      <c r="AJ202" s="526"/>
      <c r="AK202" s="526"/>
      <c r="AL202" s="526"/>
      <c r="AM202" s="526"/>
      <c r="AN202" s="526"/>
      <c r="AO202" s="526"/>
      <c r="AP202" s="526"/>
      <c r="AQ202" s="526"/>
      <c r="AR202" s="526"/>
      <c r="AS202" s="526"/>
      <c r="AT202" s="526"/>
      <c r="AU202" s="526"/>
      <c r="AV202" s="526"/>
      <c r="AW202" s="526"/>
      <c r="AX202" s="526"/>
      <c r="AY202" s="526"/>
      <c r="AZ202" s="216"/>
      <c r="BA202" s="372"/>
      <c r="BB202" s="159"/>
      <c r="BC202" s="340"/>
      <c r="BD202" s="306"/>
      <c r="BE202" s="306"/>
      <c r="BF202" s="306"/>
      <c r="BG202" s="341"/>
      <c r="BH202" s="351"/>
      <c r="BI202" s="306"/>
      <c r="BJ202" s="306"/>
      <c r="BK202" s="306"/>
      <c r="BL202" s="341"/>
      <c r="BM202" s="351"/>
      <c r="BN202" s="306"/>
      <c r="BO202" s="306"/>
      <c r="BP202" s="306"/>
      <c r="BQ202" s="341"/>
      <c r="BR202" s="351"/>
      <c r="BS202" s="306"/>
      <c r="BT202" s="1603"/>
      <c r="BU202" s="1647"/>
      <c r="BV202" s="1647"/>
      <c r="BW202" s="1647"/>
      <c r="BX202" s="1647"/>
      <c r="BY202" s="1499"/>
      <c r="BZ202" s="1499"/>
      <c r="CA202" s="1499"/>
      <c r="CB202" s="1499"/>
      <c r="CC202" s="1499"/>
      <c r="CD202" s="1499"/>
      <c r="CE202" s="1499"/>
      <c r="CF202" s="1499"/>
      <c r="CG202" s="1499"/>
      <c r="CH202" s="1499"/>
      <c r="CI202" s="1499"/>
      <c r="CJ202" s="1499"/>
      <c r="CK202" s="1499"/>
      <c r="CL202" s="1499"/>
      <c r="CM202" s="1499"/>
      <c r="CN202" s="1499"/>
      <c r="CO202" s="1499"/>
      <c r="CP202" s="1499"/>
      <c r="CQ202" s="1499"/>
      <c r="CR202" s="1499"/>
      <c r="CS202" s="1499"/>
      <c r="CT202" s="1499"/>
      <c r="CU202" s="1499"/>
      <c r="CV202" s="1499"/>
      <c r="CW202" s="1499"/>
      <c r="CX202" s="1499"/>
      <c r="CY202" s="1499"/>
      <c r="CZ202" s="1499"/>
    </row>
    <row r="203" s="131" customFormat="true" ht="15" customHeight="true" x14ac:dyDescent="0.2">
      <c r="A203" s="1183"/>
      <c r="B203" s="1192"/>
      <c r="C203" s="1297"/>
      <c r="D203" s="1298"/>
      <c r="E203" s="1298"/>
      <c r="F203" s="1298"/>
      <c r="G203" s="1299"/>
      <c r="H203" s="1300"/>
      <c r="I203" s="1298"/>
      <c r="J203" s="1298"/>
      <c r="K203" s="1298"/>
      <c r="L203" s="1301"/>
      <c r="M203" s="1297"/>
      <c r="N203" s="1298"/>
      <c r="O203" s="1298"/>
      <c r="P203" s="1298"/>
      <c r="Q203" s="1299"/>
      <c r="R203" s="1300"/>
      <c r="S203" s="1298"/>
      <c r="T203" s="1301"/>
      <c r="U203" s="1582"/>
      <c r="V203" s="526"/>
      <c r="W203" s="526"/>
      <c r="X203" s="526"/>
      <c r="Y203" s="526"/>
      <c r="Z203" s="526"/>
      <c r="AA203" s="526"/>
      <c r="AB203" s="526"/>
      <c r="AC203" s="526"/>
      <c r="AD203" s="526"/>
      <c r="AE203" s="526"/>
      <c r="AF203" s="526"/>
      <c r="AG203" s="526"/>
      <c r="AH203" s="526"/>
      <c r="AI203" s="526"/>
      <c r="AJ203" s="526"/>
      <c r="AK203" s="526"/>
      <c r="AL203" s="526"/>
      <c r="AM203" s="526"/>
      <c r="AN203" s="526"/>
      <c r="AO203" s="526"/>
      <c r="AP203" s="526"/>
      <c r="AQ203" s="526"/>
      <c r="AR203" s="526"/>
      <c r="AS203" s="526"/>
      <c r="AT203" s="526"/>
      <c r="AU203" s="526"/>
      <c r="AV203" s="526"/>
      <c r="AW203" s="526"/>
      <c r="AX203" s="526"/>
      <c r="AY203" s="526"/>
      <c r="AZ203" s="216"/>
      <c r="BA203" s="372"/>
      <c r="BB203" s="159"/>
      <c r="BC203" s="340"/>
      <c r="BD203" s="306"/>
      <c r="BE203" s="306"/>
      <c r="BF203" s="306"/>
      <c r="BG203" s="341"/>
      <c r="BH203" s="351"/>
      <c r="BI203" s="306"/>
      <c r="BJ203" s="306"/>
      <c r="BK203" s="306"/>
      <c r="BL203" s="341"/>
      <c r="BM203" s="351"/>
      <c r="BN203" s="306"/>
      <c r="BO203" s="306"/>
      <c r="BP203" s="306"/>
      <c r="BQ203" s="341"/>
      <c r="BR203" s="351"/>
      <c r="BS203" s="306"/>
      <c r="BT203" s="1603"/>
      <c r="BU203" s="1647"/>
      <c r="BV203" s="1647"/>
      <c r="BW203" s="1647"/>
      <c r="BX203" s="1647"/>
      <c r="BY203" s="1499"/>
      <c r="BZ203" s="1499"/>
      <c r="CA203" s="1499"/>
      <c r="CB203" s="1499"/>
      <c r="CC203" s="1499"/>
      <c r="CD203" s="1499"/>
      <c r="CE203" s="1499"/>
      <c r="CF203" s="1499"/>
      <c r="CG203" s="1499"/>
      <c r="CH203" s="1499"/>
      <c r="CI203" s="1499"/>
      <c r="CJ203" s="1499"/>
      <c r="CK203" s="1499"/>
      <c r="CL203" s="1499"/>
      <c r="CM203" s="1499"/>
      <c r="CN203" s="1499"/>
      <c r="CO203" s="1499"/>
      <c r="CP203" s="1499"/>
      <c r="CQ203" s="1499"/>
      <c r="CR203" s="1499"/>
      <c r="CS203" s="1499"/>
      <c r="CT203" s="1499"/>
      <c r="CU203" s="1499"/>
      <c r="CV203" s="1499"/>
      <c r="CW203" s="1499"/>
      <c r="CX203" s="1499"/>
      <c r="CY203" s="1499"/>
      <c r="CZ203" s="1499"/>
    </row>
    <row r="204" s="131" customFormat="true" ht="15" customHeight="true" x14ac:dyDescent="0.2">
      <c r="A204" s="624"/>
      <c r="B204" s="722"/>
      <c r="C204" s="792"/>
      <c r="D204" s="783"/>
      <c r="E204" s="783"/>
      <c r="F204" s="783"/>
      <c r="G204" s="784"/>
      <c r="H204" s="793"/>
      <c r="I204" s="783"/>
      <c r="J204" s="783"/>
      <c r="K204" s="783"/>
      <c r="L204" s="794"/>
      <c r="M204" s="792"/>
      <c r="N204" s="783"/>
      <c r="O204" s="783"/>
      <c r="P204" s="783"/>
      <c r="Q204" s="784"/>
      <c r="R204" s="793"/>
      <c r="S204" s="783"/>
      <c r="T204" s="794"/>
      <c r="U204" s="526"/>
      <c r="V204" s="526"/>
      <c r="W204" s="526"/>
      <c r="X204" s="526"/>
      <c r="Y204" s="526"/>
      <c r="Z204" s="526"/>
      <c r="AA204" s="526"/>
      <c r="AB204" s="526"/>
      <c r="AC204" s="526"/>
      <c r="AD204" s="526"/>
      <c r="AE204" s="526"/>
      <c r="AF204" s="526"/>
      <c r="AG204" s="526"/>
      <c r="AH204" s="526"/>
      <c r="AI204" s="526"/>
      <c r="AJ204" s="526"/>
      <c r="AK204" s="526"/>
      <c r="AL204" s="526"/>
      <c r="AM204" s="526"/>
      <c r="AN204" s="526"/>
      <c r="AO204" s="526"/>
      <c r="AP204" s="526"/>
      <c r="AQ204" s="526"/>
      <c r="AR204" s="526"/>
      <c r="AS204" s="526"/>
      <c r="AT204" s="526"/>
      <c r="AU204" s="526"/>
      <c r="AV204" s="526"/>
      <c r="AW204" s="526"/>
      <c r="AX204" s="526"/>
      <c r="AY204" s="526"/>
      <c r="AZ204" s="216"/>
      <c r="BA204" s="372"/>
      <c r="BB204" s="159"/>
      <c r="BC204" s="340"/>
      <c r="BD204" s="306"/>
      <c r="BE204" s="306"/>
      <c r="BF204" s="306"/>
      <c r="BG204" s="341"/>
      <c r="BH204" s="351"/>
      <c r="BI204" s="306"/>
      <c r="BJ204" s="306"/>
      <c r="BK204" s="306"/>
      <c r="BL204" s="341"/>
      <c r="BM204" s="351"/>
      <c r="BN204" s="306"/>
      <c r="BO204" s="306"/>
      <c r="BP204" s="306"/>
      <c r="BQ204" s="341"/>
      <c r="BR204" s="351"/>
      <c r="BS204" s="306"/>
      <c r="BT204" s="1603"/>
      <c r="BU204" s="1647"/>
      <c r="BV204" s="1647"/>
      <c r="BW204" s="1647"/>
      <c r="BX204" s="1647"/>
      <c r="BY204" s="1499"/>
      <c r="BZ204" s="1499"/>
      <c r="CA204" s="1499"/>
      <c r="CB204" s="1499"/>
      <c r="CC204" s="1499"/>
      <c r="CD204" s="1499"/>
      <c r="CE204" s="1499"/>
      <c r="CF204" s="1499"/>
      <c r="CG204" s="1499"/>
      <c r="CH204" s="1499"/>
      <c r="CI204" s="1499"/>
      <c r="CJ204" s="1499"/>
      <c r="CK204" s="1499"/>
      <c r="CL204" s="1499"/>
      <c r="CM204" s="1499"/>
      <c r="CN204" s="1499"/>
      <c r="CO204" s="1499"/>
      <c r="CP204" s="1499"/>
      <c r="CQ204" s="1499"/>
      <c r="CR204" s="1499"/>
      <c r="CS204" s="1499"/>
      <c r="CT204" s="1499"/>
      <c r="CU204" s="1499"/>
      <c r="CV204" s="1499"/>
      <c r="CW204" s="1499"/>
      <c r="CX204" s="1499"/>
      <c r="CY204" s="1499"/>
      <c r="CZ204" s="1499"/>
    </row>
    <row r="205" s="131" customFormat="true" ht="15" customHeight="true" x14ac:dyDescent="0.2">
      <c r="A205" s="625"/>
      <c r="B205" s="723"/>
      <c r="C205" s="883"/>
      <c r="D205" s="805"/>
      <c r="E205" s="805"/>
      <c r="F205" s="805"/>
      <c r="G205" s="806"/>
      <c r="H205" s="884"/>
      <c r="I205" s="805"/>
      <c r="J205" s="805"/>
      <c r="K205" s="805"/>
      <c r="L205" s="885"/>
      <c r="M205" s="883"/>
      <c r="N205" s="805"/>
      <c r="O205" s="805"/>
      <c r="P205" s="805"/>
      <c r="Q205" s="806"/>
      <c r="R205" s="884"/>
      <c r="S205" s="805"/>
      <c r="T205" s="885"/>
      <c r="U205" s="526"/>
      <c r="V205" s="526"/>
      <c r="W205" s="526"/>
      <c r="X205" s="526"/>
      <c r="Y205" s="526"/>
      <c r="Z205" s="526"/>
      <c r="AA205" s="526"/>
      <c r="AB205" s="526"/>
      <c r="AC205" s="526"/>
      <c r="AD205" s="526"/>
      <c r="AE205" s="526"/>
      <c r="AF205" s="526"/>
      <c r="AG205" s="526"/>
      <c r="AH205" s="526"/>
      <c r="AI205" s="526"/>
      <c r="AJ205" s="526"/>
      <c r="AK205" s="526"/>
      <c r="AL205" s="526"/>
      <c r="AM205" s="526"/>
      <c r="AN205" s="526"/>
      <c r="AO205" s="526"/>
      <c r="AP205" s="526"/>
      <c r="AQ205" s="526"/>
      <c r="AR205" s="526"/>
      <c r="AS205" s="526"/>
      <c r="AT205" s="526"/>
      <c r="AU205" s="526"/>
      <c r="AV205" s="526"/>
      <c r="AW205" s="526"/>
      <c r="AX205" s="526"/>
      <c r="AY205" s="526"/>
      <c r="AZ205" s="216"/>
      <c r="BA205" s="372"/>
      <c r="BB205" s="159"/>
      <c r="BC205" s="359"/>
      <c r="BD205" s="356"/>
      <c r="BE205" s="356"/>
      <c r="BF205" s="356"/>
      <c r="BG205" s="358"/>
      <c r="BH205" s="355"/>
      <c r="BI205" s="356"/>
      <c r="BJ205" s="356"/>
      <c r="BK205" s="356"/>
      <c r="BL205" s="358"/>
      <c r="BM205" s="355"/>
      <c r="BN205" s="356"/>
      <c r="BO205" s="356"/>
      <c r="BP205" s="356"/>
      <c r="BQ205" s="358"/>
      <c r="BR205" s="355"/>
      <c r="BS205" s="356"/>
      <c r="BT205" s="1604"/>
      <c r="BU205" s="1647"/>
      <c r="BV205" s="1647"/>
      <c r="BW205" s="1647"/>
      <c r="BX205" s="1647"/>
      <c r="BY205" s="1499"/>
      <c r="BZ205" s="1499"/>
      <c r="CA205" s="1499"/>
      <c r="CB205" s="1499"/>
      <c r="CC205" s="1499"/>
      <c r="CD205" s="1499"/>
      <c r="CE205" s="1499"/>
      <c r="CF205" s="1499"/>
      <c r="CG205" s="1499"/>
      <c r="CH205" s="1499"/>
      <c r="CI205" s="1499"/>
      <c r="CJ205" s="1499"/>
      <c r="CK205" s="1499"/>
      <c r="CL205" s="1499"/>
      <c r="CM205" s="1499"/>
      <c r="CN205" s="1499"/>
      <c r="CO205" s="1499"/>
      <c r="CP205" s="1499"/>
      <c r="CQ205" s="1499"/>
      <c r="CR205" s="1499"/>
      <c r="CS205" s="1499"/>
      <c r="CT205" s="1499"/>
      <c r="CU205" s="1499"/>
      <c r="CV205" s="1499"/>
      <c r="CW205" s="1499"/>
      <c r="CX205" s="1499"/>
      <c r="CY205" s="1499"/>
      <c r="CZ205" s="1499"/>
    </row>
    <row r="206" s="131" customFormat="true" ht="250.15" customHeight="true" x14ac:dyDescent="0.2">
      <c r="B206" s="133"/>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15"/>
      <c r="BV206" s="215"/>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U207" s="211"/>
      <c r="BV207" s="211"/>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68" t="str">
        <f>A1026</f>
        <v>Nicaragua</v>
      </c>
      <c r="B208" s="1769"/>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U208" s="211"/>
      <c r="BV208" s="211"/>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U209" s="211"/>
      <c r="BV209" s="211"/>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73" t="s">
        <v>111</v>
      </c>
      <c r="B210" s="14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U210" s="211"/>
      <c r="BV210" s="211"/>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U211" s="211"/>
      <c r="BV211" s="211"/>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74" t="s">
        <v>97</v>
      </c>
      <c r="B212" s="222"/>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U212" s="211"/>
      <c r="BV212" s="211"/>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U213" s="211"/>
      <c r="BV213" s="211"/>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U214" s="211"/>
      <c r="BV214" s="211"/>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ENDESA11</v>
      </c>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U215" s="211"/>
      <c r="BV215" s="211"/>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51"/>
      <c r="B216" s="549"/>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U216" s="211"/>
      <c r="BV216" s="211"/>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51"/>
      <c r="B217" s="550"/>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U217" s="211"/>
      <c r="BV217" s="211"/>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51"/>
      <c r="B218" s="549"/>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U218" s="211"/>
      <c r="BV218" s="211"/>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52"/>
      <c r="B219" s="553"/>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U219" s="211"/>
      <c r="BV219" s="211"/>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46" customFormat="true" ht="15" customHeight="true" x14ac:dyDescent="0.2">
      <c r="A220" s="114" t="s">
        <v>86</v>
      </c>
      <c r="B220" s="206"/>
      <c r="C220" s="1770" t="s">
        <v>114</v>
      </c>
      <c r="D220" s="1771"/>
      <c r="E220" s="1771"/>
      <c r="F220" s="1771"/>
      <c r="G220" s="1772"/>
      <c r="H220" s="1948" t="s">
        <v>38</v>
      </c>
      <c r="I220" s="1949"/>
      <c r="J220" s="1949"/>
      <c r="K220" s="1949"/>
      <c r="L220" s="1950"/>
      <c r="M220" s="1951" t="s">
        <v>37</v>
      </c>
      <c r="N220" s="1952"/>
      <c r="O220" s="1952"/>
      <c r="P220" s="1952"/>
      <c r="Q220" s="1953"/>
      <c r="R220" s="1520" t="s">
        <v>137</v>
      </c>
      <c r="S220" s="1531"/>
      <c r="T220" s="1532"/>
      <c r="U220" s="1474"/>
      <c r="V220" s="1474"/>
      <c r="W220" s="1474"/>
      <c r="X220" s="1474"/>
      <c r="Y220" s="1474"/>
      <c r="Z220" s="1474"/>
      <c r="AA220" s="1474"/>
      <c r="AB220" s="1474"/>
      <c r="AC220" s="1474"/>
      <c r="AD220" s="1474"/>
      <c r="AE220" s="1474"/>
      <c r="AF220" s="1474"/>
      <c r="AG220" s="1474"/>
      <c r="AH220" s="1474"/>
      <c r="AI220" s="1474"/>
      <c r="AJ220" s="1474"/>
      <c r="AK220" s="1474"/>
      <c r="AL220" s="1474"/>
      <c r="AM220" s="1474"/>
      <c r="AN220" s="1474"/>
      <c r="AO220" s="1474"/>
      <c r="AP220" s="1474"/>
      <c r="AQ220" s="1474"/>
      <c r="AR220" s="1474"/>
      <c r="AS220" s="1474"/>
      <c r="AT220" s="1474"/>
      <c r="AU220" s="1474"/>
      <c r="AV220" s="1474"/>
      <c r="AW220" s="1474"/>
      <c r="AX220" s="1474"/>
      <c r="AY220" s="1474"/>
      <c r="AZ220" s="547"/>
      <c r="BA220" s="217" t="s">
        <v>128</v>
      </c>
      <c r="BB220" s="114" t="s">
        <v>86</v>
      </c>
      <c r="BC220" s="1881" t="s">
        <v>114</v>
      </c>
      <c r="BD220" s="1882"/>
      <c r="BE220" s="1882"/>
      <c r="BF220" s="1882"/>
      <c r="BG220" s="1883"/>
      <c r="BH220" s="1884" t="s">
        <v>38</v>
      </c>
      <c r="BI220" s="1882"/>
      <c r="BJ220" s="1882"/>
      <c r="BK220" s="1882"/>
      <c r="BL220" s="1883"/>
      <c r="BM220" s="1884" t="s">
        <v>37</v>
      </c>
      <c r="BN220" s="1882"/>
      <c r="BO220" s="1882"/>
      <c r="BP220" s="1882"/>
      <c r="BQ220" s="1885"/>
      <c r="BR220" s="1426" t="s">
        <v>137</v>
      </c>
      <c r="BS220" s="1427"/>
      <c r="BT220" s="1427"/>
      <c r="BU220" s="1648"/>
      <c r="BV220" s="1648"/>
      <c r="BW220" s="1648"/>
      <c r="BX220" s="1648"/>
      <c r="BY220" s="1649"/>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546" customFormat="true" ht="12.75" x14ac:dyDescent="0.2">
      <c r="A221" s="190" t="s">
        <v>87</v>
      </c>
      <c r="B221" s="246"/>
      <c r="C221" s="284" t="s">
        <v>0</v>
      </c>
      <c r="D221" s="285" t="s">
        <v>1</v>
      </c>
      <c r="E221" s="285" t="s">
        <v>2</v>
      </c>
      <c r="F221" s="285" t="s">
        <v>3</v>
      </c>
      <c r="G221" s="286" t="s">
        <v>4</v>
      </c>
      <c r="H221" s="1163" t="s">
        <v>0</v>
      </c>
      <c r="I221" s="1126" t="s">
        <v>1</v>
      </c>
      <c r="J221" s="1126" t="s">
        <v>2</v>
      </c>
      <c r="K221" s="1126" t="s">
        <v>3</v>
      </c>
      <c r="L221" s="1127" t="s">
        <v>4</v>
      </c>
      <c r="M221" s="1152" t="s">
        <v>0</v>
      </c>
      <c r="N221" s="1126" t="s">
        <v>1</v>
      </c>
      <c r="O221" s="1126" t="s">
        <v>2</v>
      </c>
      <c r="P221" s="1126" t="s">
        <v>3</v>
      </c>
      <c r="Q221" s="1176" t="s">
        <v>4</v>
      </c>
      <c r="R221" s="1163" t="s">
        <v>271</v>
      </c>
      <c r="S221" s="1126" t="s">
        <v>272</v>
      </c>
      <c r="T221" s="1128" t="s">
        <v>273</v>
      </c>
      <c r="U221" s="1474"/>
      <c r="V221" s="1474"/>
      <c r="W221" s="1474"/>
      <c r="X221" s="1474"/>
      <c r="Y221" s="1474"/>
      <c r="Z221" s="1474"/>
      <c r="AA221" s="1474"/>
      <c r="AB221" s="1474"/>
      <c r="AC221" s="1474"/>
      <c r="AD221" s="1474"/>
      <c r="AE221" s="1474"/>
      <c r="AF221" s="1474"/>
      <c r="AG221" s="1474"/>
      <c r="AH221" s="1474"/>
      <c r="AI221" s="1474"/>
      <c r="AJ221" s="1474"/>
      <c r="AK221" s="1474"/>
      <c r="AL221" s="1474"/>
      <c r="AM221" s="1474"/>
      <c r="AN221" s="1474"/>
      <c r="AO221" s="1474"/>
      <c r="AP221" s="1474"/>
      <c r="AQ221" s="1474"/>
      <c r="AR221" s="1474"/>
      <c r="AS221" s="1474"/>
      <c r="AT221" s="1474"/>
      <c r="AU221" s="1474"/>
      <c r="AV221" s="1474"/>
      <c r="AW221" s="1474"/>
      <c r="AX221" s="1474"/>
      <c r="AY221" s="1474"/>
      <c r="AZ221" s="547"/>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271</v>
      </c>
      <c r="BS221" s="176" t="s">
        <v>272</v>
      </c>
      <c r="BT221" s="1605" t="s">
        <v>273</v>
      </c>
      <c r="BU221" s="1650"/>
      <c r="BV221" s="1650"/>
      <c r="BW221" s="1650"/>
      <c r="BX221" s="1650"/>
      <c r="BY221" s="1500"/>
      <c r="BZ221" s="1500"/>
      <c r="CA221" s="1500"/>
      <c r="CB221" s="1500"/>
      <c r="CC221" s="1500"/>
      <c r="CD221" s="1500"/>
      <c r="CE221" s="1500"/>
      <c r="CF221" s="1500"/>
      <c r="CG221" s="1500"/>
      <c r="CH221" s="1500"/>
      <c r="CI221" s="1500"/>
      <c r="CJ221" s="1500"/>
      <c r="CK221" s="1500"/>
      <c r="CL221" s="1500"/>
      <c r="CM221" s="1500"/>
      <c r="CN221" s="1500"/>
      <c r="CO221" s="1500"/>
      <c r="CP221" s="1500"/>
      <c r="CQ221" s="1500"/>
      <c r="CR221" s="1500"/>
      <c r="CS221" s="1500"/>
      <c r="CT221" s="1500"/>
      <c r="CU221" s="1500"/>
      <c r="CV221" s="1500"/>
      <c r="CW221" s="1500"/>
      <c r="CX221" s="1500"/>
      <c r="CY221" s="1500"/>
      <c r="CZ221" s="1500"/>
    </row>
    <row r="222" s="546" customFormat="true" ht="15" customHeight="true" x14ac:dyDescent="0.2">
      <c r="A222" s="1954" t="s">
        <v>36</v>
      </c>
      <c r="B222" s="1340" t="s">
        <v>15</v>
      </c>
      <c r="C222" s="1356" t="s">
        <v>35</v>
      </c>
      <c r="D222" s="1364" t="s">
        <v>35</v>
      </c>
      <c r="E222" s="1364" t="s">
        <v>35</v>
      </c>
      <c r="F222" s="1364" t="s">
        <v>35</v>
      </c>
      <c r="G222" s="1372" t="s">
        <v>35</v>
      </c>
      <c r="H222" s="1380" t="s">
        <v>35</v>
      </c>
      <c r="I222" s="1364" t="s">
        <v>35</v>
      </c>
      <c r="J222" s="1364" t="s">
        <v>35</v>
      </c>
      <c r="K222" s="1364" t="s">
        <v>35</v>
      </c>
      <c r="L222" s="1388" t="s">
        <v>35</v>
      </c>
      <c r="M222" s="1393" t="s">
        <v>35</v>
      </c>
      <c r="N222" s="1364" t="s">
        <v>35</v>
      </c>
      <c r="O222" s="1364" t="s">
        <v>35</v>
      </c>
      <c r="P222" s="1364" t="s">
        <v>35</v>
      </c>
      <c r="Q222" s="1372" t="s">
        <v>35</v>
      </c>
      <c r="R222" s="1380" t="s">
        <v>35</v>
      </c>
      <c r="S222" s="1364" t="s">
        <v>35</v>
      </c>
      <c r="T222" s="1557" t="s">
        <v>35</v>
      </c>
      <c r="U222" s="1474"/>
      <c r="V222" s="1474"/>
      <c r="W222" s="1474"/>
      <c r="X222" s="1474"/>
      <c r="Y222" s="1474"/>
      <c r="Z222" s="1474"/>
      <c r="AA222" s="1474"/>
      <c r="AB222" s="1474"/>
      <c r="AC222" s="1474"/>
      <c r="AD222" s="1474"/>
      <c r="AE222" s="1474"/>
      <c r="AF222" s="1474"/>
      <c r="AG222" s="1474"/>
      <c r="AH222" s="1474"/>
      <c r="AI222" s="1474"/>
      <c r="AJ222" s="1474"/>
      <c r="AK222" s="1474"/>
      <c r="AL222" s="1474"/>
      <c r="AM222" s="1474"/>
      <c r="AN222" s="1474"/>
      <c r="AO222" s="1474"/>
      <c r="AP222" s="1474"/>
      <c r="AQ222" s="1474"/>
      <c r="AR222" s="1474"/>
      <c r="AS222" s="1474"/>
      <c r="AT222" s="1474"/>
      <c r="AU222" s="1474"/>
      <c r="AV222" s="1474"/>
      <c r="AW222" s="1474"/>
      <c r="AX222" s="1474"/>
      <c r="AY222" s="1474"/>
      <c r="AZ222" s="547"/>
      <c r="BA222" s="1914" t="s">
        <v>36</v>
      </c>
      <c r="BB222" s="160" t="s">
        <v>15</v>
      </c>
      <c r="BC222" s="1017" t="s">
        <v>35</v>
      </c>
      <c r="BD222" s="1037" t="s">
        <v>35</v>
      </c>
      <c r="BE222" s="1037" t="s">
        <v>35</v>
      </c>
      <c r="BF222" s="1037" t="s">
        <v>35</v>
      </c>
      <c r="BG222" s="1058" t="s">
        <v>35</v>
      </c>
      <c r="BH222" s="1079" t="s">
        <v>35</v>
      </c>
      <c r="BI222" s="1037" t="s">
        <v>35</v>
      </c>
      <c r="BJ222" s="1037" t="s">
        <v>35</v>
      </c>
      <c r="BK222" s="1037" t="s">
        <v>35</v>
      </c>
      <c r="BL222" s="1058" t="s">
        <v>35</v>
      </c>
      <c r="BM222" s="1079" t="s">
        <v>35</v>
      </c>
      <c r="BN222" s="1037" t="s">
        <v>35</v>
      </c>
      <c r="BO222" s="1037" t="s">
        <v>35</v>
      </c>
      <c r="BP222" s="1037" t="s">
        <v>35</v>
      </c>
      <c r="BQ222" s="1058" t="s">
        <v>35</v>
      </c>
      <c r="BR222" s="1079" t="s">
        <v>35</v>
      </c>
      <c r="BS222" s="1037" t="s">
        <v>35</v>
      </c>
      <c r="BT222" s="1606" t="s">
        <v>35</v>
      </c>
      <c r="BU222" s="1651"/>
      <c r="BV222" s="1651"/>
      <c r="BW222" s="1651"/>
      <c r="BX222" s="1651"/>
      <c r="BY222" s="1501"/>
      <c r="BZ222" s="1501"/>
      <c r="CA222" s="1501"/>
      <c r="CB222" s="1501"/>
      <c r="CC222" s="1501"/>
      <c r="CD222" s="1501"/>
      <c r="CE222" s="1501"/>
      <c r="CF222" s="1501"/>
      <c r="CG222" s="1501"/>
      <c r="CH222" s="1501"/>
      <c r="CI222" s="1501"/>
      <c r="CJ222" s="1501"/>
      <c r="CK222" s="1501"/>
      <c r="CL222" s="1501"/>
      <c r="CM222" s="1501"/>
      <c r="CN222" s="1501"/>
      <c r="CO222" s="1501"/>
      <c r="CP222" s="1501"/>
      <c r="CQ222" s="1501"/>
      <c r="CR222" s="1501"/>
      <c r="CS222" s="1501"/>
      <c r="CT222" s="1501"/>
      <c r="CU222" s="1501"/>
      <c r="CV222" s="1501"/>
      <c r="CW222" s="1501"/>
      <c r="CX222" s="1501"/>
      <c r="CY222" s="1501"/>
      <c r="CZ222" s="1502"/>
    </row>
    <row r="223" s="546" customFormat="true" ht="15" customHeight="true" x14ac:dyDescent="0.2">
      <c r="A223" s="1955"/>
      <c r="B223" s="1341" t="s">
        <v>16</v>
      </c>
      <c r="C223" s="1357" t="s">
        <v>35</v>
      </c>
      <c r="D223" s="1365" t="s">
        <v>35</v>
      </c>
      <c r="E223" s="1365" t="s">
        <v>35</v>
      </c>
      <c r="F223" s="1365" t="s">
        <v>35</v>
      </c>
      <c r="G223" s="1373" t="s">
        <v>35</v>
      </c>
      <c r="H223" s="1381" t="s">
        <v>35</v>
      </c>
      <c r="I223" s="1365" t="s">
        <v>35</v>
      </c>
      <c r="J223" s="1365" t="s">
        <v>35</v>
      </c>
      <c r="K223" s="1365" t="s">
        <v>35</v>
      </c>
      <c r="L223" s="1389" t="s">
        <v>35</v>
      </c>
      <c r="M223" s="1394" t="s">
        <v>35</v>
      </c>
      <c r="N223" s="1365" t="s">
        <v>35</v>
      </c>
      <c r="O223" s="1365" t="s">
        <v>35</v>
      </c>
      <c r="P223" s="1365" t="s">
        <v>35</v>
      </c>
      <c r="Q223" s="1373" t="s">
        <v>35</v>
      </c>
      <c r="R223" s="1381" t="s">
        <v>35</v>
      </c>
      <c r="S223" s="1365" t="s">
        <v>35</v>
      </c>
      <c r="T223" s="1558" t="s">
        <v>35</v>
      </c>
      <c r="U223" s="1474"/>
      <c r="V223" s="1474"/>
      <c r="W223" s="1474"/>
      <c r="X223" s="1474"/>
      <c r="Y223" s="1474"/>
      <c r="Z223" s="1474"/>
      <c r="AA223" s="1474"/>
      <c r="AB223" s="1474"/>
      <c r="AC223" s="1474"/>
      <c r="AD223" s="1474"/>
      <c r="AE223" s="1474"/>
      <c r="AF223" s="1474"/>
      <c r="AG223" s="1474"/>
      <c r="AH223" s="1474"/>
      <c r="AI223" s="1474"/>
      <c r="AJ223" s="1474"/>
      <c r="AK223" s="1474"/>
      <c r="AL223" s="1474"/>
      <c r="AM223" s="1474"/>
      <c r="AN223" s="1474"/>
      <c r="AO223" s="1474"/>
      <c r="AP223" s="1474"/>
      <c r="AQ223" s="1474"/>
      <c r="AR223" s="1474"/>
      <c r="AS223" s="1474"/>
      <c r="AT223" s="1474"/>
      <c r="AU223" s="1474"/>
      <c r="AV223" s="1474"/>
      <c r="AW223" s="1474"/>
      <c r="AX223" s="1474"/>
      <c r="AY223" s="1474"/>
      <c r="AZ223" s="547"/>
      <c r="BA223" s="1915"/>
      <c r="BB223" s="161" t="s">
        <v>16</v>
      </c>
      <c r="BC223" s="1018" t="s">
        <v>35</v>
      </c>
      <c r="BD223" s="1038" t="s">
        <v>35</v>
      </c>
      <c r="BE223" s="1038" t="s">
        <v>35</v>
      </c>
      <c r="BF223" s="1038" t="s">
        <v>35</v>
      </c>
      <c r="BG223" s="1059" t="s">
        <v>35</v>
      </c>
      <c r="BH223" s="1080" t="s">
        <v>35</v>
      </c>
      <c r="BI223" s="1038" t="s">
        <v>35</v>
      </c>
      <c r="BJ223" s="1038" t="s">
        <v>35</v>
      </c>
      <c r="BK223" s="1038" t="s">
        <v>35</v>
      </c>
      <c r="BL223" s="1059" t="s">
        <v>35</v>
      </c>
      <c r="BM223" s="1080" t="s">
        <v>35</v>
      </c>
      <c r="BN223" s="1038" t="s">
        <v>35</v>
      </c>
      <c r="BO223" s="1038" t="s">
        <v>35</v>
      </c>
      <c r="BP223" s="1038" t="s">
        <v>35</v>
      </c>
      <c r="BQ223" s="1059" t="s">
        <v>35</v>
      </c>
      <c r="BR223" s="1080" t="s">
        <v>35</v>
      </c>
      <c r="BS223" s="1038" t="s">
        <v>35</v>
      </c>
      <c r="BT223" s="1607" t="s">
        <v>35</v>
      </c>
      <c r="BU223" s="1652"/>
      <c r="BV223" s="1652"/>
      <c r="BW223" s="1652"/>
      <c r="BX223" s="1652"/>
      <c r="BY223" s="1503"/>
      <c r="BZ223" s="1503"/>
      <c r="CA223" s="1503"/>
      <c r="CB223" s="1503"/>
      <c r="CC223" s="1503"/>
      <c r="CD223" s="1503"/>
      <c r="CE223" s="1503"/>
      <c r="CF223" s="1503"/>
      <c r="CG223" s="1503"/>
      <c r="CH223" s="1503"/>
      <c r="CI223" s="1503"/>
      <c r="CJ223" s="1503"/>
      <c r="CK223" s="1503"/>
      <c r="CL223" s="1503"/>
      <c r="CM223" s="1503"/>
      <c r="CN223" s="1503"/>
      <c r="CO223" s="1503"/>
      <c r="CP223" s="1503"/>
      <c r="CQ223" s="1503"/>
      <c r="CR223" s="1503"/>
      <c r="CS223" s="1503"/>
      <c r="CT223" s="1503"/>
      <c r="CU223" s="1503"/>
      <c r="CV223" s="1503"/>
      <c r="CW223" s="1503"/>
      <c r="CX223" s="1503"/>
      <c r="CY223" s="1503"/>
      <c r="CZ223" s="1504"/>
    </row>
    <row r="224" s="546" customFormat="true" ht="15" customHeight="true" x14ac:dyDescent="0.2">
      <c r="A224" s="1956"/>
      <c r="B224" s="1342" t="s">
        <v>20</v>
      </c>
      <c r="C224" s="1358" t="s">
        <v>35</v>
      </c>
      <c r="D224" s="1366" t="s">
        <v>35</v>
      </c>
      <c r="E224" s="1366" t="s">
        <v>35</v>
      </c>
      <c r="F224" s="1366" t="s">
        <v>35</v>
      </c>
      <c r="G224" s="1374" t="s">
        <v>35</v>
      </c>
      <c r="H224" s="1382" t="s">
        <v>35</v>
      </c>
      <c r="I224" s="1366" t="s">
        <v>35</v>
      </c>
      <c r="J224" s="1366" t="s">
        <v>35</v>
      </c>
      <c r="K224" s="1366" t="s">
        <v>35</v>
      </c>
      <c r="L224" s="1390" t="s">
        <v>35</v>
      </c>
      <c r="M224" s="1395" t="s">
        <v>35</v>
      </c>
      <c r="N224" s="1366" t="s">
        <v>35</v>
      </c>
      <c r="O224" s="1366" t="s">
        <v>35</v>
      </c>
      <c r="P224" s="1366" t="s">
        <v>35</v>
      </c>
      <c r="Q224" s="1374" t="s">
        <v>35</v>
      </c>
      <c r="R224" s="1382" t="s">
        <v>35</v>
      </c>
      <c r="S224" s="1366" t="s">
        <v>35</v>
      </c>
      <c r="T224" s="1559" t="s">
        <v>35</v>
      </c>
      <c r="U224" s="1474"/>
      <c r="V224" s="1474"/>
      <c r="W224" s="1474"/>
      <c r="X224" s="1474"/>
      <c r="Y224" s="1474"/>
      <c r="Z224" s="1474"/>
      <c r="AA224" s="1474"/>
      <c r="AB224" s="1474"/>
      <c r="AC224" s="1474"/>
      <c r="AD224" s="1474"/>
      <c r="AE224" s="1474"/>
      <c r="AF224" s="1474"/>
      <c r="AG224" s="1474"/>
      <c r="AH224" s="1474"/>
      <c r="AI224" s="1474"/>
      <c r="AJ224" s="1474"/>
      <c r="AK224" s="1474"/>
      <c r="AL224" s="1474"/>
      <c r="AM224" s="1474"/>
      <c r="AN224" s="1474"/>
      <c r="AO224" s="1474"/>
      <c r="AP224" s="1474"/>
      <c r="AQ224" s="1474"/>
      <c r="AR224" s="1474"/>
      <c r="AS224" s="1474"/>
      <c r="AT224" s="1474"/>
      <c r="AU224" s="1474"/>
      <c r="AV224" s="1474"/>
      <c r="AW224" s="1474"/>
      <c r="AX224" s="1474"/>
      <c r="AY224" s="1474"/>
      <c r="AZ224" s="547"/>
      <c r="BA224" s="1915"/>
      <c r="BB224" s="161" t="s">
        <v>20</v>
      </c>
      <c r="BC224" s="1018" t="s">
        <v>35</v>
      </c>
      <c r="BD224" s="1038" t="s">
        <v>35</v>
      </c>
      <c r="BE224" s="1038" t="s">
        <v>35</v>
      </c>
      <c r="BF224" s="1038" t="s">
        <v>35</v>
      </c>
      <c r="BG224" s="1059" t="s">
        <v>35</v>
      </c>
      <c r="BH224" s="1080" t="s">
        <v>35</v>
      </c>
      <c r="BI224" s="1038" t="s">
        <v>35</v>
      </c>
      <c r="BJ224" s="1038" t="s">
        <v>35</v>
      </c>
      <c r="BK224" s="1038" t="s">
        <v>35</v>
      </c>
      <c r="BL224" s="1059" t="s">
        <v>35</v>
      </c>
      <c r="BM224" s="1080" t="s">
        <v>35</v>
      </c>
      <c r="BN224" s="1038" t="s">
        <v>35</v>
      </c>
      <c r="BO224" s="1038" t="s">
        <v>35</v>
      </c>
      <c r="BP224" s="1038" t="s">
        <v>35</v>
      </c>
      <c r="BQ224" s="1059" t="s">
        <v>35</v>
      </c>
      <c r="BR224" s="1080" t="s">
        <v>35</v>
      </c>
      <c r="BS224" s="1038" t="s">
        <v>35</v>
      </c>
      <c r="BT224" s="1607" t="s">
        <v>35</v>
      </c>
      <c r="BU224" s="1652"/>
      <c r="BV224" s="1652"/>
      <c r="BW224" s="1652"/>
      <c r="BX224" s="1652"/>
      <c r="BY224" s="1503"/>
      <c r="BZ224" s="1503"/>
      <c r="CA224" s="1503"/>
      <c r="CB224" s="1503"/>
      <c r="CC224" s="1503"/>
      <c r="CD224" s="1503"/>
      <c r="CE224" s="1503"/>
      <c r="CF224" s="1503"/>
      <c r="CG224" s="1503"/>
      <c r="CH224" s="1503"/>
      <c r="CI224" s="1503"/>
      <c r="CJ224" s="1503"/>
      <c r="CK224" s="1503"/>
      <c r="CL224" s="1503"/>
      <c r="CM224" s="1503"/>
      <c r="CN224" s="1503"/>
      <c r="CO224" s="1503"/>
      <c r="CP224" s="1503"/>
      <c r="CQ224" s="1503"/>
      <c r="CR224" s="1503"/>
      <c r="CS224" s="1503"/>
      <c r="CT224" s="1503"/>
      <c r="CU224" s="1503"/>
      <c r="CV224" s="1503"/>
      <c r="CW224" s="1503"/>
      <c r="CX224" s="1503"/>
      <c r="CY224" s="1503"/>
      <c r="CZ224" s="1504"/>
    </row>
    <row r="225" s="546" customFormat="true" ht="15" customHeight="true" x14ac:dyDescent="0.2">
      <c r="A225" s="907"/>
      <c r="B225" s="724"/>
      <c r="C225" s="842"/>
      <c r="D225" s="736"/>
      <c r="E225" s="736"/>
      <c r="F225" s="736"/>
      <c r="G225" s="737"/>
      <c r="H225" s="843"/>
      <c r="I225" s="736"/>
      <c r="J225" s="736"/>
      <c r="K225" s="736"/>
      <c r="L225" s="844"/>
      <c r="M225" s="842"/>
      <c r="N225" s="736"/>
      <c r="O225" s="736"/>
      <c r="P225" s="736"/>
      <c r="Q225" s="737"/>
      <c r="R225" s="843"/>
      <c r="S225" s="736"/>
      <c r="T225" s="844"/>
      <c r="U225" s="1474"/>
      <c r="V225" s="1474"/>
      <c r="W225" s="1474"/>
      <c r="X225" s="1474"/>
      <c r="Y225" s="1474"/>
      <c r="Z225" s="1474"/>
      <c r="AA225" s="1474"/>
      <c r="AB225" s="1474"/>
      <c r="AC225" s="1474"/>
      <c r="AD225" s="1474"/>
      <c r="AE225" s="1474"/>
      <c r="AF225" s="1474"/>
      <c r="AG225" s="1474"/>
      <c r="AH225" s="1474"/>
      <c r="AI225" s="1474"/>
      <c r="AJ225" s="1474"/>
      <c r="AK225" s="1474"/>
      <c r="AL225" s="1474"/>
      <c r="AM225" s="1474"/>
      <c r="AN225" s="1474"/>
      <c r="AO225" s="1474"/>
      <c r="AP225" s="1474"/>
      <c r="AQ225" s="1474"/>
      <c r="AR225" s="1474"/>
      <c r="AS225" s="1474"/>
      <c r="AT225" s="1474"/>
      <c r="AU225" s="1474"/>
      <c r="AV225" s="1474"/>
      <c r="AW225" s="1474"/>
      <c r="AX225" s="1474"/>
      <c r="AY225" s="1474"/>
      <c r="AZ225" s="547"/>
      <c r="BA225" s="1915" t="s">
        <v>70</v>
      </c>
      <c r="BB225" s="161" t="s">
        <v>71</v>
      </c>
      <c r="BC225" s="1018" t="s">
        <v>35</v>
      </c>
      <c r="BD225" s="1038" t="s">
        <v>35</v>
      </c>
      <c r="BE225" s="1038" t="s">
        <v>35</v>
      </c>
      <c r="BF225" s="1038" t="s">
        <v>35</v>
      </c>
      <c r="BG225" s="1059" t="s">
        <v>35</v>
      </c>
      <c r="BH225" s="1080" t="s">
        <v>35</v>
      </c>
      <c r="BI225" s="1038" t="s">
        <v>35</v>
      </c>
      <c r="BJ225" s="1038" t="s">
        <v>35</v>
      </c>
      <c r="BK225" s="1038" t="s">
        <v>35</v>
      </c>
      <c r="BL225" s="1059" t="s">
        <v>35</v>
      </c>
      <c r="BM225" s="1080" t="s">
        <v>35</v>
      </c>
      <c r="BN225" s="1038" t="s">
        <v>35</v>
      </c>
      <c r="BO225" s="1038" t="s">
        <v>35</v>
      </c>
      <c r="BP225" s="1038" t="s">
        <v>35</v>
      </c>
      <c r="BQ225" s="1059" t="s">
        <v>35</v>
      </c>
      <c r="BR225" s="1080" t="s">
        <v>35</v>
      </c>
      <c r="BS225" s="1038" t="s">
        <v>35</v>
      </c>
      <c r="BT225" s="1607" t="s">
        <v>35</v>
      </c>
      <c r="BU225" s="1653"/>
      <c r="BV225" s="1653"/>
      <c r="BW225" s="1653"/>
      <c r="BX225" s="1653"/>
      <c r="BY225" s="1504"/>
      <c r="BZ225" s="1504"/>
      <c r="CA225" s="1504"/>
      <c r="CB225" s="1504"/>
      <c r="CC225" s="1504"/>
      <c r="CD225" s="1504"/>
      <c r="CE225" s="1504"/>
      <c r="CF225" s="1504"/>
      <c r="CG225" s="1504"/>
      <c r="CH225" s="1504"/>
      <c r="CI225" s="1504"/>
      <c r="CJ225" s="1504"/>
      <c r="CK225" s="1504"/>
      <c r="CL225" s="1504"/>
      <c r="CM225" s="1504"/>
      <c r="CN225" s="1504"/>
      <c r="CO225" s="1504"/>
      <c r="CP225" s="1504"/>
      <c r="CQ225" s="1504"/>
      <c r="CR225" s="1504"/>
      <c r="CS225" s="1504"/>
      <c r="CT225" s="1504"/>
      <c r="CU225" s="1504"/>
      <c r="CV225" s="1504"/>
      <c r="CW225" s="1504"/>
      <c r="CX225" s="1504"/>
      <c r="CY225" s="1504"/>
      <c r="CZ225" s="1504"/>
    </row>
    <row r="226" s="546" customFormat="true" ht="15" customHeight="true" x14ac:dyDescent="0.2">
      <c r="A226" s="1184"/>
      <c r="B226" s="1343"/>
      <c r="C226" s="1135"/>
      <c r="D226" s="1136"/>
      <c r="E226" s="1136"/>
      <c r="F226" s="1136"/>
      <c r="G226" s="1174"/>
      <c r="H226" s="1164"/>
      <c r="I226" s="1136"/>
      <c r="J226" s="1136"/>
      <c r="K226" s="1136"/>
      <c r="L226" s="1142"/>
      <c r="M226" s="1153"/>
      <c r="N226" s="1136"/>
      <c r="O226" s="1136"/>
      <c r="P226" s="1136"/>
      <c r="Q226" s="1174"/>
      <c r="R226" s="1164"/>
      <c r="S226" s="1136"/>
      <c r="T226" s="1560"/>
      <c r="U226" s="1474"/>
      <c r="V226" s="1474"/>
      <c r="W226" s="1474"/>
      <c r="X226" s="1474"/>
      <c r="Y226" s="1474"/>
      <c r="Z226" s="1474"/>
      <c r="AA226" s="1474"/>
      <c r="AB226" s="1474"/>
      <c r="AC226" s="1474"/>
      <c r="AD226" s="1474"/>
      <c r="AE226" s="1474"/>
      <c r="AF226" s="1474"/>
      <c r="AG226" s="1474"/>
      <c r="AH226" s="1474"/>
      <c r="AI226" s="1474"/>
      <c r="AJ226" s="1474"/>
      <c r="AK226" s="1474"/>
      <c r="AL226" s="1474"/>
      <c r="AM226" s="1474"/>
      <c r="AN226" s="1474"/>
      <c r="AO226" s="1474"/>
      <c r="AP226" s="1474"/>
      <c r="AQ226" s="1474"/>
      <c r="AR226" s="1474"/>
      <c r="AS226" s="1474"/>
      <c r="AT226" s="1474"/>
      <c r="AU226" s="1474"/>
      <c r="AV226" s="1474"/>
      <c r="AW226" s="1474"/>
      <c r="AX226" s="1474"/>
      <c r="AY226" s="1474"/>
      <c r="AZ226" s="547"/>
      <c r="BA226" s="1915"/>
      <c r="BB226" s="161" t="s">
        <v>72</v>
      </c>
      <c r="BC226" s="1018" t="s">
        <v>35</v>
      </c>
      <c r="BD226" s="1038" t="s">
        <v>35</v>
      </c>
      <c r="BE226" s="1038" t="s">
        <v>35</v>
      </c>
      <c r="BF226" s="1038" t="s">
        <v>35</v>
      </c>
      <c r="BG226" s="1059" t="s">
        <v>35</v>
      </c>
      <c r="BH226" s="1080" t="s">
        <v>35</v>
      </c>
      <c r="BI226" s="1038" t="s">
        <v>35</v>
      </c>
      <c r="BJ226" s="1038" t="s">
        <v>35</v>
      </c>
      <c r="BK226" s="1038" t="s">
        <v>35</v>
      </c>
      <c r="BL226" s="1059" t="s">
        <v>35</v>
      </c>
      <c r="BM226" s="1080" t="s">
        <v>35</v>
      </c>
      <c r="BN226" s="1038" t="s">
        <v>35</v>
      </c>
      <c r="BO226" s="1038" t="s">
        <v>35</v>
      </c>
      <c r="BP226" s="1038" t="s">
        <v>35</v>
      </c>
      <c r="BQ226" s="1059" t="s">
        <v>35</v>
      </c>
      <c r="BR226" s="1080" t="s">
        <v>35</v>
      </c>
      <c r="BS226" s="1038" t="s">
        <v>35</v>
      </c>
      <c r="BT226" s="1607" t="s">
        <v>35</v>
      </c>
      <c r="BU226" s="1653"/>
      <c r="BV226" s="1653"/>
      <c r="BW226" s="1653"/>
      <c r="BX226" s="1653"/>
      <c r="BY226" s="1504"/>
      <c r="BZ226" s="1504"/>
      <c r="CA226" s="1504"/>
      <c r="CB226" s="1504"/>
      <c r="CC226" s="1504"/>
      <c r="CD226" s="1504"/>
      <c r="CE226" s="1504"/>
      <c r="CF226" s="1504"/>
      <c r="CG226" s="1504"/>
      <c r="CH226" s="1504"/>
      <c r="CI226" s="1504"/>
      <c r="CJ226" s="1504"/>
      <c r="CK226" s="1504"/>
      <c r="CL226" s="1504"/>
      <c r="CM226" s="1504"/>
      <c r="CN226" s="1504"/>
      <c r="CO226" s="1504"/>
      <c r="CP226" s="1504"/>
      <c r="CQ226" s="1504"/>
      <c r="CR226" s="1504"/>
      <c r="CS226" s="1504"/>
      <c r="CT226" s="1504"/>
      <c r="CU226" s="1504"/>
      <c r="CV226" s="1504"/>
      <c r="CW226" s="1504"/>
      <c r="CX226" s="1504"/>
      <c r="CY226" s="1504"/>
      <c r="CZ226" s="1504"/>
    </row>
    <row r="227" s="546" customFormat="true" ht="15" customHeight="true" x14ac:dyDescent="0.2">
      <c r="A227" s="1185"/>
      <c r="B227" s="1344"/>
      <c r="C227" s="1137"/>
      <c r="D227" s="1138"/>
      <c r="E227" s="1138"/>
      <c r="F227" s="1138"/>
      <c r="G227" s="1175"/>
      <c r="H227" s="1165"/>
      <c r="I227" s="1138"/>
      <c r="J227" s="1138"/>
      <c r="K227" s="1138"/>
      <c r="L227" s="1143"/>
      <c r="M227" s="1154"/>
      <c r="N227" s="1138"/>
      <c r="O227" s="1138"/>
      <c r="P227" s="1138"/>
      <c r="Q227" s="1175"/>
      <c r="R227" s="1165"/>
      <c r="S227" s="1138"/>
      <c r="T227" s="1561"/>
      <c r="U227" s="1474"/>
      <c r="V227" s="1474"/>
      <c r="W227" s="1474"/>
      <c r="X227" s="1474"/>
      <c r="Y227" s="1474"/>
      <c r="Z227" s="1474"/>
      <c r="AA227" s="1474"/>
      <c r="AB227" s="1474"/>
      <c r="AC227" s="1474"/>
      <c r="AD227" s="1474"/>
      <c r="AE227" s="1474"/>
      <c r="AF227" s="1474"/>
      <c r="AG227" s="1474"/>
      <c r="AH227" s="1474"/>
      <c r="AI227" s="1474"/>
      <c r="AJ227" s="1474"/>
      <c r="AK227" s="1474"/>
      <c r="AL227" s="1474"/>
      <c r="AM227" s="1474"/>
      <c r="AN227" s="1474"/>
      <c r="AO227" s="1474"/>
      <c r="AP227" s="1474"/>
      <c r="AQ227" s="1474"/>
      <c r="AR227" s="1474"/>
      <c r="AS227" s="1474"/>
      <c r="AT227" s="1474"/>
      <c r="AU227" s="1474"/>
      <c r="AV227" s="1474"/>
      <c r="AW227" s="1474"/>
      <c r="AX227" s="1474"/>
      <c r="AY227" s="1474"/>
      <c r="AZ227" s="547"/>
      <c r="BA227" s="1915" t="s">
        <v>94</v>
      </c>
      <c r="BB227" s="161" t="s">
        <v>61</v>
      </c>
      <c r="BC227" s="1018" t="s">
        <v>35</v>
      </c>
      <c r="BD227" s="1038" t="s">
        <v>35</v>
      </c>
      <c r="BE227" s="1038" t="s">
        <v>35</v>
      </c>
      <c r="BF227" s="1038" t="s">
        <v>35</v>
      </c>
      <c r="BG227" s="1059" t="s">
        <v>35</v>
      </c>
      <c r="BH227" s="1080" t="s">
        <v>35</v>
      </c>
      <c r="BI227" s="1038" t="s">
        <v>35</v>
      </c>
      <c r="BJ227" s="1038" t="s">
        <v>35</v>
      </c>
      <c r="BK227" s="1038" t="s">
        <v>35</v>
      </c>
      <c r="BL227" s="1059" t="s">
        <v>35</v>
      </c>
      <c r="BM227" s="1080" t="s">
        <v>35</v>
      </c>
      <c r="BN227" s="1038" t="s">
        <v>35</v>
      </c>
      <c r="BO227" s="1038" t="s">
        <v>35</v>
      </c>
      <c r="BP227" s="1038" t="s">
        <v>35</v>
      </c>
      <c r="BQ227" s="1059" t="s">
        <v>35</v>
      </c>
      <c r="BR227" s="1080" t="s">
        <v>35</v>
      </c>
      <c r="BS227" s="1038" t="s">
        <v>35</v>
      </c>
      <c r="BT227" s="1607" t="s">
        <v>35</v>
      </c>
      <c r="BU227" s="1653"/>
      <c r="BV227" s="1653"/>
      <c r="BW227" s="1653"/>
      <c r="BX227" s="1653"/>
      <c r="BY227" s="1504"/>
      <c r="BZ227" s="1504"/>
      <c r="CA227" s="1504"/>
      <c r="CB227" s="1504"/>
      <c r="CC227" s="1504"/>
      <c r="CD227" s="1504"/>
      <c r="CE227" s="1504"/>
      <c r="CF227" s="1504"/>
      <c r="CG227" s="1504"/>
      <c r="CH227" s="1504"/>
      <c r="CI227" s="1504"/>
      <c r="CJ227" s="1504"/>
      <c r="CK227" s="1504"/>
      <c r="CL227" s="1504"/>
      <c r="CM227" s="1504"/>
      <c r="CN227" s="1504"/>
      <c r="CO227" s="1504"/>
      <c r="CP227" s="1504"/>
      <c r="CQ227" s="1504"/>
      <c r="CR227" s="1504"/>
      <c r="CS227" s="1504"/>
      <c r="CT227" s="1504"/>
      <c r="CU227" s="1504"/>
      <c r="CV227" s="1504"/>
      <c r="CW227" s="1504"/>
      <c r="CX227" s="1504"/>
      <c r="CY227" s="1504"/>
      <c r="CZ227" s="1504"/>
    </row>
    <row r="228" s="546" customFormat="true" ht="15" customHeight="true" x14ac:dyDescent="0.2">
      <c r="A228" s="1186"/>
      <c r="B228" s="1345"/>
      <c r="C228" s="1302"/>
      <c r="D228" s="1303"/>
      <c r="E228" s="1303"/>
      <c r="F228" s="1303"/>
      <c r="G228" s="1304"/>
      <c r="H228" s="1305"/>
      <c r="I228" s="1303"/>
      <c r="J228" s="1303"/>
      <c r="K228" s="1303"/>
      <c r="L228" s="1306"/>
      <c r="M228" s="1307"/>
      <c r="N228" s="1303"/>
      <c r="O228" s="1303"/>
      <c r="P228" s="1303"/>
      <c r="Q228" s="1304"/>
      <c r="R228" s="1305"/>
      <c r="S228" s="1303"/>
      <c r="T228" s="1562"/>
      <c r="U228" s="1474"/>
      <c r="V228" s="1474"/>
      <c r="W228" s="1474"/>
      <c r="X228" s="1474"/>
      <c r="Y228" s="1474"/>
      <c r="Z228" s="1474"/>
      <c r="AA228" s="1474"/>
      <c r="AB228" s="1474"/>
      <c r="AC228" s="1474"/>
      <c r="AD228" s="1474"/>
      <c r="AE228" s="1474"/>
      <c r="AF228" s="1474"/>
      <c r="AG228" s="1474"/>
      <c r="AH228" s="1474"/>
      <c r="AI228" s="1474"/>
      <c r="AJ228" s="1474"/>
      <c r="AK228" s="1474"/>
      <c r="AL228" s="1474"/>
      <c r="AM228" s="1474"/>
      <c r="AN228" s="1474"/>
      <c r="AO228" s="1474"/>
      <c r="AP228" s="1474"/>
      <c r="AQ228" s="1474"/>
      <c r="AR228" s="1474"/>
      <c r="AS228" s="1474"/>
      <c r="AT228" s="1474"/>
      <c r="AU228" s="1474"/>
      <c r="AV228" s="1474"/>
      <c r="AW228" s="1474"/>
      <c r="AX228" s="1474"/>
      <c r="AY228" s="1474"/>
      <c r="AZ228" s="547"/>
      <c r="BA228" s="1915"/>
      <c r="BB228" s="161" t="s">
        <v>91</v>
      </c>
      <c r="BC228" s="1018" t="s">
        <v>35</v>
      </c>
      <c r="BD228" s="1038" t="s">
        <v>35</v>
      </c>
      <c r="BE228" s="1038" t="s">
        <v>35</v>
      </c>
      <c r="BF228" s="1038" t="s">
        <v>35</v>
      </c>
      <c r="BG228" s="1059" t="s">
        <v>35</v>
      </c>
      <c r="BH228" s="1080" t="s">
        <v>35</v>
      </c>
      <c r="BI228" s="1038" t="s">
        <v>35</v>
      </c>
      <c r="BJ228" s="1038" t="s">
        <v>35</v>
      </c>
      <c r="BK228" s="1038" t="s">
        <v>35</v>
      </c>
      <c r="BL228" s="1059" t="s">
        <v>35</v>
      </c>
      <c r="BM228" s="1080" t="s">
        <v>35</v>
      </c>
      <c r="BN228" s="1038" t="s">
        <v>35</v>
      </c>
      <c r="BO228" s="1038" t="s">
        <v>35</v>
      </c>
      <c r="BP228" s="1038" t="s">
        <v>35</v>
      </c>
      <c r="BQ228" s="1059" t="s">
        <v>35</v>
      </c>
      <c r="BR228" s="1080" t="s">
        <v>35</v>
      </c>
      <c r="BS228" s="1038" t="s">
        <v>35</v>
      </c>
      <c r="BT228" s="1607" t="s">
        <v>35</v>
      </c>
      <c r="BU228" s="1653"/>
      <c r="BV228" s="1653"/>
      <c r="BW228" s="1653"/>
      <c r="BX228" s="1653"/>
      <c r="BY228" s="1504"/>
      <c r="BZ228" s="1504"/>
      <c r="CA228" s="1504"/>
      <c r="CB228" s="1504"/>
      <c r="CC228" s="1504"/>
      <c r="CD228" s="1504"/>
      <c r="CE228" s="1504"/>
      <c r="CF228" s="1504"/>
      <c r="CG228" s="1504"/>
      <c r="CH228" s="1504"/>
      <c r="CI228" s="1504"/>
      <c r="CJ228" s="1504"/>
      <c r="CK228" s="1504"/>
      <c r="CL228" s="1504"/>
      <c r="CM228" s="1504"/>
      <c r="CN228" s="1504"/>
      <c r="CO228" s="1504"/>
      <c r="CP228" s="1504"/>
      <c r="CQ228" s="1504"/>
      <c r="CR228" s="1504"/>
      <c r="CS228" s="1504"/>
      <c r="CT228" s="1504"/>
      <c r="CU228" s="1504"/>
      <c r="CV228" s="1504"/>
      <c r="CW228" s="1504"/>
      <c r="CX228" s="1504"/>
      <c r="CY228" s="1504"/>
      <c r="CZ228" s="1504"/>
    </row>
    <row r="229" s="546" customFormat="true" ht="15" customHeight="true" x14ac:dyDescent="0.2">
      <c r="A229" s="1187"/>
      <c r="B229" s="1346"/>
      <c r="C229" s="1308"/>
      <c r="D229" s="1309"/>
      <c r="E229" s="1309"/>
      <c r="F229" s="1309"/>
      <c r="G229" s="1310"/>
      <c r="H229" s="1311"/>
      <c r="I229" s="1309"/>
      <c r="J229" s="1309"/>
      <c r="K229" s="1309"/>
      <c r="L229" s="1312"/>
      <c r="M229" s="1313"/>
      <c r="N229" s="1309"/>
      <c r="O229" s="1309"/>
      <c r="P229" s="1309"/>
      <c r="Q229" s="1310"/>
      <c r="R229" s="1311"/>
      <c r="S229" s="1309"/>
      <c r="T229" s="1563"/>
      <c r="U229" s="1474"/>
      <c r="V229" s="1474"/>
      <c r="W229" s="1474"/>
      <c r="X229" s="1474"/>
      <c r="Y229" s="1474"/>
      <c r="Z229" s="1474"/>
      <c r="AA229" s="1474"/>
      <c r="AB229" s="1474"/>
      <c r="AC229" s="1474"/>
      <c r="AD229" s="1474"/>
      <c r="AE229" s="1474"/>
      <c r="AF229" s="1474"/>
      <c r="AG229" s="1474"/>
      <c r="AH229" s="1474"/>
      <c r="AI229" s="1474"/>
      <c r="AJ229" s="1474"/>
      <c r="AK229" s="1474"/>
      <c r="AL229" s="1474"/>
      <c r="AM229" s="1474"/>
      <c r="AN229" s="1474"/>
      <c r="AO229" s="1474"/>
      <c r="AP229" s="1474"/>
      <c r="AQ229" s="1474"/>
      <c r="AR229" s="1474"/>
      <c r="AS229" s="1474"/>
      <c r="AT229" s="1474"/>
      <c r="AU229" s="1474"/>
      <c r="AV229" s="1474"/>
      <c r="AW229" s="1474"/>
      <c r="AX229" s="1474"/>
      <c r="AY229" s="1474"/>
      <c r="AZ229" s="547"/>
      <c r="BA229" s="1915"/>
      <c r="BB229" s="161" t="s">
        <v>92</v>
      </c>
      <c r="BC229" s="1018" t="s">
        <v>35</v>
      </c>
      <c r="BD229" s="1038" t="s">
        <v>35</v>
      </c>
      <c r="BE229" s="1038" t="s">
        <v>35</v>
      </c>
      <c r="BF229" s="1038" t="s">
        <v>35</v>
      </c>
      <c r="BG229" s="1059" t="s">
        <v>35</v>
      </c>
      <c r="BH229" s="1080" t="s">
        <v>35</v>
      </c>
      <c r="BI229" s="1038" t="s">
        <v>35</v>
      </c>
      <c r="BJ229" s="1038" t="s">
        <v>35</v>
      </c>
      <c r="BK229" s="1038" t="s">
        <v>35</v>
      </c>
      <c r="BL229" s="1059" t="s">
        <v>35</v>
      </c>
      <c r="BM229" s="1080" t="s">
        <v>35</v>
      </c>
      <c r="BN229" s="1038" t="s">
        <v>35</v>
      </c>
      <c r="BO229" s="1038" t="s">
        <v>35</v>
      </c>
      <c r="BP229" s="1038" t="s">
        <v>35</v>
      </c>
      <c r="BQ229" s="1059" t="s">
        <v>35</v>
      </c>
      <c r="BR229" s="1080" t="s">
        <v>35</v>
      </c>
      <c r="BS229" s="1038" t="s">
        <v>35</v>
      </c>
      <c r="BT229" s="1607" t="s">
        <v>35</v>
      </c>
      <c r="BU229" s="1653"/>
      <c r="BV229" s="1653"/>
      <c r="BW229" s="1653"/>
      <c r="BX229" s="1653"/>
      <c r="BY229" s="1504"/>
      <c r="BZ229" s="1504"/>
      <c r="CA229" s="1504"/>
      <c r="CB229" s="1504"/>
      <c r="CC229" s="1504"/>
      <c r="CD229" s="1504"/>
      <c r="CE229" s="1504"/>
      <c r="CF229" s="1504"/>
      <c r="CG229" s="1504"/>
      <c r="CH229" s="1504"/>
      <c r="CI229" s="1504"/>
      <c r="CJ229" s="1504"/>
      <c r="CK229" s="1504"/>
      <c r="CL229" s="1504"/>
      <c r="CM229" s="1504"/>
      <c r="CN229" s="1504"/>
      <c r="CO229" s="1504"/>
      <c r="CP229" s="1504"/>
      <c r="CQ229" s="1504"/>
      <c r="CR229" s="1504"/>
      <c r="CS229" s="1504"/>
      <c r="CT229" s="1504"/>
      <c r="CU229" s="1504"/>
      <c r="CV229" s="1504"/>
      <c r="CW229" s="1504"/>
      <c r="CX229" s="1504"/>
      <c r="CY229" s="1504"/>
      <c r="CZ229" s="1504"/>
    </row>
    <row r="230" s="546" customFormat="true" ht="15" customHeight="true" x14ac:dyDescent="0.2">
      <c r="A230" s="1188"/>
      <c r="B230" s="1347"/>
      <c r="C230" s="1314"/>
      <c r="D230" s="1315"/>
      <c r="E230" s="1315"/>
      <c r="F230" s="1315"/>
      <c r="G230" s="1316"/>
      <c r="H230" s="1317"/>
      <c r="I230" s="1315"/>
      <c r="J230" s="1315"/>
      <c r="K230" s="1315"/>
      <c r="L230" s="1318"/>
      <c r="M230" s="1319"/>
      <c r="N230" s="1315"/>
      <c r="O230" s="1315"/>
      <c r="P230" s="1315"/>
      <c r="Q230" s="1316"/>
      <c r="R230" s="1317"/>
      <c r="S230" s="1315"/>
      <c r="T230" s="1564"/>
      <c r="U230" s="1474"/>
      <c r="V230" s="1474"/>
      <c r="W230" s="1474"/>
      <c r="X230" s="1474"/>
      <c r="Y230" s="1474"/>
      <c r="Z230" s="1474"/>
      <c r="AA230" s="1474"/>
      <c r="AB230" s="1474"/>
      <c r="AC230" s="1474"/>
      <c r="AD230" s="1474"/>
      <c r="AE230" s="1474"/>
      <c r="AF230" s="1474"/>
      <c r="AG230" s="1474"/>
      <c r="AH230" s="1474"/>
      <c r="AI230" s="1474"/>
      <c r="AJ230" s="1474"/>
      <c r="AK230" s="1474"/>
      <c r="AL230" s="1474"/>
      <c r="AM230" s="1474"/>
      <c r="AN230" s="1474"/>
      <c r="AO230" s="1474"/>
      <c r="AP230" s="1474"/>
      <c r="AQ230" s="1474"/>
      <c r="AR230" s="1474"/>
      <c r="AS230" s="1474"/>
      <c r="AT230" s="1474"/>
      <c r="AU230" s="1474"/>
      <c r="AV230" s="1474"/>
      <c r="AW230" s="1474"/>
      <c r="AX230" s="1474"/>
      <c r="AY230" s="1474"/>
      <c r="AZ230" s="547"/>
      <c r="BA230" s="1915"/>
      <c r="BB230" s="161" t="s">
        <v>93</v>
      </c>
      <c r="BC230" s="1018" t="s">
        <v>35</v>
      </c>
      <c r="BD230" s="1038" t="s">
        <v>35</v>
      </c>
      <c r="BE230" s="1038" t="s">
        <v>35</v>
      </c>
      <c r="BF230" s="1038" t="s">
        <v>35</v>
      </c>
      <c r="BG230" s="1059" t="s">
        <v>35</v>
      </c>
      <c r="BH230" s="1080" t="s">
        <v>35</v>
      </c>
      <c r="BI230" s="1038" t="s">
        <v>35</v>
      </c>
      <c r="BJ230" s="1038" t="s">
        <v>35</v>
      </c>
      <c r="BK230" s="1038" t="s">
        <v>35</v>
      </c>
      <c r="BL230" s="1059" t="s">
        <v>35</v>
      </c>
      <c r="BM230" s="1080" t="s">
        <v>35</v>
      </c>
      <c r="BN230" s="1038" t="s">
        <v>35</v>
      </c>
      <c r="BO230" s="1038" t="s">
        <v>35</v>
      </c>
      <c r="BP230" s="1038" t="s">
        <v>35</v>
      </c>
      <c r="BQ230" s="1059" t="s">
        <v>35</v>
      </c>
      <c r="BR230" s="1080" t="s">
        <v>35</v>
      </c>
      <c r="BS230" s="1038" t="s">
        <v>35</v>
      </c>
      <c r="BT230" s="1607" t="s">
        <v>35</v>
      </c>
      <c r="BU230" s="1653"/>
      <c r="BV230" s="1653"/>
      <c r="BW230" s="1653"/>
      <c r="BX230" s="1653"/>
      <c r="BY230" s="1504"/>
      <c r="BZ230" s="1504"/>
      <c r="CA230" s="1504"/>
      <c r="CB230" s="1504"/>
      <c r="CC230" s="1504"/>
      <c r="CD230" s="1504"/>
      <c r="CE230" s="1504"/>
      <c r="CF230" s="1504"/>
      <c r="CG230" s="1504"/>
      <c r="CH230" s="1504"/>
      <c r="CI230" s="1504"/>
      <c r="CJ230" s="1504"/>
      <c r="CK230" s="1504"/>
      <c r="CL230" s="1504"/>
      <c r="CM230" s="1504"/>
      <c r="CN230" s="1504"/>
      <c r="CO230" s="1504"/>
      <c r="CP230" s="1504"/>
      <c r="CQ230" s="1504"/>
      <c r="CR230" s="1504"/>
      <c r="CS230" s="1504"/>
      <c r="CT230" s="1504"/>
      <c r="CU230" s="1504"/>
      <c r="CV230" s="1504"/>
      <c r="CW230" s="1504"/>
      <c r="CX230" s="1504"/>
      <c r="CY230" s="1504"/>
      <c r="CZ230" s="1504"/>
    </row>
    <row r="231" s="546" customFormat="true" ht="15" customHeight="true" x14ac:dyDescent="0.2">
      <c r="A231" s="908"/>
      <c r="B231" s="717"/>
      <c r="C231" s="842"/>
      <c r="D231" s="736"/>
      <c r="E231" s="736"/>
      <c r="F231" s="736"/>
      <c r="G231" s="737"/>
      <c r="H231" s="843"/>
      <c r="I231" s="736"/>
      <c r="J231" s="736"/>
      <c r="K231" s="736"/>
      <c r="L231" s="844"/>
      <c r="M231" s="842"/>
      <c r="N231" s="736"/>
      <c r="O231" s="736"/>
      <c r="P231" s="736"/>
      <c r="Q231" s="737"/>
      <c r="R231" s="843"/>
      <c r="S231" s="736"/>
      <c r="T231" s="844"/>
      <c r="U231" s="1474"/>
      <c r="V231" s="1474"/>
      <c r="W231" s="1474"/>
      <c r="X231" s="1474"/>
      <c r="Y231" s="1474"/>
      <c r="Z231" s="1474"/>
      <c r="AA231" s="1474"/>
      <c r="AB231" s="1474"/>
      <c r="AC231" s="1474"/>
      <c r="AD231" s="1474"/>
      <c r="AE231" s="1474"/>
      <c r="AF231" s="1474"/>
      <c r="AG231" s="1474"/>
      <c r="AH231" s="1474"/>
      <c r="AI231" s="1474"/>
      <c r="AJ231" s="1474"/>
      <c r="AK231" s="1474"/>
      <c r="AL231" s="1474"/>
      <c r="AM231" s="1474"/>
      <c r="AN231" s="1474"/>
      <c r="AO231" s="1474"/>
      <c r="AP231" s="1474"/>
      <c r="AQ231" s="1474"/>
      <c r="AR231" s="1474"/>
      <c r="AS231" s="1474"/>
      <c r="AT231" s="1474"/>
      <c r="AU231" s="1474"/>
      <c r="AV231" s="1474"/>
      <c r="AW231" s="1474"/>
      <c r="AX231" s="1474"/>
      <c r="AY231" s="1474"/>
      <c r="AZ231" s="547"/>
      <c r="BA231" s="545"/>
      <c r="BB231" s="161"/>
      <c r="BC231" s="344"/>
      <c r="BD231" s="308"/>
      <c r="BE231" s="308"/>
      <c r="BF231" s="308"/>
      <c r="BG231" s="345"/>
      <c r="BH231" s="353"/>
      <c r="BI231" s="308"/>
      <c r="BJ231" s="308"/>
      <c r="BK231" s="308"/>
      <c r="BL231" s="345"/>
      <c r="BM231" s="353"/>
      <c r="BN231" s="308"/>
      <c r="BO231" s="308"/>
      <c r="BP231" s="308"/>
      <c r="BQ231" s="345"/>
      <c r="BR231" s="353"/>
      <c r="BS231" s="308"/>
      <c r="BT231" s="1608"/>
      <c r="BU231" s="1654"/>
      <c r="BV231" s="1654"/>
      <c r="BW231" s="1654"/>
      <c r="BX231" s="1654"/>
      <c r="BY231" s="1505"/>
      <c r="BZ231" s="1505"/>
      <c r="CA231" s="1505"/>
      <c r="CB231" s="1505"/>
      <c r="CC231" s="1505"/>
      <c r="CD231" s="1505"/>
      <c r="CE231" s="1505"/>
      <c r="CF231" s="1505"/>
      <c r="CG231" s="1505"/>
      <c r="CH231" s="1505"/>
      <c r="CI231" s="1505"/>
      <c r="CJ231" s="1505"/>
      <c r="CK231" s="1505"/>
      <c r="CL231" s="1505"/>
      <c r="CM231" s="1505"/>
      <c r="CN231" s="1505"/>
      <c r="CO231" s="1505"/>
      <c r="CP231" s="1505"/>
      <c r="CQ231" s="1505"/>
      <c r="CR231" s="1505"/>
      <c r="CS231" s="1505"/>
      <c r="CT231" s="1505"/>
      <c r="CU231" s="1505"/>
      <c r="CV231" s="1505"/>
      <c r="CW231" s="1505"/>
      <c r="CX231" s="1505"/>
      <c r="CY231" s="1505"/>
      <c r="CZ231" s="1505"/>
    </row>
    <row r="232" s="546" customFormat="true" ht="15" customHeight="true" x14ac:dyDescent="0.2">
      <c r="A232" s="908"/>
      <c r="B232" s="717"/>
      <c r="C232" s="842"/>
      <c r="D232" s="736"/>
      <c r="E232" s="736"/>
      <c r="F232" s="736"/>
      <c r="G232" s="737"/>
      <c r="H232" s="843"/>
      <c r="I232" s="736"/>
      <c r="J232" s="736"/>
      <c r="K232" s="736"/>
      <c r="L232" s="844"/>
      <c r="M232" s="842"/>
      <c r="N232" s="736"/>
      <c r="O232" s="736"/>
      <c r="P232" s="736"/>
      <c r="Q232" s="737"/>
      <c r="R232" s="843"/>
      <c r="S232" s="736"/>
      <c r="T232" s="844"/>
      <c r="U232" s="1474"/>
      <c r="V232" s="1474"/>
      <c r="W232" s="1474"/>
      <c r="X232" s="1474"/>
      <c r="Y232" s="1474"/>
      <c r="Z232" s="1474"/>
      <c r="AA232" s="1474"/>
      <c r="AB232" s="1474"/>
      <c r="AC232" s="1474"/>
      <c r="AD232" s="1474"/>
      <c r="AE232" s="1474"/>
      <c r="AF232" s="1474"/>
      <c r="AG232" s="1474"/>
      <c r="AH232" s="1474"/>
      <c r="AI232" s="1474"/>
      <c r="AJ232" s="1474"/>
      <c r="AK232" s="1474"/>
      <c r="AL232" s="1474"/>
      <c r="AM232" s="1474"/>
      <c r="AN232" s="1474"/>
      <c r="AO232" s="1474"/>
      <c r="AP232" s="1474"/>
      <c r="AQ232" s="1474"/>
      <c r="AR232" s="1474"/>
      <c r="AS232" s="1474"/>
      <c r="AT232" s="1474"/>
      <c r="AU232" s="1474"/>
      <c r="AV232" s="1474"/>
      <c r="AW232" s="1474"/>
      <c r="AX232" s="1474"/>
      <c r="AY232" s="1474"/>
      <c r="AZ232" s="547"/>
      <c r="BA232" s="375"/>
      <c r="BB232" s="161"/>
      <c r="BC232" s="344"/>
      <c r="BD232" s="308"/>
      <c r="BE232" s="308"/>
      <c r="BF232" s="308"/>
      <c r="BG232" s="345"/>
      <c r="BH232" s="353"/>
      <c r="BI232" s="308"/>
      <c r="BJ232" s="308"/>
      <c r="BK232" s="308"/>
      <c r="BL232" s="345"/>
      <c r="BM232" s="353"/>
      <c r="BN232" s="308"/>
      <c r="BO232" s="308"/>
      <c r="BP232" s="308"/>
      <c r="BQ232" s="345"/>
      <c r="BR232" s="353"/>
      <c r="BS232" s="308"/>
      <c r="BT232" s="1608"/>
      <c r="BU232" s="1654"/>
      <c r="BV232" s="1654"/>
      <c r="BW232" s="1654"/>
      <c r="BX232" s="1654"/>
      <c r="BY232" s="1505"/>
      <c r="BZ232" s="1505"/>
      <c r="CA232" s="1505"/>
      <c r="CB232" s="1505"/>
      <c r="CC232" s="1505"/>
      <c r="CD232" s="1505"/>
      <c r="CE232" s="1505"/>
      <c r="CF232" s="1505"/>
      <c r="CG232" s="1505"/>
      <c r="CH232" s="1505"/>
      <c r="CI232" s="1505"/>
      <c r="CJ232" s="1505"/>
      <c r="CK232" s="1505"/>
      <c r="CL232" s="1505"/>
      <c r="CM232" s="1505"/>
      <c r="CN232" s="1505"/>
      <c r="CO232" s="1505"/>
      <c r="CP232" s="1505"/>
      <c r="CQ232" s="1505"/>
      <c r="CR232" s="1505"/>
      <c r="CS232" s="1505"/>
      <c r="CT232" s="1505"/>
      <c r="CU232" s="1505"/>
      <c r="CV232" s="1505"/>
      <c r="CW232" s="1505"/>
      <c r="CX232" s="1505"/>
      <c r="CY232" s="1505"/>
      <c r="CZ232" s="1505"/>
    </row>
    <row r="233" s="546" customFormat="true" ht="15" customHeight="true" x14ac:dyDescent="0.2">
      <c r="A233" s="908"/>
      <c r="B233" s="717"/>
      <c r="C233" s="842"/>
      <c r="D233" s="736"/>
      <c r="E233" s="736"/>
      <c r="F233" s="736"/>
      <c r="G233" s="737"/>
      <c r="H233" s="843"/>
      <c r="I233" s="736"/>
      <c r="J233" s="736"/>
      <c r="K233" s="736"/>
      <c r="L233" s="844"/>
      <c r="M233" s="842"/>
      <c r="N233" s="736"/>
      <c r="O233" s="736"/>
      <c r="P233" s="736"/>
      <c r="Q233" s="737"/>
      <c r="R233" s="843"/>
      <c r="S233" s="736"/>
      <c r="T233" s="844"/>
      <c r="U233" s="1474"/>
      <c r="V233" s="1474"/>
      <c r="W233" s="1474"/>
      <c r="X233" s="1474"/>
      <c r="Y233" s="1474"/>
      <c r="Z233" s="1474"/>
      <c r="AA233" s="1474"/>
      <c r="AB233" s="1474"/>
      <c r="AC233" s="1474"/>
      <c r="AD233" s="1474"/>
      <c r="AE233" s="1474"/>
      <c r="AF233" s="1474"/>
      <c r="AG233" s="1474"/>
      <c r="AH233" s="1474"/>
      <c r="AI233" s="1474"/>
      <c r="AJ233" s="1474"/>
      <c r="AK233" s="1474"/>
      <c r="AL233" s="1474"/>
      <c r="AM233" s="1474"/>
      <c r="AN233" s="1474"/>
      <c r="AO233" s="1474"/>
      <c r="AP233" s="1474"/>
      <c r="AQ233" s="1474"/>
      <c r="AR233" s="1474"/>
      <c r="AS233" s="1474"/>
      <c r="AT233" s="1474"/>
      <c r="AU233" s="1474"/>
      <c r="AV233" s="1474"/>
      <c r="AW233" s="1474"/>
      <c r="AX233" s="1474"/>
      <c r="AY233" s="1474"/>
      <c r="AZ233" s="547"/>
      <c r="BA233" s="375"/>
      <c r="BB233" s="161"/>
      <c r="BC233" s="344"/>
      <c r="BD233" s="308"/>
      <c r="BE233" s="308"/>
      <c r="BF233" s="308"/>
      <c r="BG233" s="345"/>
      <c r="BH233" s="353"/>
      <c r="BI233" s="308"/>
      <c r="BJ233" s="308"/>
      <c r="BK233" s="308"/>
      <c r="BL233" s="345"/>
      <c r="BM233" s="353"/>
      <c r="BN233" s="308"/>
      <c r="BO233" s="308"/>
      <c r="BP233" s="308"/>
      <c r="BQ233" s="345"/>
      <c r="BR233" s="353"/>
      <c r="BS233" s="308"/>
      <c r="BT233" s="1608"/>
      <c r="BU233" s="1654"/>
      <c r="BV233" s="1654"/>
      <c r="BW233" s="1654"/>
      <c r="BX233" s="1654"/>
      <c r="BY233" s="1505"/>
      <c r="BZ233" s="1505"/>
      <c r="CA233" s="1505"/>
      <c r="CB233" s="1505"/>
      <c r="CC233" s="1505"/>
      <c r="CD233" s="1505"/>
      <c r="CE233" s="1505"/>
      <c r="CF233" s="1505"/>
      <c r="CG233" s="1505"/>
      <c r="CH233" s="1505"/>
      <c r="CI233" s="1505"/>
      <c r="CJ233" s="1505"/>
      <c r="CK233" s="1505"/>
      <c r="CL233" s="1505"/>
      <c r="CM233" s="1505"/>
      <c r="CN233" s="1505"/>
      <c r="CO233" s="1505"/>
      <c r="CP233" s="1505"/>
      <c r="CQ233" s="1505"/>
      <c r="CR233" s="1505"/>
      <c r="CS233" s="1505"/>
      <c r="CT233" s="1505"/>
      <c r="CU233" s="1505"/>
      <c r="CV233" s="1505"/>
      <c r="CW233" s="1505"/>
      <c r="CX233" s="1505"/>
      <c r="CY233" s="1505"/>
      <c r="CZ233" s="1505"/>
    </row>
    <row r="234" s="546" customFormat="true" ht="15" customHeight="true" x14ac:dyDescent="0.2">
      <c r="A234" s="908"/>
      <c r="B234" s="717"/>
      <c r="C234" s="842"/>
      <c r="D234" s="736"/>
      <c r="E234" s="736"/>
      <c r="F234" s="736"/>
      <c r="G234" s="737"/>
      <c r="H234" s="843"/>
      <c r="I234" s="736"/>
      <c r="J234" s="736"/>
      <c r="K234" s="736"/>
      <c r="L234" s="844"/>
      <c r="M234" s="842"/>
      <c r="N234" s="736"/>
      <c r="O234" s="736"/>
      <c r="P234" s="736"/>
      <c r="Q234" s="737"/>
      <c r="R234" s="843"/>
      <c r="S234" s="736"/>
      <c r="T234" s="844"/>
      <c r="U234" s="1474"/>
      <c r="V234" s="1474"/>
      <c r="W234" s="1474"/>
      <c r="X234" s="1474"/>
      <c r="Y234" s="1474"/>
      <c r="Z234" s="1474"/>
      <c r="AA234" s="1474"/>
      <c r="AB234" s="1474"/>
      <c r="AC234" s="1474"/>
      <c r="AD234" s="1474"/>
      <c r="AE234" s="1474"/>
      <c r="AF234" s="1474"/>
      <c r="AG234" s="1474"/>
      <c r="AH234" s="1474"/>
      <c r="AI234" s="1474"/>
      <c r="AJ234" s="1474"/>
      <c r="AK234" s="1474"/>
      <c r="AL234" s="1474"/>
      <c r="AM234" s="1474"/>
      <c r="AN234" s="1474"/>
      <c r="AO234" s="1474"/>
      <c r="AP234" s="1474"/>
      <c r="AQ234" s="1474"/>
      <c r="AR234" s="1474"/>
      <c r="AS234" s="1474"/>
      <c r="AT234" s="1474"/>
      <c r="AU234" s="1474"/>
      <c r="AV234" s="1474"/>
      <c r="AW234" s="1474"/>
      <c r="AX234" s="1474"/>
      <c r="AY234" s="1474"/>
      <c r="AZ234" s="547"/>
      <c r="BA234" s="375"/>
      <c r="BB234" s="161"/>
      <c r="BC234" s="344"/>
      <c r="BD234" s="308"/>
      <c r="BE234" s="308"/>
      <c r="BF234" s="308"/>
      <c r="BG234" s="345"/>
      <c r="BH234" s="353"/>
      <c r="BI234" s="308"/>
      <c r="BJ234" s="308"/>
      <c r="BK234" s="308"/>
      <c r="BL234" s="345"/>
      <c r="BM234" s="353"/>
      <c r="BN234" s="308"/>
      <c r="BO234" s="308"/>
      <c r="BP234" s="308"/>
      <c r="BQ234" s="345"/>
      <c r="BR234" s="353"/>
      <c r="BS234" s="308"/>
      <c r="BT234" s="1608"/>
      <c r="BU234" s="1654"/>
      <c r="BV234" s="1654"/>
      <c r="BW234" s="1654"/>
      <c r="BX234" s="1654"/>
      <c r="BY234" s="1505"/>
      <c r="BZ234" s="1505"/>
      <c r="CA234" s="1505"/>
      <c r="CB234" s="1505"/>
      <c r="CC234" s="1505"/>
      <c r="CD234" s="1505"/>
      <c r="CE234" s="1505"/>
      <c r="CF234" s="1505"/>
      <c r="CG234" s="1505"/>
      <c r="CH234" s="1505"/>
      <c r="CI234" s="1505"/>
      <c r="CJ234" s="1505"/>
      <c r="CK234" s="1505"/>
      <c r="CL234" s="1505"/>
      <c r="CM234" s="1505"/>
      <c r="CN234" s="1505"/>
      <c r="CO234" s="1505"/>
      <c r="CP234" s="1505"/>
      <c r="CQ234" s="1505"/>
      <c r="CR234" s="1505"/>
      <c r="CS234" s="1505"/>
      <c r="CT234" s="1505"/>
      <c r="CU234" s="1505"/>
      <c r="CV234" s="1505"/>
      <c r="CW234" s="1505"/>
      <c r="CX234" s="1505"/>
      <c r="CY234" s="1505"/>
      <c r="CZ234" s="1505"/>
    </row>
    <row r="235" s="546" customFormat="true" ht="15" customHeight="true" x14ac:dyDescent="0.2">
      <c r="A235" s="908"/>
      <c r="B235" s="717"/>
      <c r="C235" s="842"/>
      <c r="D235" s="736"/>
      <c r="E235" s="736"/>
      <c r="F235" s="736"/>
      <c r="G235" s="737"/>
      <c r="H235" s="843"/>
      <c r="I235" s="736"/>
      <c r="J235" s="736"/>
      <c r="K235" s="736"/>
      <c r="L235" s="844"/>
      <c r="M235" s="842"/>
      <c r="N235" s="736"/>
      <c r="O235" s="736"/>
      <c r="P235" s="736"/>
      <c r="Q235" s="737"/>
      <c r="R235" s="843"/>
      <c r="S235" s="736"/>
      <c r="T235" s="844"/>
      <c r="U235" s="1474"/>
      <c r="V235" s="1474"/>
      <c r="W235" s="1474"/>
      <c r="X235" s="1474"/>
      <c r="Y235" s="1474"/>
      <c r="Z235" s="1474"/>
      <c r="AA235" s="1474"/>
      <c r="AB235" s="1474"/>
      <c r="AC235" s="1474"/>
      <c r="AD235" s="1474"/>
      <c r="AE235" s="1474"/>
      <c r="AF235" s="1474"/>
      <c r="AG235" s="1474"/>
      <c r="AH235" s="1474"/>
      <c r="AI235" s="1474"/>
      <c r="AJ235" s="1474"/>
      <c r="AK235" s="1474"/>
      <c r="AL235" s="1474"/>
      <c r="AM235" s="1474"/>
      <c r="AN235" s="1474"/>
      <c r="AO235" s="1474"/>
      <c r="AP235" s="1474"/>
      <c r="AQ235" s="1474"/>
      <c r="AR235" s="1474"/>
      <c r="AS235" s="1474"/>
      <c r="AT235" s="1474"/>
      <c r="AU235" s="1474"/>
      <c r="AV235" s="1474"/>
      <c r="AW235" s="1474"/>
      <c r="AX235" s="1474"/>
      <c r="AY235" s="1474"/>
      <c r="AZ235" s="547"/>
      <c r="BA235" s="375"/>
      <c r="BB235" s="161"/>
      <c r="BC235" s="344"/>
      <c r="BD235" s="308"/>
      <c r="BE235" s="308"/>
      <c r="BF235" s="308"/>
      <c r="BG235" s="345"/>
      <c r="BH235" s="353"/>
      <c r="BI235" s="308"/>
      <c r="BJ235" s="308"/>
      <c r="BK235" s="308"/>
      <c r="BL235" s="345"/>
      <c r="BM235" s="353"/>
      <c r="BN235" s="308"/>
      <c r="BO235" s="308"/>
      <c r="BP235" s="308"/>
      <c r="BQ235" s="345"/>
      <c r="BR235" s="353"/>
      <c r="BS235" s="308"/>
      <c r="BT235" s="1608"/>
      <c r="BU235" s="1654"/>
      <c r="BV235" s="1654"/>
      <c r="BW235" s="1654"/>
      <c r="BX235" s="1654"/>
      <c r="BY235" s="1505"/>
      <c r="BZ235" s="1505"/>
      <c r="CA235" s="1505"/>
      <c r="CB235" s="1505"/>
      <c r="CC235" s="1505"/>
      <c r="CD235" s="1505"/>
      <c r="CE235" s="1505"/>
      <c r="CF235" s="1505"/>
      <c r="CG235" s="1505"/>
      <c r="CH235" s="1505"/>
      <c r="CI235" s="1505"/>
      <c r="CJ235" s="1505"/>
      <c r="CK235" s="1505"/>
      <c r="CL235" s="1505"/>
      <c r="CM235" s="1505"/>
      <c r="CN235" s="1505"/>
      <c r="CO235" s="1505"/>
      <c r="CP235" s="1505"/>
      <c r="CQ235" s="1505"/>
      <c r="CR235" s="1505"/>
      <c r="CS235" s="1505"/>
      <c r="CT235" s="1505"/>
      <c r="CU235" s="1505"/>
      <c r="CV235" s="1505"/>
      <c r="CW235" s="1505"/>
      <c r="CX235" s="1505"/>
      <c r="CY235" s="1505"/>
      <c r="CZ235" s="1505"/>
    </row>
    <row r="236" s="546" customFormat="true" ht="15" customHeight="true" x14ac:dyDescent="0.2">
      <c r="A236" s="908"/>
      <c r="B236" s="717"/>
      <c r="C236" s="842"/>
      <c r="D236" s="736"/>
      <c r="E236" s="736"/>
      <c r="F236" s="736"/>
      <c r="G236" s="737"/>
      <c r="H236" s="843"/>
      <c r="I236" s="736"/>
      <c r="J236" s="736"/>
      <c r="K236" s="736"/>
      <c r="L236" s="844"/>
      <c r="M236" s="842"/>
      <c r="N236" s="736"/>
      <c r="O236" s="736"/>
      <c r="P236" s="736"/>
      <c r="Q236" s="737"/>
      <c r="R236" s="843"/>
      <c r="S236" s="736"/>
      <c r="T236" s="844"/>
      <c r="U236" s="1474"/>
      <c r="V236" s="1474"/>
      <c r="W236" s="1474"/>
      <c r="X236" s="1474"/>
      <c r="Y236" s="1474"/>
      <c r="Z236" s="1474"/>
      <c r="AA236" s="1474"/>
      <c r="AB236" s="1474"/>
      <c r="AC236" s="1474"/>
      <c r="AD236" s="1474"/>
      <c r="AE236" s="1474"/>
      <c r="AF236" s="1474"/>
      <c r="AG236" s="1474"/>
      <c r="AH236" s="1474"/>
      <c r="AI236" s="1474"/>
      <c r="AJ236" s="1474"/>
      <c r="AK236" s="1474"/>
      <c r="AL236" s="1474"/>
      <c r="AM236" s="1474"/>
      <c r="AN236" s="1474"/>
      <c r="AO236" s="1474"/>
      <c r="AP236" s="1474"/>
      <c r="AQ236" s="1474"/>
      <c r="AR236" s="1474"/>
      <c r="AS236" s="1474"/>
      <c r="AT236" s="1474"/>
      <c r="AU236" s="1474"/>
      <c r="AV236" s="1474"/>
      <c r="AW236" s="1474"/>
      <c r="AX236" s="1474"/>
      <c r="AY236" s="1474"/>
      <c r="AZ236" s="547"/>
      <c r="BA236" s="375"/>
      <c r="BB236" s="161"/>
      <c r="BC236" s="344"/>
      <c r="BD236" s="308"/>
      <c r="BE236" s="308"/>
      <c r="BF236" s="308"/>
      <c r="BG236" s="345"/>
      <c r="BH236" s="353"/>
      <c r="BI236" s="308"/>
      <c r="BJ236" s="308"/>
      <c r="BK236" s="308"/>
      <c r="BL236" s="345"/>
      <c r="BM236" s="353"/>
      <c r="BN236" s="308"/>
      <c r="BO236" s="308"/>
      <c r="BP236" s="308"/>
      <c r="BQ236" s="345"/>
      <c r="BR236" s="353"/>
      <c r="BS236" s="308"/>
      <c r="BT236" s="1608"/>
      <c r="BU236" s="1654"/>
      <c r="BV236" s="1654"/>
      <c r="BW236" s="1654"/>
      <c r="BX236" s="1654"/>
      <c r="BY236" s="1505"/>
      <c r="BZ236" s="1505"/>
      <c r="CA236" s="1505"/>
      <c r="CB236" s="1505"/>
      <c r="CC236" s="1505"/>
      <c r="CD236" s="1505"/>
      <c r="CE236" s="1505"/>
      <c r="CF236" s="1505"/>
      <c r="CG236" s="1505"/>
      <c r="CH236" s="1505"/>
      <c r="CI236" s="1505"/>
      <c r="CJ236" s="1505"/>
      <c r="CK236" s="1505"/>
      <c r="CL236" s="1505"/>
      <c r="CM236" s="1505"/>
      <c r="CN236" s="1505"/>
      <c r="CO236" s="1505"/>
      <c r="CP236" s="1505"/>
      <c r="CQ236" s="1505"/>
      <c r="CR236" s="1505"/>
      <c r="CS236" s="1505"/>
      <c r="CT236" s="1505"/>
      <c r="CU236" s="1505"/>
      <c r="CV236" s="1505"/>
      <c r="CW236" s="1505"/>
      <c r="CX236" s="1505"/>
      <c r="CY236" s="1505"/>
      <c r="CZ236" s="1505"/>
    </row>
    <row r="237" s="546" customFormat="true" ht="15" customHeight="true" x14ac:dyDescent="0.2">
      <c r="A237" s="908"/>
      <c r="B237" s="717"/>
      <c r="C237" s="842"/>
      <c r="D237" s="736"/>
      <c r="E237" s="736"/>
      <c r="F237" s="736"/>
      <c r="G237" s="737"/>
      <c r="H237" s="843"/>
      <c r="I237" s="736"/>
      <c r="J237" s="736"/>
      <c r="K237" s="736"/>
      <c r="L237" s="844"/>
      <c r="M237" s="842"/>
      <c r="N237" s="736"/>
      <c r="O237" s="736"/>
      <c r="P237" s="736"/>
      <c r="Q237" s="737"/>
      <c r="R237" s="843"/>
      <c r="S237" s="736"/>
      <c r="T237" s="844"/>
      <c r="U237" s="1474"/>
      <c r="V237" s="1474"/>
      <c r="W237" s="1474"/>
      <c r="X237" s="1474"/>
      <c r="Y237" s="1474"/>
      <c r="Z237" s="1474"/>
      <c r="AA237" s="1474"/>
      <c r="AB237" s="1474"/>
      <c r="AC237" s="1474"/>
      <c r="AD237" s="1474"/>
      <c r="AE237" s="1474"/>
      <c r="AF237" s="1474"/>
      <c r="AG237" s="1474"/>
      <c r="AH237" s="1474"/>
      <c r="AI237" s="1474"/>
      <c r="AJ237" s="1474"/>
      <c r="AK237" s="1474"/>
      <c r="AL237" s="1474"/>
      <c r="AM237" s="1474"/>
      <c r="AN237" s="1474"/>
      <c r="AO237" s="1474"/>
      <c r="AP237" s="1474"/>
      <c r="AQ237" s="1474"/>
      <c r="AR237" s="1474"/>
      <c r="AS237" s="1474"/>
      <c r="AT237" s="1474"/>
      <c r="AU237" s="1474"/>
      <c r="AV237" s="1474"/>
      <c r="AW237" s="1474"/>
      <c r="AX237" s="1474"/>
      <c r="AY237" s="1474"/>
      <c r="AZ237" s="547"/>
      <c r="BA237" s="375"/>
      <c r="BB237" s="161"/>
      <c r="BC237" s="344"/>
      <c r="BD237" s="308"/>
      <c r="BE237" s="308"/>
      <c r="BF237" s="308"/>
      <c r="BG237" s="345"/>
      <c r="BH237" s="353"/>
      <c r="BI237" s="308"/>
      <c r="BJ237" s="308"/>
      <c r="BK237" s="308"/>
      <c r="BL237" s="345"/>
      <c r="BM237" s="353"/>
      <c r="BN237" s="308"/>
      <c r="BO237" s="308"/>
      <c r="BP237" s="308"/>
      <c r="BQ237" s="345"/>
      <c r="BR237" s="353"/>
      <c r="BS237" s="308"/>
      <c r="BT237" s="1608"/>
      <c r="BU237" s="1654"/>
      <c r="BV237" s="1654"/>
      <c r="BW237" s="1654"/>
      <c r="BX237" s="1654"/>
      <c r="BY237" s="1505"/>
      <c r="BZ237" s="1505"/>
      <c r="CA237" s="1505"/>
      <c r="CB237" s="1505"/>
      <c r="CC237" s="1505"/>
      <c r="CD237" s="1505"/>
      <c r="CE237" s="1505"/>
      <c r="CF237" s="1505"/>
      <c r="CG237" s="1505"/>
      <c r="CH237" s="1505"/>
      <c r="CI237" s="1505"/>
      <c r="CJ237" s="1505"/>
      <c r="CK237" s="1505"/>
      <c r="CL237" s="1505"/>
      <c r="CM237" s="1505"/>
      <c r="CN237" s="1505"/>
      <c r="CO237" s="1505"/>
      <c r="CP237" s="1505"/>
      <c r="CQ237" s="1505"/>
      <c r="CR237" s="1505"/>
      <c r="CS237" s="1505"/>
      <c r="CT237" s="1505"/>
      <c r="CU237" s="1505"/>
      <c r="CV237" s="1505"/>
      <c r="CW237" s="1505"/>
      <c r="CX237" s="1505"/>
      <c r="CY237" s="1505"/>
      <c r="CZ237" s="1505"/>
    </row>
    <row r="238" s="546" customFormat="true" ht="15" customHeight="true" x14ac:dyDescent="0.2">
      <c r="A238" s="908"/>
      <c r="B238" s="717"/>
      <c r="C238" s="842"/>
      <c r="D238" s="736"/>
      <c r="E238" s="736"/>
      <c r="F238" s="736"/>
      <c r="G238" s="737"/>
      <c r="H238" s="843"/>
      <c r="I238" s="736"/>
      <c r="J238" s="736"/>
      <c r="K238" s="736"/>
      <c r="L238" s="844"/>
      <c r="M238" s="842"/>
      <c r="N238" s="736"/>
      <c r="O238" s="736"/>
      <c r="P238" s="736"/>
      <c r="Q238" s="737"/>
      <c r="R238" s="843"/>
      <c r="S238" s="736"/>
      <c r="T238" s="844"/>
      <c r="U238" s="1474"/>
      <c r="V238" s="1474"/>
      <c r="W238" s="1474"/>
      <c r="X238" s="1474"/>
      <c r="Y238" s="1474"/>
      <c r="Z238" s="1474"/>
      <c r="AA238" s="1474"/>
      <c r="AB238" s="1474"/>
      <c r="AC238" s="1474"/>
      <c r="AD238" s="1474"/>
      <c r="AE238" s="1474"/>
      <c r="AF238" s="1474"/>
      <c r="AG238" s="1474"/>
      <c r="AH238" s="1474"/>
      <c r="AI238" s="1474"/>
      <c r="AJ238" s="1474"/>
      <c r="AK238" s="1474"/>
      <c r="AL238" s="1474"/>
      <c r="AM238" s="1474"/>
      <c r="AN238" s="1474"/>
      <c r="AO238" s="1474"/>
      <c r="AP238" s="1474"/>
      <c r="AQ238" s="1474"/>
      <c r="AR238" s="1474"/>
      <c r="AS238" s="1474"/>
      <c r="AT238" s="1474"/>
      <c r="AU238" s="1474"/>
      <c r="AV238" s="1474"/>
      <c r="AW238" s="1474"/>
      <c r="AX238" s="1474"/>
      <c r="AY238" s="1474"/>
      <c r="AZ238" s="547"/>
      <c r="BA238" s="375"/>
      <c r="BB238" s="161"/>
      <c r="BC238" s="344"/>
      <c r="BD238" s="308"/>
      <c r="BE238" s="308"/>
      <c r="BF238" s="308"/>
      <c r="BG238" s="345"/>
      <c r="BH238" s="353"/>
      <c r="BI238" s="308"/>
      <c r="BJ238" s="308"/>
      <c r="BK238" s="308"/>
      <c r="BL238" s="345"/>
      <c r="BM238" s="353"/>
      <c r="BN238" s="308"/>
      <c r="BO238" s="308"/>
      <c r="BP238" s="308"/>
      <c r="BQ238" s="345"/>
      <c r="BR238" s="353"/>
      <c r="BS238" s="308"/>
      <c r="BT238" s="1608"/>
      <c r="BU238" s="1654"/>
      <c r="BV238" s="1654"/>
      <c r="BW238" s="1654"/>
      <c r="BX238" s="1654"/>
      <c r="BY238" s="1505"/>
      <c r="BZ238" s="1505"/>
      <c r="CA238" s="1505"/>
      <c r="CB238" s="1505"/>
      <c r="CC238" s="1505"/>
      <c r="CD238" s="1505"/>
      <c r="CE238" s="1505"/>
      <c r="CF238" s="1505"/>
      <c r="CG238" s="1505"/>
      <c r="CH238" s="1505"/>
      <c r="CI238" s="1505"/>
      <c r="CJ238" s="1505"/>
      <c r="CK238" s="1505"/>
      <c r="CL238" s="1505"/>
      <c r="CM238" s="1505"/>
      <c r="CN238" s="1505"/>
      <c r="CO238" s="1505"/>
      <c r="CP238" s="1505"/>
      <c r="CQ238" s="1505"/>
      <c r="CR238" s="1505"/>
      <c r="CS238" s="1505"/>
      <c r="CT238" s="1505"/>
      <c r="CU238" s="1505"/>
      <c r="CV238" s="1505"/>
      <c r="CW238" s="1505"/>
      <c r="CX238" s="1505"/>
      <c r="CY238" s="1505"/>
      <c r="CZ238" s="1505"/>
    </row>
    <row r="239" s="546" customFormat="true" ht="15" customHeight="true" x14ac:dyDescent="0.2">
      <c r="A239" s="908"/>
      <c r="B239" s="717"/>
      <c r="C239" s="842"/>
      <c r="D239" s="736"/>
      <c r="E239" s="736"/>
      <c r="F239" s="736"/>
      <c r="G239" s="737"/>
      <c r="H239" s="843"/>
      <c r="I239" s="736"/>
      <c r="J239" s="736"/>
      <c r="K239" s="736"/>
      <c r="L239" s="844"/>
      <c r="M239" s="842"/>
      <c r="N239" s="736"/>
      <c r="O239" s="736"/>
      <c r="P239" s="736"/>
      <c r="Q239" s="737"/>
      <c r="R239" s="843"/>
      <c r="S239" s="736"/>
      <c r="T239" s="844"/>
      <c r="U239" s="1474"/>
      <c r="V239" s="1474"/>
      <c r="W239" s="1474"/>
      <c r="X239" s="1474"/>
      <c r="Y239" s="1474"/>
      <c r="Z239" s="1474"/>
      <c r="AA239" s="1474"/>
      <c r="AB239" s="1474"/>
      <c r="AC239" s="1474"/>
      <c r="AD239" s="1474"/>
      <c r="AE239" s="1474"/>
      <c r="AF239" s="1474"/>
      <c r="AG239" s="1474"/>
      <c r="AH239" s="1474"/>
      <c r="AI239" s="1474"/>
      <c r="AJ239" s="1474"/>
      <c r="AK239" s="1474"/>
      <c r="AL239" s="1474"/>
      <c r="AM239" s="1474"/>
      <c r="AN239" s="1474"/>
      <c r="AO239" s="1474"/>
      <c r="AP239" s="1474"/>
      <c r="AQ239" s="1474"/>
      <c r="AR239" s="1474"/>
      <c r="AS239" s="1474"/>
      <c r="AT239" s="1474"/>
      <c r="AU239" s="1474"/>
      <c r="AV239" s="1474"/>
      <c r="AW239" s="1474"/>
      <c r="AX239" s="1474"/>
      <c r="AY239" s="1474"/>
      <c r="AZ239" s="547"/>
      <c r="BA239" s="375"/>
      <c r="BB239" s="161"/>
      <c r="BC239" s="344"/>
      <c r="BD239" s="308"/>
      <c r="BE239" s="308"/>
      <c r="BF239" s="308"/>
      <c r="BG239" s="345"/>
      <c r="BH239" s="353"/>
      <c r="BI239" s="308"/>
      <c r="BJ239" s="308"/>
      <c r="BK239" s="308"/>
      <c r="BL239" s="345"/>
      <c r="BM239" s="353"/>
      <c r="BN239" s="308"/>
      <c r="BO239" s="308"/>
      <c r="BP239" s="308"/>
      <c r="BQ239" s="345"/>
      <c r="BR239" s="353"/>
      <c r="BS239" s="308"/>
      <c r="BT239" s="1608"/>
      <c r="BU239" s="1654"/>
      <c r="BV239" s="1654"/>
      <c r="BW239" s="1654"/>
      <c r="BX239" s="1654"/>
      <c r="BY239" s="1505"/>
      <c r="BZ239" s="1505"/>
      <c r="CA239" s="1505"/>
      <c r="CB239" s="1505"/>
      <c r="CC239" s="1505"/>
      <c r="CD239" s="1505"/>
      <c r="CE239" s="1505"/>
      <c r="CF239" s="1505"/>
      <c r="CG239" s="1505"/>
      <c r="CH239" s="1505"/>
      <c r="CI239" s="1505"/>
      <c r="CJ239" s="1505"/>
      <c r="CK239" s="1505"/>
      <c r="CL239" s="1505"/>
      <c r="CM239" s="1505"/>
      <c r="CN239" s="1505"/>
      <c r="CO239" s="1505"/>
      <c r="CP239" s="1505"/>
      <c r="CQ239" s="1505"/>
      <c r="CR239" s="1505"/>
      <c r="CS239" s="1505"/>
      <c r="CT239" s="1505"/>
      <c r="CU239" s="1505"/>
      <c r="CV239" s="1505"/>
      <c r="CW239" s="1505"/>
      <c r="CX239" s="1505"/>
      <c r="CY239" s="1505"/>
      <c r="CZ239" s="1505"/>
    </row>
    <row r="240" s="546" customFormat="true" ht="15" customHeight="true" x14ac:dyDescent="0.2">
      <c r="A240" s="908"/>
      <c r="B240" s="717"/>
      <c r="C240" s="842"/>
      <c r="D240" s="736"/>
      <c r="E240" s="736"/>
      <c r="F240" s="736"/>
      <c r="G240" s="737"/>
      <c r="H240" s="843"/>
      <c r="I240" s="736"/>
      <c r="J240" s="736"/>
      <c r="K240" s="736"/>
      <c r="L240" s="844"/>
      <c r="M240" s="842"/>
      <c r="N240" s="736"/>
      <c r="O240" s="736"/>
      <c r="P240" s="736"/>
      <c r="Q240" s="737"/>
      <c r="R240" s="843"/>
      <c r="S240" s="736"/>
      <c r="T240" s="844"/>
      <c r="U240" s="1474"/>
      <c r="V240" s="1474"/>
      <c r="W240" s="1474"/>
      <c r="X240" s="1474"/>
      <c r="Y240" s="1474"/>
      <c r="Z240" s="1474"/>
      <c r="AA240" s="1474"/>
      <c r="AB240" s="1474"/>
      <c r="AC240" s="1474"/>
      <c r="AD240" s="1474"/>
      <c r="AE240" s="1474"/>
      <c r="AF240" s="1474"/>
      <c r="AG240" s="1474"/>
      <c r="AH240" s="1474"/>
      <c r="AI240" s="1474"/>
      <c r="AJ240" s="1474"/>
      <c r="AK240" s="1474"/>
      <c r="AL240" s="1474"/>
      <c r="AM240" s="1474"/>
      <c r="AN240" s="1474"/>
      <c r="AO240" s="1474"/>
      <c r="AP240" s="1474"/>
      <c r="AQ240" s="1474"/>
      <c r="AR240" s="1474"/>
      <c r="AS240" s="1474"/>
      <c r="AT240" s="1474"/>
      <c r="AU240" s="1474"/>
      <c r="AV240" s="1474"/>
      <c r="AW240" s="1474"/>
      <c r="AX240" s="1474"/>
      <c r="AY240" s="1474"/>
      <c r="AZ240" s="547"/>
      <c r="BA240" s="375"/>
      <c r="BB240" s="161"/>
      <c r="BC240" s="344"/>
      <c r="BD240" s="308"/>
      <c r="BE240" s="308"/>
      <c r="BF240" s="308"/>
      <c r="BG240" s="345"/>
      <c r="BH240" s="353"/>
      <c r="BI240" s="308"/>
      <c r="BJ240" s="308"/>
      <c r="BK240" s="308"/>
      <c r="BL240" s="345"/>
      <c r="BM240" s="353"/>
      <c r="BN240" s="308"/>
      <c r="BO240" s="308"/>
      <c r="BP240" s="308"/>
      <c r="BQ240" s="345"/>
      <c r="BR240" s="353"/>
      <c r="BS240" s="308"/>
      <c r="BT240" s="1608"/>
      <c r="BU240" s="1654"/>
      <c r="BV240" s="1654"/>
      <c r="BW240" s="1654"/>
      <c r="BX240" s="1654"/>
      <c r="BY240" s="1505"/>
      <c r="BZ240" s="1505"/>
      <c r="CA240" s="1505"/>
      <c r="CB240" s="1505"/>
      <c r="CC240" s="1505"/>
      <c r="CD240" s="1505"/>
      <c r="CE240" s="1505"/>
      <c r="CF240" s="1505"/>
      <c r="CG240" s="1505"/>
      <c r="CH240" s="1505"/>
      <c r="CI240" s="1505"/>
      <c r="CJ240" s="1505"/>
      <c r="CK240" s="1505"/>
      <c r="CL240" s="1505"/>
      <c r="CM240" s="1505"/>
      <c r="CN240" s="1505"/>
      <c r="CO240" s="1505"/>
      <c r="CP240" s="1505"/>
      <c r="CQ240" s="1505"/>
      <c r="CR240" s="1505"/>
      <c r="CS240" s="1505"/>
      <c r="CT240" s="1505"/>
      <c r="CU240" s="1505"/>
      <c r="CV240" s="1505"/>
      <c r="CW240" s="1505"/>
      <c r="CX240" s="1505"/>
      <c r="CY240" s="1505"/>
      <c r="CZ240" s="1505"/>
    </row>
    <row r="241" s="546" customFormat="true" ht="15" customHeight="true" x14ac:dyDescent="0.2">
      <c r="A241" s="908"/>
      <c r="B241" s="717"/>
      <c r="C241" s="842"/>
      <c r="D241" s="736"/>
      <c r="E241" s="736"/>
      <c r="F241" s="736"/>
      <c r="G241" s="737"/>
      <c r="H241" s="843"/>
      <c r="I241" s="736"/>
      <c r="J241" s="736"/>
      <c r="K241" s="736"/>
      <c r="L241" s="844"/>
      <c r="M241" s="842"/>
      <c r="N241" s="736"/>
      <c r="O241" s="736"/>
      <c r="P241" s="736"/>
      <c r="Q241" s="737"/>
      <c r="R241" s="843"/>
      <c r="S241" s="736"/>
      <c r="T241" s="844"/>
      <c r="U241" s="1474"/>
      <c r="V241" s="1474"/>
      <c r="W241" s="1474"/>
      <c r="X241" s="1474"/>
      <c r="Y241" s="1474"/>
      <c r="Z241" s="1474"/>
      <c r="AA241" s="1474"/>
      <c r="AB241" s="1474"/>
      <c r="AC241" s="1474"/>
      <c r="AD241" s="1474"/>
      <c r="AE241" s="1474"/>
      <c r="AF241" s="1474"/>
      <c r="AG241" s="1474"/>
      <c r="AH241" s="1474"/>
      <c r="AI241" s="1474"/>
      <c r="AJ241" s="1474"/>
      <c r="AK241" s="1474"/>
      <c r="AL241" s="1474"/>
      <c r="AM241" s="1474"/>
      <c r="AN241" s="1474"/>
      <c r="AO241" s="1474"/>
      <c r="AP241" s="1474"/>
      <c r="AQ241" s="1474"/>
      <c r="AR241" s="1474"/>
      <c r="AS241" s="1474"/>
      <c r="AT241" s="1474"/>
      <c r="AU241" s="1474"/>
      <c r="AV241" s="1474"/>
      <c r="AW241" s="1474"/>
      <c r="AX241" s="1474"/>
      <c r="AY241" s="1474"/>
      <c r="AZ241" s="547"/>
      <c r="BA241" s="375"/>
      <c r="BB241" s="161"/>
      <c r="BC241" s="344"/>
      <c r="BD241" s="308"/>
      <c r="BE241" s="308"/>
      <c r="BF241" s="308"/>
      <c r="BG241" s="345"/>
      <c r="BH241" s="353"/>
      <c r="BI241" s="308"/>
      <c r="BJ241" s="308"/>
      <c r="BK241" s="308"/>
      <c r="BL241" s="345"/>
      <c r="BM241" s="353"/>
      <c r="BN241" s="308"/>
      <c r="BO241" s="308"/>
      <c r="BP241" s="308"/>
      <c r="BQ241" s="345"/>
      <c r="BR241" s="353"/>
      <c r="BS241" s="308"/>
      <c r="BT241" s="1608"/>
      <c r="BU241" s="1654"/>
      <c r="BV241" s="1654"/>
      <c r="BW241" s="1654"/>
      <c r="BX241" s="1654"/>
      <c r="BY241" s="1505"/>
      <c r="BZ241" s="1505"/>
      <c r="CA241" s="1505"/>
      <c r="CB241" s="1505"/>
      <c r="CC241" s="1505"/>
      <c r="CD241" s="1505"/>
      <c r="CE241" s="1505"/>
      <c r="CF241" s="1505"/>
      <c r="CG241" s="1505"/>
      <c r="CH241" s="1505"/>
      <c r="CI241" s="1505"/>
      <c r="CJ241" s="1505"/>
      <c r="CK241" s="1505"/>
      <c r="CL241" s="1505"/>
      <c r="CM241" s="1505"/>
      <c r="CN241" s="1505"/>
      <c r="CO241" s="1505"/>
      <c r="CP241" s="1505"/>
      <c r="CQ241" s="1505"/>
      <c r="CR241" s="1505"/>
      <c r="CS241" s="1505"/>
      <c r="CT241" s="1505"/>
      <c r="CU241" s="1505"/>
      <c r="CV241" s="1505"/>
      <c r="CW241" s="1505"/>
      <c r="CX241" s="1505"/>
      <c r="CY241" s="1505"/>
      <c r="CZ241" s="1505"/>
    </row>
    <row r="242" s="546" customFormat="true" ht="15" customHeight="true" x14ac:dyDescent="0.2">
      <c r="A242" s="908"/>
      <c r="B242" s="717"/>
      <c r="C242" s="842"/>
      <c r="D242" s="736"/>
      <c r="E242" s="736"/>
      <c r="F242" s="736"/>
      <c r="G242" s="737"/>
      <c r="H242" s="843"/>
      <c r="I242" s="736"/>
      <c r="J242" s="736"/>
      <c r="K242" s="736"/>
      <c r="L242" s="844"/>
      <c r="M242" s="842"/>
      <c r="N242" s="736"/>
      <c r="O242" s="736"/>
      <c r="P242" s="736"/>
      <c r="Q242" s="737"/>
      <c r="R242" s="843"/>
      <c r="S242" s="736"/>
      <c r="T242" s="844"/>
      <c r="U242" s="1474"/>
      <c r="V242" s="1474"/>
      <c r="W242" s="1474"/>
      <c r="X242" s="1474"/>
      <c r="Y242" s="1474"/>
      <c r="Z242" s="1474"/>
      <c r="AA242" s="1474"/>
      <c r="AB242" s="1474"/>
      <c r="AC242" s="1474"/>
      <c r="AD242" s="1474"/>
      <c r="AE242" s="1474"/>
      <c r="AF242" s="1474"/>
      <c r="AG242" s="1474"/>
      <c r="AH242" s="1474"/>
      <c r="AI242" s="1474"/>
      <c r="AJ242" s="1474"/>
      <c r="AK242" s="1474"/>
      <c r="AL242" s="1474"/>
      <c r="AM242" s="1474"/>
      <c r="AN242" s="1474"/>
      <c r="AO242" s="1474"/>
      <c r="AP242" s="1474"/>
      <c r="AQ242" s="1474"/>
      <c r="AR242" s="1474"/>
      <c r="AS242" s="1474"/>
      <c r="AT242" s="1474"/>
      <c r="AU242" s="1474"/>
      <c r="AV242" s="1474"/>
      <c r="AW242" s="1474"/>
      <c r="AX242" s="1474"/>
      <c r="AY242" s="1474"/>
      <c r="AZ242" s="547"/>
      <c r="BA242" s="375"/>
      <c r="BB242" s="161"/>
      <c r="BC242" s="344"/>
      <c r="BD242" s="308"/>
      <c r="BE242" s="308"/>
      <c r="BF242" s="308"/>
      <c r="BG242" s="345"/>
      <c r="BH242" s="353"/>
      <c r="BI242" s="308"/>
      <c r="BJ242" s="308"/>
      <c r="BK242" s="308"/>
      <c r="BL242" s="345"/>
      <c r="BM242" s="353"/>
      <c r="BN242" s="308"/>
      <c r="BO242" s="308"/>
      <c r="BP242" s="308"/>
      <c r="BQ242" s="345"/>
      <c r="BR242" s="353"/>
      <c r="BS242" s="308"/>
      <c r="BT242" s="1608"/>
      <c r="BU242" s="1654"/>
      <c r="BV242" s="1654"/>
      <c r="BW242" s="1654"/>
      <c r="BX242" s="1654"/>
      <c r="BY242" s="1505"/>
      <c r="BZ242" s="1505"/>
      <c r="CA242" s="1505"/>
      <c r="CB242" s="1505"/>
      <c r="CC242" s="1505"/>
      <c r="CD242" s="1505"/>
      <c r="CE242" s="1505"/>
      <c r="CF242" s="1505"/>
      <c r="CG242" s="1505"/>
      <c r="CH242" s="1505"/>
      <c r="CI242" s="1505"/>
      <c r="CJ242" s="1505"/>
      <c r="CK242" s="1505"/>
      <c r="CL242" s="1505"/>
      <c r="CM242" s="1505"/>
      <c r="CN242" s="1505"/>
      <c r="CO242" s="1505"/>
      <c r="CP242" s="1505"/>
      <c r="CQ242" s="1505"/>
      <c r="CR242" s="1505"/>
      <c r="CS242" s="1505"/>
      <c r="CT242" s="1505"/>
      <c r="CU242" s="1505"/>
      <c r="CV242" s="1505"/>
      <c r="CW242" s="1505"/>
      <c r="CX242" s="1505"/>
      <c r="CY242" s="1505"/>
      <c r="CZ242" s="1505"/>
    </row>
    <row r="243" s="546" customFormat="true" ht="15" customHeight="true" x14ac:dyDescent="0.2">
      <c r="A243" s="908"/>
      <c r="B243" s="717"/>
      <c r="C243" s="842"/>
      <c r="D243" s="736"/>
      <c r="E243" s="736"/>
      <c r="F243" s="736"/>
      <c r="G243" s="737"/>
      <c r="H243" s="843"/>
      <c r="I243" s="736"/>
      <c r="J243" s="736"/>
      <c r="K243" s="736"/>
      <c r="L243" s="844"/>
      <c r="M243" s="842"/>
      <c r="N243" s="736"/>
      <c r="O243" s="736"/>
      <c r="P243" s="736"/>
      <c r="Q243" s="737"/>
      <c r="R243" s="843"/>
      <c r="S243" s="736"/>
      <c r="T243" s="844"/>
      <c r="U243" s="1474"/>
      <c r="V243" s="1474"/>
      <c r="W243" s="1474"/>
      <c r="X243" s="1474"/>
      <c r="Y243" s="1474"/>
      <c r="Z243" s="1474"/>
      <c r="AA243" s="1474"/>
      <c r="AB243" s="1474"/>
      <c r="AC243" s="1474"/>
      <c r="AD243" s="1474"/>
      <c r="AE243" s="1474"/>
      <c r="AF243" s="1474"/>
      <c r="AG243" s="1474"/>
      <c r="AH243" s="1474"/>
      <c r="AI243" s="1474"/>
      <c r="AJ243" s="1474"/>
      <c r="AK243" s="1474"/>
      <c r="AL243" s="1474"/>
      <c r="AM243" s="1474"/>
      <c r="AN243" s="1474"/>
      <c r="AO243" s="1474"/>
      <c r="AP243" s="1474"/>
      <c r="AQ243" s="1474"/>
      <c r="AR243" s="1474"/>
      <c r="AS243" s="1474"/>
      <c r="AT243" s="1474"/>
      <c r="AU243" s="1474"/>
      <c r="AV243" s="1474"/>
      <c r="AW243" s="1474"/>
      <c r="AX243" s="1474"/>
      <c r="AY243" s="1474"/>
      <c r="AZ243" s="547"/>
      <c r="BA243" s="375"/>
      <c r="BB243" s="161"/>
      <c r="BC243" s="344"/>
      <c r="BD243" s="308"/>
      <c r="BE243" s="308"/>
      <c r="BF243" s="308"/>
      <c r="BG243" s="345"/>
      <c r="BH243" s="353"/>
      <c r="BI243" s="308"/>
      <c r="BJ243" s="308"/>
      <c r="BK243" s="308"/>
      <c r="BL243" s="345"/>
      <c r="BM243" s="353"/>
      <c r="BN243" s="308"/>
      <c r="BO243" s="308"/>
      <c r="BP243" s="308"/>
      <c r="BQ243" s="345"/>
      <c r="BR243" s="353"/>
      <c r="BS243" s="308"/>
      <c r="BT243" s="1608"/>
      <c r="BU243" s="1654"/>
      <c r="BV243" s="1654"/>
      <c r="BW243" s="1654"/>
      <c r="BX243" s="1654"/>
      <c r="BY243" s="1505"/>
      <c r="BZ243" s="1505"/>
      <c r="CA243" s="1505"/>
      <c r="CB243" s="1505"/>
      <c r="CC243" s="1505"/>
      <c r="CD243" s="1505"/>
      <c r="CE243" s="1505"/>
      <c r="CF243" s="1505"/>
      <c r="CG243" s="1505"/>
      <c r="CH243" s="1505"/>
      <c r="CI243" s="1505"/>
      <c r="CJ243" s="1505"/>
      <c r="CK243" s="1505"/>
      <c r="CL243" s="1505"/>
      <c r="CM243" s="1505"/>
      <c r="CN243" s="1505"/>
      <c r="CO243" s="1505"/>
      <c r="CP243" s="1505"/>
      <c r="CQ243" s="1505"/>
      <c r="CR243" s="1505"/>
      <c r="CS243" s="1505"/>
      <c r="CT243" s="1505"/>
      <c r="CU243" s="1505"/>
      <c r="CV243" s="1505"/>
      <c r="CW243" s="1505"/>
      <c r="CX243" s="1505"/>
      <c r="CY243" s="1505"/>
      <c r="CZ243" s="1505"/>
    </row>
    <row r="244" s="546" customFormat="true" ht="15" customHeight="true" x14ac:dyDescent="0.2">
      <c r="A244" s="908"/>
      <c r="B244" s="717"/>
      <c r="C244" s="842"/>
      <c r="D244" s="736"/>
      <c r="E244" s="736"/>
      <c r="F244" s="736"/>
      <c r="G244" s="737"/>
      <c r="H244" s="843"/>
      <c r="I244" s="736"/>
      <c r="J244" s="736"/>
      <c r="K244" s="736"/>
      <c r="L244" s="844"/>
      <c r="M244" s="842"/>
      <c r="N244" s="736"/>
      <c r="O244" s="736"/>
      <c r="P244" s="736"/>
      <c r="Q244" s="737"/>
      <c r="R244" s="843"/>
      <c r="S244" s="736"/>
      <c r="T244" s="844"/>
      <c r="U244" s="1474"/>
      <c r="V244" s="1474"/>
      <c r="W244" s="1474"/>
      <c r="X244" s="1474"/>
      <c r="Y244" s="1474"/>
      <c r="Z244" s="1474"/>
      <c r="AA244" s="1474"/>
      <c r="AB244" s="1474"/>
      <c r="AC244" s="1474"/>
      <c r="AD244" s="1474"/>
      <c r="AE244" s="1474"/>
      <c r="AF244" s="1474"/>
      <c r="AG244" s="1474"/>
      <c r="AH244" s="1474"/>
      <c r="AI244" s="1474"/>
      <c r="AJ244" s="1474"/>
      <c r="AK244" s="1474"/>
      <c r="AL244" s="1474"/>
      <c r="AM244" s="1474"/>
      <c r="AN244" s="1474"/>
      <c r="AO244" s="1474"/>
      <c r="AP244" s="1474"/>
      <c r="AQ244" s="1474"/>
      <c r="AR244" s="1474"/>
      <c r="AS244" s="1474"/>
      <c r="AT244" s="1474"/>
      <c r="AU244" s="1474"/>
      <c r="AV244" s="1474"/>
      <c r="AW244" s="1474"/>
      <c r="AX244" s="1474"/>
      <c r="AY244" s="1474"/>
      <c r="AZ244" s="547"/>
      <c r="BA244" s="375"/>
      <c r="BB244" s="161"/>
      <c r="BC244" s="344"/>
      <c r="BD244" s="308"/>
      <c r="BE244" s="308"/>
      <c r="BF244" s="308"/>
      <c r="BG244" s="345"/>
      <c r="BH244" s="353"/>
      <c r="BI244" s="308"/>
      <c r="BJ244" s="308"/>
      <c r="BK244" s="308"/>
      <c r="BL244" s="345"/>
      <c r="BM244" s="353"/>
      <c r="BN244" s="308"/>
      <c r="BO244" s="308"/>
      <c r="BP244" s="308"/>
      <c r="BQ244" s="345"/>
      <c r="BR244" s="353"/>
      <c r="BS244" s="308"/>
      <c r="BT244" s="1608"/>
      <c r="BU244" s="1654"/>
      <c r="BV244" s="1654"/>
      <c r="BW244" s="1654"/>
      <c r="BX244" s="1654"/>
      <c r="BY244" s="1505"/>
      <c r="BZ244" s="1505"/>
      <c r="CA244" s="1505"/>
      <c r="CB244" s="1505"/>
      <c r="CC244" s="1505"/>
      <c r="CD244" s="1505"/>
      <c r="CE244" s="1505"/>
      <c r="CF244" s="1505"/>
      <c r="CG244" s="1505"/>
      <c r="CH244" s="1505"/>
      <c r="CI244" s="1505"/>
      <c r="CJ244" s="1505"/>
      <c r="CK244" s="1505"/>
      <c r="CL244" s="1505"/>
      <c r="CM244" s="1505"/>
      <c r="CN244" s="1505"/>
      <c r="CO244" s="1505"/>
      <c r="CP244" s="1505"/>
      <c r="CQ244" s="1505"/>
      <c r="CR244" s="1505"/>
      <c r="CS244" s="1505"/>
      <c r="CT244" s="1505"/>
      <c r="CU244" s="1505"/>
      <c r="CV244" s="1505"/>
      <c r="CW244" s="1505"/>
      <c r="CX244" s="1505"/>
      <c r="CY244" s="1505"/>
      <c r="CZ244" s="1505"/>
    </row>
    <row r="245" s="546" customFormat="true" ht="15" customHeight="true" x14ac:dyDescent="0.2">
      <c r="A245" s="908"/>
      <c r="B245" s="717"/>
      <c r="C245" s="842"/>
      <c r="D245" s="736"/>
      <c r="E245" s="736"/>
      <c r="F245" s="736"/>
      <c r="G245" s="737"/>
      <c r="H245" s="843"/>
      <c r="I245" s="736"/>
      <c r="J245" s="736"/>
      <c r="K245" s="736"/>
      <c r="L245" s="844"/>
      <c r="M245" s="842"/>
      <c r="N245" s="736"/>
      <c r="O245" s="736"/>
      <c r="P245" s="736"/>
      <c r="Q245" s="737"/>
      <c r="R245" s="843"/>
      <c r="S245" s="736"/>
      <c r="T245" s="844"/>
      <c r="U245" s="1474"/>
      <c r="V245" s="1474"/>
      <c r="W245" s="1474"/>
      <c r="X245" s="1474"/>
      <c r="Y245" s="1474"/>
      <c r="Z245" s="1474"/>
      <c r="AA245" s="1474"/>
      <c r="AB245" s="1474"/>
      <c r="AC245" s="1474"/>
      <c r="AD245" s="1474"/>
      <c r="AE245" s="1474"/>
      <c r="AF245" s="1474"/>
      <c r="AG245" s="1474"/>
      <c r="AH245" s="1474"/>
      <c r="AI245" s="1474"/>
      <c r="AJ245" s="1474"/>
      <c r="AK245" s="1474"/>
      <c r="AL245" s="1474"/>
      <c r="AM245" s="1474"/>
      <c r="AN245" s="1474"/>
      <c r="AO245" s="1474"/>
      <c r="AP245" s="1474"/>
      <c r="AQ245" s="1474"/>
      <c r="AR245" s="1474"/>
      <c r="AS245" s="1474"/>
      <c r="AT245" s="1474"/>
      <c r="AU245" s="1474"/>
      <c r="AV245" s="1474"/>
      <c r="AW245" s="1474"/>
      <c r="AX245" s="1474"/>
      <c r="AY245" s="1474"/>
      <c r="AZ245" s="547"/>
      <c r="BA245" s="375"/>
      <c r="BB245" s="161"/>
      <c r="BC245" s="344"/>
      <c r="BD245" s="308"/>
      <c r="BE245" s="308"/>
      <c r="BF245" s="308"/>
      <c r="BG245" s="345"/>
      <c r="BH245" s="353"/>
      <c r="BI245" s="308"/>
      <c r="BJ245" s="308"/>
      <c r="BK245" s="308"/>
      <c r="BL245" s="345"/>
      <c r="BM245" s="353"/>
      <c r="BN245" s="308"/>
      <c r="BO245" s="308"/>
      <c r="BP245" s="308"/>
      <c r="BQ245" s="345"/>
      <c r="BR245" s="353"/>
      <c r="BS245" s="308"/>
      <c r="BT245" s="1608"/>
      <c r="BU245" s="1654"/>
      <c r="BV245" s="1654"/>
      <c r="BW245" s="1654"/>
      <c r="BX245" s="1654"/>
      <c r="BY245" s="1505"/>
      <c r="BZ245" s="1505"/>
      <c r="CA245" s="1505"/>
      <c r="CB245" s="1505"/>
      <c r="CC245" s="1505"/>
      <c r="CD245" s="1505"/>
      <c r="CE245" s="1505"/>
      <c r="CF245" s="1505"/>
      <c r="CG245" s="1505"/>
      <c r="CH245" s="1505"/>
      <c r="CI245" s="1505"/>
      <c r="CJ245" s="1505"/>
      <c r="CK245" s="1505"/>
      <c r="CL245" s="1505"/>
      <c r="CM245" s="1505"/>
      <c r="CN245" s="1505"/>
      <c r="CO245" s="1505"/>
      <c r="CP245" s="1505"/>
      <c r="CQ245" s="1505"/>
      <c r="CR245" s="1505"/>
      <c r="CS245" s="1505"/>
      <c r="CT245" s="1505"/>
      <c r="CU245" s="1505"/>
      <c r="CV245" s="1505"/>
      <c r="CW245" s="1505"/>
      <c r="CX245" s="1505"/>
      <c r="CY245" s="1505"/>
      <c r="CZ245" s="1505"/>
    </row>
    <row r="246" s="546" customFormat="true" ht="15" customHeight="true" x14ac:dyDescent="0.2">
      <c r="A246" s="908"/>
      <c r="B246" s="717"/>
      <c r="C246" s="842"/>
      <c r="D246" s="736"/>
      <c r="E246" s="736"/>
      <c r="F246" s="736"/>
      <c r="G246" s="737"/>
      <c r="H246" s="843"/>
      <c r="I246" s="736"/>
      <c r="J246" s="736"/>
      <c r="K246" s="736"/>
      <c r="L246" s="844"/>
      <c r="M246" s="842"/>
      <c r="N246" s="736"/>
      <c r="O246" s="736"/>
      <c r="P246" s="736"/>
      <c r="Q246" s="737"/>
      <c r="R246" s="843"/>
      <c r="S246" s="736"/>
      <c r="T246" s="844"/>
      <c r="U246" s="1474"/>
      <c r="V246" s="1474"/>
      <c r="W246" s="1474"/>
      <c r="X246" s="1474"/>
      <c r="Y246" s="1474"/>
      <c r="Z246" s="1474"/>
      <c r="AA246" s="1474"/>
      <c r="AB246" s="1474"/>
      <c r="AC246" s="1474"/>
      <c r="AD246" s="1474"/>
      <c r="AE246" s="1474"/>
      <c r="AF246" s="1474"/>
      <c r="AG246" s="1474"/>
      <c r="AH246" s="1474"/>
      <c r="AI246" s="1474"/>
      <c r="AJ246" s="1474"/>
      <c r="AK246" s="1474"/>
      <c r="AL246" s="1474"/>
      <c r="AM246" s="1474"/>
      <c r="AN246" s="1474"/>
      <c r="AO246" s="1474"/>
      <c r="AP246" s="1474"/>
      <c r="AQ246" s="1474"/>
      <c r="AR246" s="1474"/>
      <c r="AS246" s="1474"/>
      <c r="AT246" s="1474"/>
      <c r="AU246" s="1474"/>
      <c r="AV246" s="1474"/>
      <c r="AW246" s="1474"/>
      <c r="AX246" s="1474"/>
      <c r="AY246" s="1474"/>
      <c r="AZ246" s="547"/>
      <c r="BA246" s="375"/>
      <c r="BB246" s="161"/>
      <c r="BC246" s="344"/>
      <c r="BD246" s="308"/>
      <c r="BE246" s="308"/>
      <c r="BF246" s="308"/>
      <c r="BG246" s="345"/>
      <c r="BH246" s="353"/>
      <c r="BI246" s="308"/>
      <c r="BJ246" s="308"/>
      <c r="BK246" s="308"/>
      <c r="BL246" s="345"/>
      <c r="BM246" s="353"/>
      <c r="BN246" s="308"/>
      <c r="BO246" s="308"/>
      <c r="BP246" s="308"/>
      <c r="BQ246" s="345"/>
      <c r="BR246" s="353"/>
      <c r="BS246" s="308"/>
      <c r="BT246" s="1608"/>
      <c r="BU246" s="1654"/>
      <c r="BV246" s="1654"/>
      <c r="BW246" s="1654"/>
      <c r="BX246" s="1654"/>
      <c r="BY246" s="1505"/>
      <c r="BZ246" s="1505"/>
      <c r="CA246" s="1505"/>
      <c r="CB246" s="1505"/>
      <c r="CC246" s="1505"/>
      <c r="CD246" s="1505"/>
      <c r="CE246" s="1505"/>
      <c r="CF246" s="1505"/>
      <c r="CG246" s="1505"/>
      <c r="CH246" s="1505"/>
      <c r="CI246" s="1505"/>
      <c r="CJ246" s="1505"/>
      <c r="CK246" s="1505"/>
      <c r="CL246" s="1505"/>
      <c r="CM246" s="1505"/>
      <c r="CN246" s="1505"/>
      <c r="CO246" s="1505"/>
      <c r="CP246" s="1505"/>
      <c r="CQ246" s="1505"/>
      <c r="CR246" s="1505"/>
      <c r="CS246" s="1505"/>
      <c r="CT246" s="1505"/>
      <c r="CU246" s="1505"/>
      <c r="CV246" s="1505"/>
      <c r="CW246" s="1505"/>
      <c r="CX246" s="1505"/>
      <c r="CY246" s="1505"/>
      <c r="CZ246" s="1505"/>
    </row>
    <row r="247" s="546" customFormat="true" ht="15" customHeight="true" x14ac:dyDescent="0.2">
      <c r="A247" s="908"/>
      <c r="B247" s="717"/>
      <c r="C247" s="842"/>
      <c r="D247" s="736"/>
      <c r="E247" s="736"/>
      <c r="F247" s="736"/>
      <c r="G247" s="737"/>
      <c r="H247" s="843"/>
      <c r="I247" s="736"/>
      <c r="J247" s="736"/>
      <c r="K247" s="736"/>
      <c r="L247" s="844"/>
      <c r="M247" s="842"/>
      <c r="N247" s="736"/>
      <c r="O247" s="736"/>
      <c r="P247" s="736"/>
      <c r="Q247" s="737"/>
      <c r="R247" s="843"/>
      <c r="S247" s="736"/>
      <c r="T247" s="844"/>
      <c r="U247" s="1474"/>
      <c r="V247" s="1474"/>
      <c r="W247" s="1474"/>
      <c r="X247" s="1474"/>
      <c r="Y247" s="1474"/>
      <c r="Z247" s="1474"/>
      <c r="AA247" s="1474"/>
      <c r="AB247" s="1474"/>
      <c r="AC247" s="1474"/>
      <c r="AD247" s="1474"/>
      <c r="AE247" s="1474"/>
      <c r="AF247" s="1474"/>
      <c r="AG247" s="1474"/>
      <c r="AH247" s="1474"/>
      <c r="AI247" s="1474"/>
      <c r="AJ247" s="1474"/>
      <c r="AK247" s="1474"/>
      <c r="AL247" s="1474"/>
      <c r="AM247" s="1474"/>
      <c r="AN247" s="1474"/>
      <c r="AO247" s="1474"/>
      <c r="AP247" s="1474"/>
      <c r="AQ247" s="1474"/>
      <c r="AR247" s="1474"/>
      <c r="AS247" s="1474"/>
      <c r="AT247" s="1474"/>
      <c r="AU247" s="1474"/>
      <c r="AV247" s="1474"/>
      <c r="AW247" s="1474"/>
      <c r="AX247" s="1474"/>
      <c r="AY247" s="1474"/>
      <c r="AZ247" s="547"/>
      <c r="BA247" s="375"/>
      <c r="BB247" s="161"/>
      <c r="BC247" s="344"/>
      <c r="BD247" s="308"/>
      <c r="BE247" s="308"/>
      <c r="BF247" s="308"/>
      <c r="BG247" s="345"/>
      <c r="BH247" s="353"/>
      <c r="BI247" s="308"/>
      <c r="BJ247" s="308"/>
      <c r="BK247" s="308"/>
      <c r="BL247" s="345"/>
      <c r="BM247" s="353"/>
      <c r="BN247" s="308"/>
      <c r="BO247" s="308"/>
      <c r="BP247" s="308"/>
      <c r="BQ247" s="345"/>
      <c r="BR247" s="353"/>
      <c r="BS247" s="308"/>
      <c r="BT247" s="1608"/>
      <c r="BU247" s="1654"/>
      <c r="BV247" s="1654"/>
      <c r="BW247" s="1654"/>
      <c r="BX247" s="1654"/>
      <c r="BY247" s="1505"/>
      <c r="BZ247" s="1505"/>
      <c r="CA247" s="1505"/>
      <c r="CB247" s="1505"/>
      <c r="CC247" s="1505"/>
      <c r="CD247" s="1505"/>
      <c r="CE247" s="1505"/>
      <c r="CF247" s="1505"/>
      <c r="CG247" s="1505"/>
      <c r="CH247" s="1505"/>
      <c r="CI247" s="1505"/>
      <c r="CJ247" s="1505"/>
      <c r="CK247" s="1505"/>
      <c r="CL247" s="1505"/>
      <c r="CM247" s="1505"/>
      <c r="CN247" s="1505"/>
      <c r="CO247" s="1505"/>
      <c r="CP247" s="1505"/>
      <c r="CQ247" s="1505"/>
      <c r="CR247" s="1505"/>
      <c r="CS247" s="1505"/>
      <c r="CT247" s="1505"/>
      <c r="CU247" s="1505"/>
      <c r="CV247" s="1505"/>
      <c r="CW247" s="1505"/>
      <c r="CX247" s="1505"/>
      <c r="CY247" s="1505"/>
      <c r="CZ247" s="1505"/>
    </row>
    <row r="248" s="546" customFormat="true" ht="15" customHeight="true" x14ac:dyDescent="0.2">
      <c r="A248" s="909"/>
      <c r="B248" s="725"/>
      <c r="C248" s="904"/>
      <c r="D248" s="738"/>
      <c r="E248" s="738"/>
      <c r="F248" s="738"/>
      <c r="G248" s="739"/>
      <c r="H248" s="905"/>
      <c r="I248" s="738"/>
      <c r="J248" s="738"/>
      <c r="K248" s="738"/>
      <c r="L248" s="906"/>
      <c r="M248" s="904"/>
      <c r="N248" s="738"/>
      <c r="O248" s="738"/>
      <c r="P248" s="738"/>
      <c r="Q248" s="739"/>
      <c r="R248" s="905"/>
      <c r="S248" s="738"/>
      <c r="T248" s="906"/>
      <c r="U248" s="1474"/>
      <c r="V248" s="1474"/>
      <c r="W248" s="1474"/>
      <c r="X248" s="1474"/>
      <c r="Y248" s="1474"/>
      <c r="Z248" s="1474"/>
      <c r="AA248" s="1474"/>
      <c r="AB248" s="1474"/>
      <c r="AC248" s="1474"/>
      <c r="AD248" s="1474"/>
      <c r="AE248" s="1474"/>
      <c r="AF248" s="1474"/>
      <c r="AG248" s="1474"/>
      <c r="AH248" s="1474"/>
      <c r="AI248" s="1474"/>
      <c r="AJ248" s="1474"/>
      <c r="AK248" s="1474"/>
      <c r="AL248" s="1474"/>
      <c r="AM248" s="1474"/>
      <c r="AN248" s="1474"/>
      <c r="AO248" s="1474"/>
      <c r="AP248" s="1474"/>
      <c r="AQ248" s="1474"/>
      <c r="AR248" s="1474"/>
      <c r="AS248" s="1474"/>
      <c r="AT248" s="1474"/>
      <c r="AU248" s="1474"/>
      <c r="AV248" s="1474"/>
      <c r="AW248" s="1474"/>
      <c r="AX248" s="1474"/>
      <c r="AY248" s="1474"/>
      <c r="AZ248" s="547"/>
      <c r="BA248" s="375"/>
      <c r="BB248" s="161"/>
      <c r="BC248" s="346"/>
      <c r="BD248" s="347"/>
      <c r="BE248" s="347"/>
      <c r="BF248" s="347"/>
      <c r="BG248" s="348"/>
      <c r="BH248" s="354"/>
      <c r="BI248" s="347"/>
      <c r="BJ248" s="347"/>
      <c r="BK248" s="347"/>
      <c r="BL248" s="348"/>
      <c r="BM248" s="354"/>
      <c r="BN248" s="347"/>
      <c r="BO248" s="347"/>
      <c r="BP248" s="347"/>
      <c r="BQ248" s="348"/>
      <c r="BR248" s="354"/>
      <c r="BS248" s="347"/>
      <c r="BT248" s="1609"/>
      <c r="BU248" s="1654"/>
      <c r="BV248" s="1654"/>
      <c r="BW248" s="1654"/>
      <c r="BX248" s="1654"/>
      <c r="BY248" s="1505"/>
      <c r="BZ248" s="1505"/>
      <c r="CA248" s="1505"/>
      <c r="CB248" s="1505"/>
      <c r="CC248" s="1505"/>
      <c r="CD248" s="1505"/>
      <c r="CE248" s="1505"/>
      <c r="CF248" s="1505"/>
      <c r="CG248" s="1505"/>
      <c r="CH248" s="1505"/>
      <c r="CI248" s="1505"/>
      <c r="CJ248" s="1505"/>
      <c r="CK248" s="1505"/>
      <c r="CL248" s="1505"/>
      <c r="CM248" s="1505"/>
      <c r="CN248" s="1505"/>
      <c r="CO248" s="1505"/>
      <c r="CP248" s="1505"/>
      <c r="CQ248" s="1505"/>
      <c r="CR248" s="1505"/>
      <c r="CS248" s="1505"/>
      <c r="CT248" s="1505"/>
      <c r="CU248" s="1505"/>
      <c r="CV248" s="1505"/>
      <c r="CW248" s="1505"/>
      <c r="CX248" s="1505"/>
      <c r="CY248" s="1505"/>
      <c r="CZ248" s="1505"/>
    </row>
    <row r="249" s="546" customFormat="true" ht="250.15" customHeight="true" x14ac:dyDescent="0.2">
      <c r="U249" s="547"/>
      <c r="V249" s="547"/>
      <c r="W249" s="547"/>
      <c r="X249" s="547"/>
      <c r="Y249" s="547"/>
      <c r="Z249" s="547"/>
      <c r="AA249" s="547"/>
      <c r="AB249" s="547"/>
      <c r="AC249" s="547"/>
      <c r="AD249" s="547"/>
      <c r="AE249" s="547"/>
      <c r="AF249" s="547"/>
      <c r="AG249" s="547"/>
      <c r="AH249" s="547"/>
      <c r="AI249" s="547"/>
      <c r="AJ249" s="547"/>
      <c r="AK249" s="547"/>
      <c r="AL249" s="547"/>
      <c r="AM249" s="547"/>
      <c r="AN249" s="547"/>
      <c r="AO249" s="547"/>
      <c r="AP249" s="547"/>
      <c r="AQ249" s="547"/>
      <c r="AR249" s="547"/>
      <c r="AS249" s="547"/>
      <c r="AT249" s="547"/>
      <c r="AU249" s="547"/>
      <c r="AV249" s="547"/>
      <c r="AW249" s="547"/>
      <c r="AX249" s="547"/>
      <c r="AY249" s="547"/>
      <c r="AZ249" s="547"/>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15"/>
      <c r="BV249" s="215"/>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76" customFormat="true" ht="19.15" customHeight="true" x14ac:dyDescent="0.2">
      <c r="U250" s="511"/>
      <c r="V250" s="511"/>
      <c r="W250" s="511"/>
      <c r="X250" s="511"/>
      <c r="Y250" s="511"/>
      <c r="Z250" s="511"/>
      <c r="AA250" s="511"/>
      <c r="AB250" s="511"/>
      <c r="AC250" s="511"/>
      <c r="AD250" s="511"/>
      <c r="AE250" s="511"/>
      <c r="AF250" s="511"/>
      <c r="AG250" s="511"/>
      <c r="AH250" s="511"/>
      <c r="AI250" s="511"/>
      <c r="AJ250" s="511"/>
      <c r="AK250" s="511"/>
      <c r="AL250" s="511"/>
      <c r="AM250" s="511"/>
      <c r="AN250" s="511"/>
      <c r="AO250" s="511"/>
      <c r="AP250" s="511"/>
      <c r="AQ250" s="511"/>
      <c r="AR250" s="511"/>
      <c r="AS250" s="511"/>
      <c r="AT250" s="511"/>
      <c r="AU250" s="511"/>
      <c r="AV250" s="511"/>
      <c r="AW250" s="511"/>
      <c r="AX250" s="511"/>
      <c r="AY250" s="511"/>
      <c r="AZ250" s="511"/>
      <c r="BA250" s="371"/>
      <c r="BB250" s="237"/>
      <c r="BC250" s="371"/>
      <c r="BD250" s="371"/>
      <c r="BE250" s="371"/>
      <c r="BF250" s="371"/>
      <c r="BG250" s="371"/>
      <c r="BH250" s="371"/>
      <c r="BI250" s="371"/>
      <c r="BJ250" s="371"/>
      <c r="BK250" s="371"/>
      <c r="BL250" s="371"/>
      <c r="BM250" s="371"/>
      <c r="BN250" s="371"/>
      <c r="BO250" s="371"/>
      <c r="BP250" s="371"/>
      <c r="BQ250" s="371"/>
      <c r="BR250" s="371"/>
      <c r="BS250" s="371"/>
      <c r="BT250" s="371"/>
      <c r="BU250" s="211"/>
      <c r="BV250" s="211"/>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76" customFormat="true" ht="12.75" x14ac:dyDescent="0.2">
      <c r="U251" s="511"/>
      <c r="V251" s="511"/>
      <c r="W251" s="511"/>
      <c r="X251" s="511"/>
      <c r="Y251" s="511"/>
      <c r="Z251" s="511"/>
      <c r="AA251" s="511"/>
      <c r="AB251" s="511"/>
      <c r="AC251" s="511"/>
      <c r="AD251" s="511"/>
      <c r="AE251" s="511"/>
      <c r="AF251" s="511"/>
      <c r="AG251" s="511"/>
      <c r="AH251" s="511"/>
      <c r="AI251" s="511"/>
      <c r="AJ251" s="511"/>
      <c r="AK251" s="511"/>
      <c r="AL251" s="511"/>
      <c r="AM251" s="511"/>
      <c r="AN251" s="511"/>
      <c r="AO251" s="511"/>
      <c r="AP251" s="511"/>
      <c r="AQ251" s="511"/>
      <c r="AR251" s="511"/>
      <c r="AS251" s="511"/>
      <c r="AT251" s="511"/>
      <c r="AU251" s="511"/>
      <c r="AV251" s="511"/>
      <c r="AW251" s="511"/>
      <c r="AX251" s="511"/>
      <c r="AY251" s="511"/>
      <c r="AZ251" s="511"/>
      <c r="BA251" s="371"/>
      <c r="BB251" s="237"/>
      <c r="BC251" s="371"/>
      <c r="BD251" s="371"/>
      <c r="BE251" s="371"/>
      <c r="BF251" s="371"/>
      <c r="BG251" s="371"/>
      <c r="BH251" s="371"/>
      <c r="BI251" s="371"/>
      <c r="BJ251" s="371"/>
      <c r="BK251" s="371"/>
      <c r="BL251" s="371"/>
      <c r="BM251" s="371"/>
      <c r="BN251" s="371"/>
      <c r="BO251" s="371"/>
      <c r="BP251" s="371"/>
      <c r="BQ251" s="371"/>
      <c r="BR251" s="371"/>
      <c r="BS251" s="371"/>
      <c r="BT251" s="371"/>
      <c r="BU251" s="211"/>
      <c r="BV251" s="211"/>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76" customFormat="true" ht="12.75" x14ac:dyDescent="0.2">
      <c r="U252" s="511"/>
      <c r="V252" s="511"/>
      <c r="W252" s="511"/>
      <c r="X252" s="511"/>
      <c r="Y252" s="511"/>
      <c r="Z252" s="511"/>
      <c r="AA252" s="511"/>
      <c r="AB252" s="511"/>
      <c r="AC252" s="511"/>
      <c r="AD252" s="511"/>
      <c r="AE252" s="511"/>
      <c r="AF252" s="511"/>
      <c r="AG252" s="511"/>
      <c r="AH252" s="511"/>
      <c r="AI252" s="511"/>
      <c r="AJ252" s="511"/>
      <c r="AK252" s="511"/>
      <c r="AL252" s="511"/>
      <c r="AM252" s="511"/>
      <c r="AN252" s="511"/>
      <c r="AO252" s="511"/>
      <c r="AP252" s="511"/>
      <c r="AQ252" s="511"/>
      <c r="AR252" s="511"/>
      <c r="AS252" s="511"/>
      <c r="AT252" s="511"/>
      <c r="AU252" s="511"/>
      <c r="AV252" s="511"/>
      <c r="AW252" s="511"/>
      <c r="AX252" s="511"/>
      <c r="AY252" s="511"/>
      <c r="AZ252" s="511"/>
      <c r="BA252" s="371"/>
      <c r="BB252" s="237"/>
      <c r="BC252" s="371"/>
      <c r="BD252" s="371"/>
      <c r="BE252" s="371"/>
      <c r="BF252" s="371"/>
      <c r="BG252" s="371"/>
      <c r="BH252" s="371"/>
      <c r="BI252" s="371"/>
      <c r="BJ252" s="371"/>
      <c r="BK252" s="371"/>
      <c r="BL252" s="371"/>
      <c r="BM252" s="371"/>
      <c r="BN252" s="371"/>
      <c r="BO252" s="371"/>
      <c r="BP252" s="371"/>
      <c r="BQ252" s="371"/>
      <c r="BR252" s="371"/>
      <c r="BS252" s="371"/>
      <c r="BT252" s="371"/>
      <c r="BU252" s="211"/>
      <c r="BV252" s="211"/>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76" customFormat="true" ht="12.75" x14ac:dyDescent="0.2">
      <c r="U253" s="511"/>
      <c r="V253" s="511"/>
      <c r="W253" s="511"/>
      <c r="X253" s="511"/>
      <c r="Y253" s="511"/>
      <c r="Z253" s="511"/>
      <c r="AA253" s="511"/>
      <c r="AB253" s="511"/>
      <c r="AC253" s="511"/>
      <c r="AD253" s="511"/>
      <c r="AE253" s="511"/>
      <c r="AF253" s="511"/>
      <c r="AG253" s="511"/>
      <c r="AH253" s="511"/>
      <c r="AI253" s="511"/>
      <c r="AJ253" s="511"/>
      <c r="AK253" s="511"/>
      <c r="AL253" s="511"/>
      <c r="AM253" s="511"/>
      <c r="AN253" s="511"/>
      <c r="AO253" s="511"/>
      <c r="AP253" s="511"/>
      <c r="AQ253" s="511"/>
      <c r="AR253" s="511"/>
      <c r="AS253" s="511"/>
      <c r="AT253" s="511"/>
      <c r="AU253" s="511"/>
      <c r="AV253" s="511"/>
      <c r="AW253" s="511"/>
      <c r="AX253" s="511"/>
      <c r="AY253" s="511"/>
      <c r="AZ253" s="511"/>
      <c r="BA253" s="371"/>
      <c r="BB253" s="237"/>
      <c r="BC253" s="371"/>
      <c r="BD253" s="371"/>
      <c r="BE253" s="371"/>
      <c r="BF253" s="371"/>
      <c r="BG253" s="371"/>
      <c r="BH253" s="371"/>
      <c r="BI253" s="371"/>
      <c r="BJ253" s="371"/>
      <c r="BK253" s="371"/>
      <c r="BL253" s="371"/>
      <c r="BM253" s="371"/>
      <c r="BN253" s="371"/>
      <c r="BO253" s="371"/>
      <c r="BP253" s="371"/>
      <c r="BQ253" s="371"/>
      <c r="BR253" s="371"/>
      <c r="BS253" s="371"/>
      <c r="BT253" s="371"/>
      <c r="BU253" s="211"/>
      <c r="BV253" s="211"/>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76" customFormat="true" ht="12.75" x14ac:dyDescent="0.2">
      <c r="U254" s="511"/>
      <c r="V254" s="511"/>
      <c r="W254" s="511"/>
      <c r="X254" s="511"/>
      <c r="Y254" s="511"/>
      <c r="Z254" s="511"/>
      <c r="AA254" s="511"/>
      <c r="AB254" s="511"/>
      <c r="AC254" s="511"/>
      <c r="AD254" s="511"/>
      <c r="AE254" s="511"/>
      <c r="AF254" s="511"/>
      <c r="AG254" s="511"/>
      <c r="AH254" s="511"/>
      <c r="AI254" s="511"/>
      <c r="AJ254" s="511"/>
      <c r="AK254" s="511"/>
      <c r="AL254" s="511"/>
      <c r="AM254" s="511"/>
      <c r="AN254" s="511"/>
      <c r="AO254" s="511"/>
      <c r="AP254" s="511"/>
      <c r="AQ254" s="511"/>
      <c r="AR254" s="511"/>
      <c r="AS254" s="511"/>
      <c r="AT254" s="511"/>
      <c r="AU254" s="511"/>
      <c r="AV254" s="511"/>
      <c r="AW254" s="511"/>
      <c r="AX254" s="511"/>
      <c r="AY254" s="511"/>
      <c r="AZ254" s="511"/>
      <c r="BA254" s="371"/>
      <c r="BB254" s="237"/>
      <c r="BC254" s="371"/>
      <c r="BD254" s="371"/>
      <c r="BE254" s="371"/>
      <c r="BF254" s="371"/>
      <c r="BG254" s="371"/>
      <c r="BH254" s="371"/>
      <c r="BI254" s="371"/>
      <c r="BJ254" s="371"/>
      <c r="BK254" s="371"/>
      <c r="BL254" s="371"/>
      <c r="BM254" s="371"/>
      <c r="BN254" s="371"/>
      <c r="BO254" s="371"/>
      <c r="BP254" s="371"/>
      <c r="BQ254" s="371"/>
      <c r="BR254" s="371"/>
      <c r="BS254" s="371"/>
      <c r="BT254" s="371"/>
      <c r="BU254" s="211"/>
      <c r="BV254" s="211"/>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76" customFormat="true" ht="12.75" x14ac:dyDescent="0.2">
      <c r="U255" s="511"/>
      <c r="V255" s="511"/>
      <c r="W255" s="511"/>
      <c r="X255" s="511"/>
      <c r="Y255" s="511"/>
      <c r="Z255" s="511"/>
      <c r="AA255" s="511"/>
      <c r="AB255" s="511"/>
      <c r="AC255" s="511"/>
      <c r="AD255" s="511"/>
      <c r="AE255" s="511"/>
      <c r="AF255" s="511"/>
      <c r="AG255" s="511"/>
      <c r="AH255" s="511"/>
      <c r="AI255" s="511"/>
      <c r="AJ255" s="511"/>
      <c r="AK255" s="511"/>
      <c r="AL255" s="511"/>
      <c r="AM255" s="511"/>
      <c r="AN255" s="511"/>
      <c r="AO255" s="511"/>
      <c r="AP255" s="511"/>
      <c r="AQ255" s="511"/>
      <c r="AR255" s="511"/>
      <c r="AS255" s="511"/>
      <c r="AT255" s="511"/>
      <c r="AU255" s="511"/>
      <c r="AV255" s="511"/>
      <c r="AW255" s="511"/>
      <c r="AX255" s="511"/>
      <c r="AY255" s="511"/>
      <c r="AZ255" s="511"/>
      <c r="BA255" s="371"/>
      <c r="BB255" s="237"/>
      <c r="BC255" s="371"/>
      <c r="BD255" s="371"/>
      <c r="BE255" s="371"/>
      <c r="BF255" s="371"/>
      <c r="BG255" s="371"/>
      <c r="BH255" s="371"/>
      <c r="BI255" s="371"/>
      <c r="BJ255" s="371"/>
      <c r="BK255" s="371"/>
      <c r="BL255" s="371"/>
      <c r="BM255" s="371"/>
      <c r="BN255" s="371"/>
      <c r="BO255" s="371"/>
      <c r="BP255" s="371"/>
      <c r="BQ255" s="371"/>
      <c r="BR255" s="371"/>
      <c r="BS255" s="371"/>
      <c r="BT255" s="371"/>
      <c r="BU255" s="211"/>
      <c r="BV255" s="211"/>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76" customFormat="true" ht="12.75" x14ac:dyDescent="0.2">
      <c r="U256" s="511"/>
      <c r="V256" s="511"/>
      <c r="W256" s="511"/>
      <c r="X256" s="511"/>
      <c r="Y256" s="511"/>
      <c r="Z256" s="511"/>
      <c r="AA256" s="511"/>
      <c r="AB256" s="511"/>
      <c r="AC256" s="511"/>
      <c r="AD256" s="511"/>
      <c r="AE256" s="511"/>
      <c r="AF256" s="511"/>
      <c r="AG256" s="511"/>
      <c r="AH256" s="511"/>
      <c r="AI256" s="511"/>
      <c r="AJ256" s="511"/>
      <c r="AK256" s="511"/>
      <c r="AL256" s="511"/>
      <c r="AM256" s="511"/>
      <c r="AN256" s="511"/>
      <c r="AO256" s="511"/>
      <c r="AP256" s="511"/>
      <c r="AQ256" s="511"/>
      <c r="AR256" s="511"/>
      <c r="AS256" s="511"/>
      <c r="AT256" s="511"/>
      <c r="AU256" s="511"/>
      <c r="AV256" s="511"/>
      <c r="AW256" s="511"/>
      <c r="AX256" s="511"/>
      <c r="AY256" s="511"/>
      <c r="AZ256" s="511"/>
      <c r="BA256" s="371"/>
      <c r="BB256" s="237"/>
      <c r="BC256" s="371"/>
      <c r="BD256" s="371"/>
      <c r="BE256" s="371"/>
      <c r="BF256" s="371"/>
      <c r="BG256" s="371"/>
      <c r="BH256" s="371"/>
      <c r="BI256" s="371"/>
      <c r="BJ256" s="371"/>
      <c r="BK256" s="371"/>
      <c r="BL256" s="371"/>
      <c r="BM256" s="371"/>
      <c r="BN256" s="371"/>
      <c r="BO256" s="371"/>
      <c r="BP256" s="371"/>
      <c r="BQ256" s="371"/>
      <c r="BR256" s="371"/>
      <c r="BS256" s="371"/>
      <c r="BT256" s="371"/>
      <c r="BU256" s="211"/>
      <c r="BV256" s="211"/>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76" customFormat="true" ht="18" customHeight="true" x14ac:dyDescent="0.2">
      <c r="U257" s="511"/>
      <c r="V257" s="511"/>
      <c r="W257" s="511"/>
      <c r="X257" s="511"/>
      <c r="Y257" s="511"/>
      <c r="Z257" s="511"/>
      <c r="AA257" s="511"/>
      <c r="AB257" s="511"/>
      <c r="AC257" s="511"/>
      <c r="AD257" s="511"/>
      <c r="AE257" s="511"/>
      <c r="AF257" s="511"/>
      <c r="AG257" s="511"/>
      <c r="AH257" s="511"/>
      <c r="AI257" s="511"/>
      <c r="AJ257" s="511"/>
      <c r="AK257" s="511"/>
      <c r="AL257" s="511"/>
      <c r="AM257" s="511"/>
      <c r="AN257" s="511"/>
      <c r="AO257" s="511"/>
      <c r="AP257" s="511"/>
      <c r="AQ257" s="511"/>
      <c r="AR257" s="511"/>
      <c r="AS257" s="511"/>
      <c r="AT257" s="511"/>
      <c r="AU257" s="511"/>
      <c r="AV257" s="511"/>
      <c r="AW257" s="511"/>
      <c r="AX257" s="511"/>
      <c r="AY257" s="511"/>
      <c r="AZ257" s="511"/>
      <c r="BA257" s="371"/>
      <c r="BB257" s="237"/>
      <c r="BC257" s="371"/>
      <c r="BD257" s="371"/>
      <c r="BE257" s="371"/>
      <c r="BF257" s="371"/>
      <c r="BG257" s="371"/>
      <c r="BH257" s="371"/>
      <c r="BI257" s="371"/>
      <c r="BJ257" s="371"/>
      <c r="BK257" s="371"/>
      <c r="BL257" s="371"/>
      <c r="BM257" s="371"/>
      <c r="BN257" s="371"/>
      <c r="BO257" s="371"/>
      <c r="BP257" s="371"/>
      <c r="BQ257" s="371"/>
      <c r="BR257" s="371"/>
      <c r="BS257" s="371"/>
      <c r="BT257" s="371"/>
      <c r="BU257" s="211"/>
      <c r="BV257" s="211"/>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76" customFormat="true" ht="18" customHeight="true" x14ac:dyDescent="0.2">
      <c r="U258" s="511"/>
      <c r="V258" s="511"/>
      <c r="W258" s="511"/>
      <c r="X258" s="511"/>
      <c r="Y258" s="511"/>
      <c r="Z258" s="511"/>
      <c r="AA258" s="511"/>
      <c r="AB258" s="511"/>
      <c r="AC258" s="511"/>
      <c r="AD258" s="511"/>
      <c r="AE258" s="511"/>
      <c r="AF258" s="511"/>
      <c r="AG258" s="511"/>
      <c r="AH258" s="511"/>
      <c r="AI258" s="511"/>
      <c r="AJ258" s="511"/>
      <c r="AK258" s="511"/>
      <c r="AL258" s="511"/>
      <c r="AM258" s="511"/>
      <c r="AN258" s="511"/>
      <c r="AO258" s="511"/>
      <c r="AP258" s="511"/>
      <c r="AQ258" s="511"/>
      <c r="AR258" s="511"/>
      <c r="AS258" s="511"/>
      <c r="AT258" s="511"/>
      <c r="AU258" s="511"/>
      <c r="AV258" s="511"/>
      <c r="AW258" s="511"/>
      <c r="AX258" s="511"/>
      <c r="AY258" s="511"/>
      <c r="AZ258" s="511"/>
      <c r="BA258" s="371"/>
      <c r="BB258" s="237"/>
      <c r="BC258" s="371"/>
      <c r="BD258" s="371"/>
      <c r="BE258" s="371"/>
      <c r="BF258" s="371"/>
      <c r="BG258" s="371"/>
      <c r="BH258" s="371"/>
      <c r="BI258" s="371"/>
      <c r="BJ258" s="371"/>
      <c r="BK258" s="371"/>
      <c r="BL258" s="371"/>
      <c r="BM258" s="371"/>
      <c r="BN258" s="371"/>
      <c r="BO258" s="371"/>
      <c r="BP258" s="371"/>
      <c r="BQ258" s="371"/>
      <c r="BR258" s="371"/>
      <c r="BS258" s="371"/>
      <c r="BT258" s="371"/>
      <c r="BU258" s="211"/>
      <c r="BV258" s="211"/>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46" customFormat="true" ht="15" customHeight="true" x14ac:dyDescent="0.2">
      <c r="U259" s="547"/>
      <c r="V259" s="547"/>
      <c r="W259" s="547"/>
      <c r="X259" s="547"/>
      <c r="Y259" s="547"/>
      <c r="Z259" s="547"/>
      <c r="AA259" s="547"/>
      <c r="AB259" s="547"/>
      <c r="AC259" s="547"/>
      <c r="AD259" s="547"/>
      <c r="AE259" s="547"/>
      <c r="AF259" s="547"/>
      <c r="AG259" s="547"/>
      <c r="AH259" s="547"/>
      <c r="AI259" s="547"/>
      <c r="AJ259" s="547"/>
      <c r="AK259" s="547"/>
      <c r="AL259" s="547"/>
      <c r="AM259" s="547"/>
      <c r="AN259" s="547"/>
      <c r="AO259" s="547"/>
      <c r="AP259" s="547"/>
      <c r="AQ259" s="547"/>
      <c r="AR259" s="547"/>
      <c r="AS259" s="547"/>
      <c r="AT259" s="547"/>
      <c r="AU259" s="547"/>
      <c r="AV259" s="547"/>
      <c r="AW259" s="547"/>
      <c r="AX259" s="547"/>
      <c r="AY259" s="547"/>
      <c r="AZ259" s="547"/>
      <c r="BA259" s="217" t="s">
        <v>128</v>
      </c>
      <c r="BB259" s="137" t="s">
        <v>85</v>
      </c>
      <c r="BC259" s="1916" t="s">
        <v>114</v>
      </c>
      <c r="BD259" s="1917"/>
      <c r="BE259" s="1917"/>
      <c r="BF259" s="1917"/>
      <c r="BG259" s="1918"/>
      <c r="BH259" s="1919" t="s">
        <v>38</v>
      </c>
      <c r="BI259" s="1917"/>
      <c r="BJ259" s="1917"/>
      <c r="BK259" s="1917"/>
      <c r="BL259" s="1918"/>
      <c r="BM259" s="1919" t="s">
        <v>37</v>
      </c>
      <c r="BN259" s="1917"/>
      <c r="BO259" s="1917"/>
      <c r="BP259" s="1917"/>
      <c r="BQ259" s="1920"/>
      <c r="BR259" s="1429" t="s">
        <v>137</v>
      </c>
      <c r="BS259" s="1430"/>
      <c r="BT259" s="1430"/>
      <c r="BU259" s="1655"/>
      <c r="BV259" s="1655"/>
      <c r="BW259" s="1655"/>
      <c r="BX259" s="1655"/>
      <c r="BY259" s="1656"/>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546" customFormat="true" ht="12.75" x14ac:dyDescent="0.2">
      <c r="U260" s="547"/>
      <c r="V260" s="547"/>
      <c r="W260" s="547"/>
      <c r="X260" s="547"/>
      <c r="Y260" s="547"/>
      <c r="Z260" s="547"/>
      <c r="AA260" s="547"/>
      <c r="AB260" s="547"/>
      <c r="AC260" s="547"/>
      <c r="AD260" s="547"/>
      <c r="AE260" s="547"/>
      <c r="AF260" s="547"/>
      <c r="AG260" s="547"/>
      <c r="AH260" s="547"/>
      <c r="AI260" s="547"/>
      <c r="AJ260" s="547"/>
      <c r="AK260" s="547"/>
      <c r="AL260" s="547"/>
      <c r="AM260" s="547"/>
      <c r="AN260" s="547"/>
      <c r="AO260" s="547"/>
      <c r="AP260" s="547"/>
      <c r="AQ260" s="547"/>
      <c r="AR260" s="547"/>
      <c r="AS260" s="547"/>
      <c r="AT260" s="547"/>
      <c r="AU260" s="547"/>
      <c r="AV260" s="547"/>
      <c r="AW260" s="547"/>
      <c r="AX260" s="547"/>
      <c r="AY260" s="547"/>
      <c r="AZ260" s="547"/>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271</v>
      </c>
      <c r="BS260" s="178" t="s">
        <v>272</v>
      </c>
      <c r="BT260" s="1610" t="s">
        <v>273</v>
      </c>
      <c r="BU260" s="1657"/>
      <c r="BV260" s="1657"/>
      <c r="BW260" s="1657"/>
      <c r="BX260" s="1657"/>
      <c r="BY260" s="1506"/>
      <c r="BZ260" s="1506"/>
      <c r="CA260" s="1506"/>
      <c r="CB260" s="1506"/>
      <c r="CC260" s="1506"/>
      <c r="CD260" s="1506"/>
      <c r="CE260" s="1506"/>
      <c r="CF260" s="1506"/>
      <c r="CG260" s="1506"/>
      <c r="CH260" s="1506"/>
      <c r="CI260" s="1506"/>
      <c r="CJ260" s="1506"/>
      <c r="CK260" s="1506"/>
      <c r="CL260" s="1506"/>
      <c r="CM260" s="1506"/>
      <c r="CN260" s="1506"/>
      <c r="CO260" s="1506"/>
      <c r="CP260" s="1506"/>
      <c r="CQ260" s="1506"/>
      <c r="CR260" s="1506"/>
      <c r="CS260" s="1506"/>
      <c r="CT260" s="1506"/>
      <c r="CU260" s="1506"/>
      <c r="CV260" s="1506"/>
      <c r="CW260" s="1506"/>
      <c r="CX260" s="1506"/>
      <c r="CY260" s="1506"/>
      <c r="CZ260" s="1506"/>
    </row>
    <row r="261" s="546" customFormat="true" ht="15" customHeight="true" x14ac:dyDescent="0.2">
      <c r="U261" s="547"/>
      <c r="V261" s="547"/>
      <c r="W261" s="547"/>
      <c r="X261" s="547"/>
      <c r="Y261" s="547"/>
      <c r="Z261" s="547"/>
      <c r="AA261" s="547"/>
      <c r="AB261" s="547"/>
      <c r="AC261" s="547"/>
      <c r="AD261" s="547"/>
      <c r="AE261" s="547"/>
      <c r="AF261" s="547"/>
      <c r="AG261" s="547"/>
      <c r="AH261" s="547"/>
      <c r="AI261" s="547"/>
      <c r="AJ261" s="547"/>
      <c r="AK261" s="547"/>
      <c r="AL261" s="547"/>
      <c r="AM261" s="547"/>
      <c r="AN261" s="547"/>
      <c r="AO261" s="547"/>
      <c r="AP261" s="547"/>
      <c r="AQ261" s="547"/>
      <c r="AR261" s="547"/>
      <c r="AS261" s="547"/>
      <c r="AT261" s="547"/>
      <c r="AU261" s="547"/>
      <c r="AV261" s="547"/>
      <c r="AW261" s="547"/>
      <c r="AX261" s="547"/>
      <c r="AY261" s="547"/>
      <c r="AZ261" s="547"/>
      <c r="BA261" s="1921" t="s">
        <v>73</v>
      </c>
      <c r="BB261" s="293" t="s">
        <v>49</v>
      </c>
      <c r="BC261" s="1019" t="s">
        <v>35</v>
      </c>
      <c r="BD261" s="1039" t="s">
        <v>35</v>
      </c>
      <c r="BE261" s="1039" t="s">
        <v>35</v>
      </c>
      <c r="BF261" s="1039" t="s">
        <v>35</v>
      </c>
      <c r="BG261" s="1060" t="s">
        <v>35</v>
      </c>
      <c r="BH261" s="1081" t="s">
        <v>35</v>
      </c>
      <c r="BI261" s="1039" t="s">
        <v>35</v>
      </c>
      <c r="BJ261" s="1039" t="s">
        <v>35</v>
      </c>
      <c r="BK261" s="1039" t="s">
        <v>35</v>
      </c>
      <c r="BL261" s="1060" t="s">
        <v>35</v>
      </c>
      <c r="BM261" s="1081" t="s">
        <v>35</v>
      </c>
      <c r="BN261" s="1039" t="s">
        <v>35</v>
      </c>
      <c r="BO261" s="1039" t="s">
        <v>35</v>
      </c>
      <c r="BP261" s="1039" t="s">
        <v>35</v>
      </c>
      <c r="BQ261" s="1060" t="s">
        <v>35</v>
      </c>
      <c r="BR261" s="1081" t="s">
        <v>35</v>
      </c>
      <c r="BS261" s="1039" t="s">
        <v>35</v>
      </c>
      <c r="BT261" s="1611" t="s">
        <v>35</v>
      </c>
      <c r="BU261" s="1658"/>
      <c r="BV261" s="1658"/>
      <c r="BW261" s="1658"/>
      <c r="BX261" s="1658"/>
      <c r="BY261" s="1507"/>
      <c r="BZ261" s="1507"/>
      <c r="CA261" s="1507"/>
      <c r="CB261" s="1507"/>
      <c r="CC261" s="1507"/>
      <c r="CD261" s="1507"/>
      <c r="CE261" s="1507"/>
      <c r="CF261" s="1507"/>
      <c r="CG261" s="1507"/>
      <c r="CH261" s="1507"/>
      <c r="CI261" s="1507"/>
      <c r="CJ261" s="1507"/>
      <c r="CK261" s="1507"/>
      <c r="CL261" s="1507"/>
      <c r="CM261" s="1507"/>
      <c r="CN261" s="1507"/>
      <c r="CO261" s="1507"/>
      <c r="CP261" s="1507"/>
      <c r="CQ261" s="1507"/>
      <c r="CR261" s="1507"/>
      <c r="CS261" s="1507"/>
      <c r="CT261" s="1507"/>
      <c r="CU261" s="1507"/>
      <c r="CV261" s="1507"/>
      <c r="CW261" s="1507"/>
      <c r="CX261" s="1507"/>
      <c r="CY261" s="1507"/>
      <c r="CZ261" s="1507"/>
    </row>
    <row r="262" s="546" customFormat="true" ht="15" customHeight="true" x14ac:dyDescent="0.2">
      <c r="U262" s="547"/>
      <c r="V262" s="547"/>
      <c r="W262" s="547"/>
      <c r="X262" s="547"/>
      <c r="Y262" s="547"/>
      <c r="Z262" s="547"/>
      <c r="AA262" s="547"/>
      <c r="AB262" s="547"/>
      <c r="AC262" s="547"/>
      <c r="AD262" s="547"/>
      <c r="AE262" s="547"/>
      <c r="AF262" s="547"/>
      <c r="AG262" s="547"/>
      <c r="AH262" s="547"/>
      <c r="AI262" s="547"/>
      <c r="AJ262" s="547"/>
      <c r="AK262" s="547"/>
      <c r="AL262" s="547"/>
      <c r="AM262" s="547"/>
      <c r="AN262" s="547"/>
      <c r="AO262" s="547"/>
      <c r="AP262" s="547"/>
      <c r="AQ262" s="547"/>
      <c r="AR262" s="547"/>
      <c r="AS262" s="547"/>
      <c r="AT262" s="547"/>
      <c r="AU262" s="547"/>
      <c r="AV262" s="547"/>
      <c r="AW262" s="547"/>
      <c r="AX262" s="547"/>
      <c r="AY262" s="547"/>
      <c r="AZ262" s="547"/>
      <c r="BA262" s="1906"/>
      <c r="BB262" s="294" t="s">
        <v>48</v>
      </c>
      <c r="BC262" s="1020" t="s">
        <v>35</v>
      </c>
      <c r="BD262" s="1040" t="s">
        <v>35</v>
      </c>
      <c r="BE262" s="1040" t="s">
        <v>35</v>
      </c>
      <c r="BF262" s="1040" t="s">
        <v>35</v>
      </c>
      <c r="BG262" s="1061" t="s">
        <v>35</v>
      </c>
      <c r="BH262" s="1082" t="s">
        <v>35</v>
      </c>
      <c r="BI262" s="1040" t="s">
        <v>35</v>
      </c>
      <c r="BJ262" s="1040" t="s">
        <v>35</v>
      </c>
      <c r="BK262" s="1040" t="s">
        <v>35</v>
      </c>
      <c r="BL262" s="1061" t="s">
        <v>35</v>
      </c>
      <c r="BM262" s="1082" t="s">
        <v>35</v>
      </c>
      <c r="BN262" s="1040" t="s">
        <v>35</v>
      </c>
      <c r="BO262" s="1040" t="s">
        <v>35</v>
      </c>
      <c r="BP262" s="1040" t="s">
        <v>35</v>
      </c>
      <c r="BQ262" s="1061" t="s">
        <v>35</v>
      </c>
      <c r="BR262" s="1082" t="s">
        <v>35</v>
      </c>
      <c r="BS262" s="1040" t="s">
        <v>35</v>
      </c>
      <c r="BT262" s="1612" t="s">
        <v>35</v>
      </c>
      <c r="BU262" s="1659"/>
      <c r="BV262" s="1659"/>
      <c r="BW262" s="1659"/>
      <c r="BX262" s="1659"/>
      <c r="BY262" s="1508"/>
      <c r="BZ262" s="1508"/>
      <c r="CA262" s="1508"/>
      <c r="CB262" s="1508"/>
      <c r="CC262" s="1508"/>
      <c r="CD262" s="1508"/>
      <c r="CE262" s="1508"/>
      <c r="CF262" s="1508"/>
      <c r="CG262" s="1508"/>
      <c r="CH262" s="1508"/>
      <c r="CI262" s="1508"/>
      <c r="CJ262" s="1508"/>
      <c r="CK262" s="1508"/>
      <c r="CL262" s="1508"/>
      <c r="CM262" s="1508"/>
      <c r="CN262" s="1508"/>
      <c r="CO262" s="1508"/>
      <c r="CP262" s="1508"/>
      <c r="CQ262" s="1508"/>
      <c r="CR262" s="1508"/>
      <c r="CS262" s="1508"/>
      <c r="CT262" s="1508"/>
      <c r="CU262" s="1508"/>
      <c r="CV262" s="1508"/>
      <c r="CW262" s="1508"/>
      <c r="CX262" s="1508"/>
      <c r="CY262" s="1508"/>
      <c r="CZ262" s="1508"/>
    </row>
    <row r="263" s="546" customFormat="true" ht="15" customHeight="true" x14ac:dyDescent="0.2">
      <c r="U263" s="547"/>
      <c r="V263" s="547"/>
      <c r="W263" s="547"/>
      <c r="X263" s="547"/>
      <c r="Y263" s="547"/>
      <c r="Z263" s="547"/>
      <c r="AA263" s="547"/>
      <c r="AB263" s="547"/>
      <c r="AC263" s="547"/>
      <c r="AD263" s="547"/>
      <c r="AE263" s="547"/>
      <c r="AF263" s="547"/>
      <c r="AG263" s="547"/>
      <c r="AH263" s="547"/>
      <c r="AI263" s="547"/>
      <c r="AJ263" s="547"/>
      <c r="AK263" s="547"/>
      <c r="AL263" s="547"/>
      <c r="AM263" s="547"/>
      <c r="AN263" s="547"/>
      <c r="AO263" s="547"/>
      <c r="AP263" s="547"/>
      <c r="AQ263" s="547"/>
      <c r="AR263" s="547"/>
      <c r="AS263" s="547"/>
      <c r="AT263" s="547"/>
      <c r="AU263" s="547"/>
      <c r="AV263" s="547"/>
      <c r="AW263" s="547"/>
      <c r="AX263" s="547"/>
      <c r="AY263" s="547"/>
      <c r="AZ263" s="547"/>
      <c r="BA263" s="1906"/>
      <c r="BB263" s="294" t="s">
        <v>112</v>
      </c>
      <c r="BC263" s="1020" t="s">
        <v>35</v>
      </c>
      <c r="BD263" s="1040" t="s">
        <v>35</v>
      </c>
      <c r="BE263" s="1040" t="s">
        <v>35</v>
      </c>
      <c r="BF263" s="1040" t="s">
        <v>35</v>
      </c>
      <c r="BG263" s="1061" t="s">
        <v>35</v>
      </c>
      <c r="BH263" s="1082" t="s">
        <v>35</v>
      </c>
      <c r="BI263" s="1040" t="s">
        <v>35</v>
      </c>
      <c r="BJ263" s="1040" t="s">
        <v>35</v>
      </c>
      <c r="BK263" s="1040" t="s">
        <v>35</v>
      </c>
      <c r="BL263" s="1061" t="s">
        <v>35</v>
      </c>
      <c r="BM263" s="1082" t="s">
        <v>35</v>
      </c>
      <c r="BN263" s="1040" t="s">
        <v>35</v>
      </c>
      <c r="BO263" s="1040" t="s">
        <v>35</v>
      </c>
      <c r="BP263" s="1040" t="s">
        <v>35</v>
      </c>
      <c r="BQ263" s="1061" t="s">
        <v>35</v>
      </c>
      <c r="BR263" s="1082" t="s">
        <v>35</v>
      </c>
      <c r="BS263" s="1040" t="s">
        <v>35</v>
      </c>
      <c r="BT263" s="1612" t="s">
        <v>35</v>
      </c>
      <c r="BU263" s="1659"/>
      <c r="BV263" s="1659"/>
      <c r="BW263" s="1659"/>
      <c r="BX263" s="1659"/>
      <c r="BY263" s="1508"/>
      <c r="BZ263" s="1508"/>
      <c r="CA263" s="1508"/>
      <c r="CB263" s="1508"/>
      <c r="CC263" s="1508"/>
      <c r="CD263" s="1508"/>
      <c r="CE263" s="1508"/>
      <c r="CF263" s="1508"/>
      <c r="CG263" s="1508"/>
      <c r="CH263" s="1508"/>
      <c r="CI263" s="1508"/>
      <c r="CJ263" s="1508"/>
      <c r="CK263" s="1508"/>
      <c r="CL263" s="1508"/>
      <c r="CM263" s="1508"/>
      <c r="CN263" s="1508"/>
      <c r="CO263" s="1508"/>
      <c r="CP263" s="1508"/>
      <c r="CQ263" s="1508"/>
      <c r="CR263" s="1508"/>
      <c r="CS263" s="1508"/>
      <c r="CT263" s="1508"/>
      <c r="CU263" s="1508"/>
      <c r="CV263" s="1508"/>
      <c r="CW263" s="1508"/>
      <c r="CX263" s="1508"/>
      <c r="CY263" s="1508"/>
      <c r="CZ263" s="1508"/>
    </row>
    <row r="264" s="546" customFormat="true" ht="15" customHeight="true" x14ac:dyDescent="0.2">
      <c r="U264" s="547"/>
      <c r="V264" s="547"/>
      <c r="W264" s="547"/>
      <c r="X264" s="547"/>
      <c r="Y264" s="547"/>
      <c r="Z264" s="547"/>
      <c r="AA264" s="547"/>
      <c r="AB264" s="547"/>
      <c r="AC264" s="547"/>
      <c r="AD264" s="547"/>
      <c r="AE264" s="547"/>
      <c r="AF264" s="547"/>
      <c r="AG264" s="547"/>
      <c r="AH264" s="547"/>
      <c r="AI264" s="547"/>
      <c r="AJ264" s="547"/>
      <c r="AK264" s="547"/>
      <c r="AL264" s="547"/>
      <c r="AM264" s="547"/>
      <c r="AN264" s="547"/>
      <c r="AO264" s="547"/>
      <c r="AP264" s="547"/>
      <c r="AQ264" s="547"/>
      <c r="AR264" s="547"/>
      <c r="AS264" s="547"/>
      <c r="AT264" s="547"/>
      <c r="AU264" s="547"/>
      <c r="AV264" s="547"/>
      <c r="AW264" s="547"/>
      <c r="AX264" s="547"/>
      <c r="AY264" s="547"/>
      <c r="AZ264" s="547"/>
      <c r="BA264" s="1906" t="s">
        <v>74</v>
      </c>
      <c r="BB264" s="294" t="s">
        <v>88</v>
      </c>
      <c r="BC264" s="1020" t="s">
        <v>35</v>
      </c>
      <c r="BD264" s="1040" t="s">
        <v>35</v>
      </c>
      <c r="BE264" s="1040" t="s">
        <v>35</v>
      </c>
      <c r="BF264" s="1040" t="s">
        <v>35</v>
      </c>
      <c r="BG264" s="1061" t="s">
        <v>35</v>
      </c>
      <c r="BH264" s="1082" t="s">
        <v>35</v>
      </c>
      <c r="BI264" s="1040" t="s">
        <v>35</v>
      </c>
      <c r="BJ264" s="1040" t="s">
        <v>35</v>
      </c>
      <c r="BK264" s="1040" t="s">
        <v>35</v>
      </c>
      <c r="BL264" s="1061" t="s">
        <v>35</v>
      </c>
      <c r="BM264" s="1082" t="s">
        <v>35</v>
      </c>
      <c r="BN264" s="1040" t="s">
        <v>35</v>
      </c>
      <c r="BO264" s="1040" t="s">
        <v>35</v>
      </c>
      <c r="BP264" s="1040" t="s">
        <v>35</v>
      </c>
      <c r="BQ264" s="1061" t="s">
        <v>35</v>
      </c>
      <c r="BR264" s="1082" t="s">
        <v>35</v>
      </c>
      <c r="BS264" s="1040" t="s">
        <v>35</v>
      </c>
      <c r="BT264" s="1612" t="s">
        <v>35</v>
      </c>
      <c r="BU264" s="1659"/>
      <c r="BV264" s="1659"/>
      <c r="BW264" s="1659"/>
      <c r="BX264" s="1659"/>
      <c r="BY264" s="1508"/>
      <c r="BZ264" s="1508"/>
      <c r="CA264" s="1508"/>
      <c r="CB264" s="1508"/>
      <c r="CC264" s="1508"/>
      <c r="CD264" s="1508"/>
      <c r="CE264" s="1508"/>
      <c r="CF264" s="1508"/>
      <c r="CG264" s="1508"/>
      <c r="CH264" s="1508"/>
      <c r="CI264" s="1508"/>
      <c r="CJ264" s="1508"/>
      <c r="CK264" s="1508"/>
      <c r="CL264" s="1508"/>
      <c r="CM264" s="1508"/>
      <c r="CN264" s="1508"/>
      <c r="CO264" s="1508"/>
      <c r="CP264" s="1508"/>
      <c r="CQ264" s="1508"/>
      <c r="CR264" s="1508"/>
      <c r="CS264" s="1508"/>
      <c r="CT264" s="1508"/>
      <c r="CU264" s="1508"/>
      <c r="CV264" s="1508"/>
      <c r="CW264" s="1508"/>
      <c r="CX264" s="1508"/>
      <c r="CY264" s="1508"/>
      <c r="CZ264" s="1508"/>
    </row>
    <row r="265" s="546" customFormat="true" ht="15" customHeight="true" x14ac:dyDescent="0.2">
      <c r="U265" s="547"/>
      <c r="V265" s="547"/>
      <c r="W265" s="547"/>
      <c r="X265" s="547"/>
      <c r="Y265" s="547"/>
      <c r="Z265" s="547"/>
      <c r="AA265" s="547"/>
      <c r="AB265" s="547"/>
      <c r="AC265" s="547"/>
      <c r="AD265" s="547"/>
      <c r="AE265" s="547"/>
      <c r="AF265" s="547"/>
      <c r="AG265" s="547"/>
      <c r="AH265" s="547"/>
      <c r="AI265" s="547"/>
      <c r="AJ265" s="547"/>
      <c r="AK265" s="547"/>
      <c r="AL265" s="547"/>
      <c r="AM265" s="547"/>
      <c r="AN265" s="547"/>
      <c r="AO265" s="547"/>
      <c r="AP265" s="547"/>
      <c r="AQ265" s="547"/>
      <c r="AR265" s="547"/>
      <c r="AS265" s="547"/>
      <c r="AT265" s="547"/>
      <c r="AU265" s="547"/>
      <c r="AV265" s="547"/>
      <c r="AW265" s="547"/>
      <c r="AX265" s="547"/>
      <c r="AY265" s="547"/>
      <c r="AZ265" s="547"/>
      <c r="BA265" s="1906"/>
      <c r="BB265" s="294" t="s">
        <v>89</v>
      </c>
      <c r="BC265" s="1020" t="s">
        <v>35</v>
      </c>
      <c r="BD265" s="1040" t="s">
        <v>35</v>
      </c>
      <c r="BE265" s="1040" t="s">
        <v>35</v>
      </c>
      <c r="BF265" s="1040" t="s">
        <v>35</v>
      </c>
      <c r="BG265" s="1061" t="s">
        <v>35</v>
      </c>
      <c r="BH265" s="1082" t="s">
        <v>35</v>
      </c>
      <c r="BI265" s="1040" t="s">
        <v>35</v>
      </c>
      <c r="BJ265" s="1040" t="s">
        <v>35</v>
      </c>
      <c r="BK265" s="1040" t="s">
        <v>35</v>
      </c>
      <c r="BL265" s="1061" t="s">
        <v>35</v>
      </c>
      <c r="BM265" s="1082" t="s">
        <v>35</v>
      </c>
      <c r="BN265" s="1040" t="s">
        <v>35</v>
      </c>
      <c r="BO265" s="1040" t="s">
        <v>35</v>
      </c>
      <c r="BP265" s="1040" t="s">
        <v>35</v>
      </c>
      <c r="BQ265" s="1061" t="s">
        <v>35</v>
      </c>
      <c r="BR265" s="1082" t="s">
        <v>35</v>
      </c>
      <c r="BS265" s="1040" t="s">
        <v>35</v>
      </c>
      <c r="BT265" s="1612" t="s">
        <v>35</v>
      </c>
      <c r="BU265" s="1659"/>
      <c r="BV265" s="1659"/>
      <c r="BW265" s="1659"/>
      <c r="BX265" s="1659"/>
      <c r="BY265" s="1508"/>
      <c r="BZ265" s="1508"/>
      <c r="CA265" s="1508"/>
      <c r="CB265" s="1508"/>
      <c r="CC265" s="1508"/>
      <c r="CD265" s="1508"/>
      <c r="CE265" s="1508"/>
      <c r="CF265" s="1508"/>
      <c r="CG265" s="1508"/>
      <c r="CH265" s="1508"/>
      <c r="CI265" s="1508"/>
      <c r="CJ265" s="1508"/>
      <c r="CK265" s="1508"/>
      <c r="CL265" s="1508"/>
      <c r="CM265" s="1508"/>
      <c r="CN265" s="1508"/>
      <c r="CO265" s="1508"/>
      <c r="CP265" s="1508"/>
      <c r="CQ265" s="1508"/>
      <c r="CR265" s="1508"/>
      <c r="CS265" s="1508"/>
      <c r="CT265" s="1508"/>
      <c r="CU265" s="1508"/>
      <c r="CV265" s="1508"/>
      <c r="CW265" s="1508"/>
      <c r="CX265" s="1508"/>
      <c r="CY265" s="1508"/>
      <c r="CZ265" s="1508"/>
    </row>
    <row r="266" s="546" customFormat="true" ht="15" customHeight="true" x14ac:dyDescent="0.2">
      <c r="U266" s="547"/>
      <c r="V266" s="547"/>
      <c r="W266" s="547"/>
      <c r="X266" s="547"/>
      <c r="Y266" s="547"/>
      <c r="Z266" s="547"/>
      <c r="AA266" s="547"/>
      <c r="AB266" s="547"/>
      <c r="AC266" s="547"/>
      <c r="AD266" s="547"/>
      <c r="AE266" s="547"/>
      <c r="AF266" s="547"/>
      <c r="AG266" s="547"/>
      <c r="AH266" s="547"/>
      <c r="AI266" s="547"/>
      <c r="AJ266" s="547"/>
      <c r="AK266" s="547"/>
      <c r="AL266" s="547"/>
      <c r="AM266" s="547"/>
      <c r="AN266" s="547"/>
      <c r="AO266" s="547"/>
      <c r="AP266" s="547"/>
      <c r="AQ266" s="547"/>
      <c r="AR266" s="547"/>
      <c r="AS266" s="547"/>
      <c r="AT266" s="547"/>
      <c r="AU266" s="547"/>
      <c r="AV266" s="547"/>
      <c r="AW266" s="547"/>
      <c r="AX266" s="547"/>
      <c r="AY266" s="547"/>
      <c r="AZ266" s="547"/>
      <c r="BA266" s="1906"/>
      <c r="BB266" s="294" t="s">
        <v>90</v>
      </c>
      <c r="BC266" s="1020" t="s">
        <v>35</v>
      </c>
      <c r="BD266" s="1040" t="s">
        <v>35</v>
      </c>
      <c r="BE266" s="1040" t="s">
        <v>35</v>
      </c>
      <c r="BF266" s="1040" t="s">
        <v>35</v>
      </c>
      <c r="BG266" s="1061" t="s">
        <v>35</v>
      </c>
      <c r="BH266" s="1082" t="s">
        <v>35</v>
      </c>
      <c r="BI266" s="1040" t="s">
        <v>35</v>
      </c>
      <c r="BJ266" s="1040" t="s">
        <v>35</v>
      </c>
      <c r="BK266" s="1040" t="s">
        <v>35</v>
      </c>
      <c r="BL266" s="1061" t="s">
        <v>35</v>
      </c>
      <c r="BM266" s="1082" t="s">
        <v>35</v>
      </c>
      <c r="BN266" s="1040" t="s">
        <v>35</v>
      </c>
      <c r="BO266" s="1040" t="s">
        <v>35</v>
      </c>
      <c r="BP266" s="1040" t="s">
        <v>35</v>
      </c>
      <c r="BQ266" s="1061" t="s">
        <v>35</v>
      </c>
      <c r="BR266" s="1082" t="s">
        <v>35</v>
      </c>
      <c r="BS266" s="1040" t="s">
        <v>35</v>
      </c>
      <c r="BT266" s="1612" t="s">
        <v>35</v>
      </c>
      <c r="BU266" s="1659"/>
      <c r="BV266" s="1659"/>
      <c r="BW266" s="1659"/>
      <c r="BX266" s="1659"/>
      <c r="BY266" s="1508"/>
      <c r="BZ266" s="1508"/>
      <c r="CA266" s="1508"/>
      <c r="CB266" s="1508"/>
      <c r="CC266" s="1508"/>
      <c r="CD266" s="1508"/>
      <c r="CE266" s="1508"/>
      <c r="CF266" s="1508"/>
      <c r="CG266" s="1508"/>
      <c r="CH266" s="1508"/>
      <c r="CI266" s="1508"/>
      <c r="CJ266" s="1508"/>
      <c r="CK266" s="1508"/>
      <c r="CL266" s="1508"/>
      <c r="CM266" s="1508"/>
      <c r="CN266" s="1508"/>
      <c r="CO266" s="1508"/>
      <c r="CP266" s="1508"/>
      <c r="CQ266" s="1508"/>
      <c r="CR266" s="1508"/>
      <c r="CS266" s="1508"/>
      <c r="CT266" s="1508"/>
      <c r="CU266" s="1508"/>
      <c r="CV266" s="1508"/>
      <c r="CW266" s="1508"/>
      <c r="CX266" s="1508"/>
      <c r="CY266" s="1508"/>
      <c r="CZ266" s="1508"/>
    </row>
    <row r="267" s="546" customFormat="true" ht="15" customHeight="true" x14ac:dyDescent="0.2">
      <c r="U267" s="547"/>
      <c r="V267" s="547"/>
      <c r="W267" s="547"/>
      <c r="X267" s="547"/>
      <c r="Y267" s="547"/>
      <c r="Z267" s="547"/>
      <c r="AA267" s="547"/>
      <c r="AB267" s="547"/>
      <c r="AC267" s="547"/>
      <c r="AD267" s="547"/>
      <c r="AE267" s="547"/>
      <c r="AF267" s="547"/>
      <c r="AG267" s="547"/>
      <c r="AH267" s="547"/>
      <c r="AI267" s="547"/>
      <c r="AJ267" s="547"/>
      <c r="AK267" s="547"/>
      <c r="AL267" s="547"/>
      <c r="AM267" s="547"/>
      <c r="AN267" s="547"/>
      <c r="AO267" s="547"/>
      <c r="AP267" s="547"/>
      <c r="AQ267" s="547"/>
      <c r="AR267" s="547"/>
      <c r="AS267" s="547"/>
      <c r="AT267" s="547"/>
      <c r="AU267" s="547"/>
      <c r="AV267" s="547"/>
      <c r="AW267" s="547"/>
      <c r="AX267" s="547"/>
      <c r="AY267" s="547"/>
      <c r="AZ267" s="547"/>
      <c r="BA267" s="1906"/>
      <c r="BB267" s="294" t="s">
        <v>112</v>
      </c>
      <c r="BC267" s="1020" t="s">
        <v>35</v>
      </c>
      <c r="BD267" s="1040" t="s">
        <v>35</v>
      </c>
      <c r="BE267" s="1040" t="s">
        <v>35</v>
      </c>
      <c r="BF267" s="1040" t="s">
        <v>35</v>
      </c>
      <c r="BG267" s="1061" t="s">
        <v>35</v>
      </c>
      <c r="BH267" s="1082" t="s">
        <v>35</v>
      </c>
      <c r="BI267" s="1040" t="s">
        <v>35</v>
      </c>
      <c r="BJ267" s="1040" t="s">
        <v>35</v>
      </c>
      <c r="BK267" s="1040" t="s">
        <v>35</v>
      </c>
      <c r="BL267" s="1061" t="s">
        <v>35</v>
      </c>
      <c r="BM267" s="1082" t="s">
        <v>35</v>
      </c>
      <c r="BN267" s="1040" t="s">
        <v>35</v>
      </c>
      <c r="BO267" s="1040" t="s">
        <v>35</v>
      </c>
      <c r="BP267" s="1040" t="s">
        <v>35</v>
      </c>
      <c r="BQ267" s="1061" t="s">
        <v>35</v>
      </c>
      <c r="BR267" s="1082" t="s">
        <v>35</v>
      </c>
      <c r="BS267" s="1040" t="s">
        <v>35</v>
      </c>
      <c r="BT267" s="1612" t="s">
        <v>35</v>
      </c>
      <c r="BU267" s="1659"/>
      <c r="BV267" s="1659"/>
      <c r="BW267" s="1659"/>
      <c r="BX267" s="1659"/>
      <c r="BY267" s="1508"/>
      <c r="BZ267" s="1508"/>
      <c r="CA267" s="1508"/>
      <c r="CB267" s="1508"/>
      <c r="CC267" s="1508"/>
      <c r="CD267" s="1508"/>
      <c r="CE267" s="1508"/>
      <c r="CF267" s="1508"/>
      <c r="CG267" s="1508"/>
      <c r="CH267" s="1508"/>
      <c r="CI267" s="1508"/>
      <c r="CJ267" s="1508"/>
      <c r="CK267" s="1508"/>
      <c r="CL267" s="1508"/>
      <c r="CM267" s="1508"/>
      <c r="CN267" s="1508"/>
      <c r="CO267" s="1508"/>
      <c r="CP267" s="1508"/>
      <c r="CQ267" s="1508"/>
      <c r="CR267" s="1508"/>
      <c r="CS267" s="1508"/>
      <c r="CT267" s="1508"/>
      <c r="CU267" s="1508"/>
      <c r="CV267" s="1508"/>
      <c r="CW267" s="1508"/>
      <c r="CX267" s="1508"/>
      <c r="CY267" s="1508"/>
      <c r="CZ267" s="1508"/>
    </row>
    <row r="268" s="546" customFormat="true" ht="15" customHeight="true" x14ac:dyDescent="0.2">
      <c r="U268" s="547"/>
      <c r="V268" s="547"/>
      <c r="W268" s="547"/>
      <c r="X268" s="547"/>
      <c r="Y268" s="547"/>
      <c r="Z268" s="547"/>
      <c r="AA268" s="547"/>
      <c r="AB268" s="547"/>
      <c r="AC268" s="547"/>
      <c r="AD268" s="547"/>
      <c r="AE268" s="547"/>
      <c r="AF268" s="547"/>
      <c r="AG268" s="547"/>
      <c r="AH268" s="547"/>
      <c r="AI268" s="547"/>
      <c r="AJ268" s="547"/>
      <c r="AK268" s="547"/>
      <c r="AL268" s="547"/>
      <c r="AM268" s="547"/>
      <c r="AN268" s="547"/>
      <c r="AO268" s="547"/>
      <c r="AP268" s="547"/>
      <c r="AQ268" s="547"/>
      <c r="AR268" s="547"/>
      <c r="AS268" s="547"/>
      <c r="AT268" s="547"/>
      <c r="AU268" s="547"/>
      <c r="AV268" s="547"/>
      <c r="AW268" s="547"/>
      <c r="AX268" s="547"/>
      <c r="AY268" s="547"/>
      <c r="AZ268" s="547"/>
      <c r="BA268" s="1906" t="s">
        <v>115</v>
      </c>
      <c r="BB268" s="294" t="s">
        <v>88</v>
      </c>
      <c r="BC268" s="1020" t="s">
        <v>35</v>
      </c>
      <c r="BD268" s="1040" t="s">
        <v>35</v>
      </c>
      <c r="BE268" s="1040" t="s">
        <v>35</v>
      </c>
      <c r="BF268" s="1040" t="s">
        <v>35</v>
      </c>
      <c r="BG268" s="1061" t="s">
        <v>35</v>
      </c>
      <c r="BH268" s="1082" t="s">
        <v>35</v>
      </c>
      <c r="BI268" s="1040" t="s">
        <v>35</v>
      </c>
      <c r="BJ268" s="1040" t="s">
        <v>35</v>
      </c>
      <c r="BK268" s="1040" t="s">
        <v>35</v>
      </c>
      <c r="BL268" s="1061" t="s">
        <v>35</v>
      </c>
      <c r="BM268" s="1082" t="s">
        <v>35</v>
      </c>
      <c r="BN268" s="1040" t="s">
        <v>35</v>
      </c>
      <c r="BO268" s="1040" t="s">
        <v>35</v>
      </c>
      <c r="BP268" s="1040" t="s">
        <v>35</v>
      </c>
      <c r="BQ268" s="1061" t="s">
        <v>35</v>
      </c>
      <c r="BR268" s="1082" t="s">
        <v>35</v>
      </c>
      <c r="BS268" s="1040" t="s">
        <v>35</v>
      </c>
      <c r="BT268" s="1612" t="s">
        <v>35</v>
      </c>
      <c r="BU268" s="1659"/>
      <c r="BV268" s="1659"/>
      <c r="BW268" s="1659"/>
      <c r="BX268" s="1659"/>
      <c r="BY268" s="1508"/>
      <c r="BZ268" s="1508"/>
      <c r="CA268" s="1508"/>
      <c r="CB268" s="1508"/>
      <c r="CC268" s="1508"/>
      <c r="CD268" s="1508"/>
      <c r="CE268" s="1508"/>
      <c r="CF268" s="1508"/>
      <c r="CG268" s="1508"/>
      <c r="CH268" s="1508"/>
      <c r="CI268" s="1508"/>
      <c r="CJ268" s="1508"/>
      <c r="CK268" s="1508"/>
      <c r="CL268" s="1508"/>
      <c r="CM268" s="1508"/>
      <c r="CN268" s="1508"/>
      <c r="CO268" s="1508"/>
      <c r="CP268" s="1508"/>
      <c r="CQ268" s="1508"/>
      <c r="CR268" s="1508"/>
      <c r="CS268" s="1508"/>
      <c r="CT268" s="1508"/>
      <c r="CU268" s="1508"/>
      <c r="CV268" s="1508"/>
      <c r="CW268" s="1508"/>
      <c r="CX268" s="1508"/>
      <c r="CY268" s="1508"/>
      <c r="CZ268" s="1508"/>
    </row>
    <row r="269" s="546" customFormat="true" ht="15" customHeight="true" x14ac:dyDescent="0.2">
      <c r="U269" s="547"/>
      <c r="V269" s="547"/>
      <c r="W269" s="547"/>
      <c r="X269" s="547"/>
      <c r="Y269" s="547"/>
      <c r="Z269" s="547"/>
      <c r="AA269" s="547"/>
      <c r="AB269" s="547"/>
      <c r="AC269" s="547"/>
      <c r="AD269" s="547"/>
      <c r="AE269" s="547"/>
      <c r="AF269" s="547"/>
      <c r="AG269" s="547"/>
      <c r="AH269" s="547"/>
      <c r="AI269" s="547"/>
      <c r="AJ269" s="547"/>
      <c r="AK269" s="547"/>
      <c r="AL269" s="547"/>
      <c r="AM269" s="547"/>
      <c r="AN269" s="547"/>
      <c r="AO269" s="547"/>
      <c r="AP269" s="547"/>
      <c r="AQ269" s="547"/>
      <c r="AR269" s="547"/>
      <c r="AS269" s="547"/>
      <c r="AT269" s="547"/>
      <c r="AU269" s="547"/>
      <c r="AV269" s="547"/>
      <c r="AW269" s="547"/>
      <c r="AX269" s="547"/>
      <c r="AY269" s="547"/>
      <c r="AZ269" s="547"/>
      <c r="BA269" s="1906"/>
      <c r="BB269" s="294" t="s">
        <v>89</v>
      </c>
      <c r="BC269" s="1020" t="s">
        <v>35</v>
      </c>
      <c r="BD269" s="1040" t="s">
        <v>35</v>
      </c>
      <c r="BE269" s="1040" t="s">
        <v>35</v>
      </c>
      <c r="BF269" s="1040" t="s">
        <v>35</v>
      </c>
      <c r="BG269" s="1061" t="s">
        <v>35</v>
      </c>
      <c r="BH269" s="1082" t="s">
        <v>35</v>
      </c>
      <c r="BI269" s="1040" t="s">
        <v>35</v>
      </c>
      <c r="BJ269" s="1040" t="s">
        <v>35</v>
      </c>
      <c r="BK269" s="1040" t="s">
        <v>35</v>
      </c>
      <c r="BL269" s="1061" t="s">
        <v>35</v>
      </c>
      <c r="BM269" s="1082" t="s">
        <v>35</v>
      </c>
      <c r="BN269" s="1040" t="s">
        <v>35</v>
      </c>
      <c r="BO269" s="1040" t="s">
        <v>35</v>
      </c>
      <c r="BP269" s="1040" t="s">
        <v>35</v>
      </c>
      <c r="BQ269" s="1061" t="s">
        <v>35</v>
      </c>
      <c r="BR269" s="1082" t="s">
        <v>35</v>
      </c>
      <c r="BS269" s="1040" t="s">
        <v>35</v>
      </c>
      <c r="BT269" s="1612" t="s">
        <v>35</v>
      </c>
      <c r="BU269" s="1659"/>
      <c r="BV269" s="1659"/>
      <c r="BW269" s="1659"/>
      <c r="BX269" s="1659"/>
      <c r="BY269" s="1508"/>
      <c r="BZ269" s="1508"/>
      <c r="CA269" s="1508"/>
      <c r="CB269" s="1508"/>
      <c r="CC269" s="1508"/>
      <c r="CD269" s="1508"/>
      <c r="CE269" s="1508"/>
      <c r="CF269" s="1508"/>
      <c r="CG269" s="1508"/>
      <c r="CH269" s="1508"/>
      <c r="CI269" s="1508"/>
      <c r="CJ269" s="1508"/>
      <c r="CK269" s="1508"/>
      <c r="CL269" s="1508"/>
      <c r="CM269" s="1508"/>
      <c r="CN269" s="1508"/>
      <c r="CO269" s="1508"/>
      <c r="CP269" s="1508"/>
      <c r="CQ269" s="1508"/>
      <c r="CR269" s="1508"/>
      <c r="CS269" s="1508"/>
      <c r="CT269" s="1508"/>
      <c r="CU269" s="1508"/>
      <c r="CV269" s="1508"/>
      <c r="CW269" s="1508"/>
      <c r="CX269" s="1508"/>
      <c r="CY269" s="1508"/>
      <c r="CZ269" s="1508"/>
    </row>
    <row r="270" s="546" customFormat="true" ht="15" customHeight="true" x14ac:dyDescent="0.2">
      <c r="U270" s="547"/>
      <c r="V270" s="547"/>
      <c r="W270" s="547"/>
      <c r="X270" s="547"/>
      <c r="Y270" s="547"/>
      <c r="Z270" s="547"/>
      <c r="AA270" s="547"/>
      <c r="AB270" s="547"/>
      <c r="AC270" s="547"/>
      <c r="AD270" s="547"/>
      <c r="AE270" s="547"/>
      <c r="AF270" s="547"/>
      <c r="AG270" s="547"/>
      <c r="AH270" s="547"/>
      <c r="AI270" s="547"/>
      <c r="AJ270" s="547"/>
      <c r="AK270" s="547"/>
      <c r="AL270" s="547"/>
      <c r="AM270" s="547"/>
      <c r="AN270" s="547"/>
      <c r="AO270" s="547"/>
      <c r="AP270" s="547"/>
      <c r="AQ270" s="547"/>
      <c r="AR270" s="547"/>
      <c r="AS270" s="547"/>
      <c r="AT270" s="547"/>
      <c r="AU270" s="547"/>
      <c r="AV270" s="547"/>
      <c r="AW270" s="547"/>
      <c r="AX270" s="547"/>
      <c r="AY270" s="547"/>
      <c r="AZ270" s="547"/>
      <c r="BA270" s="1906"/>
      <c r="BB270" s="294" t="s">
        <v>90</v>
      </c>
      <c r="BC270" s="1020" t="s">
        <v>35</v>
      </c>
      <c r="BD270" s="1040" t="s">
        <v>35</v>
      </c>
      <c r="BE270" s="1040" t="s">
        <v>35</v>
      </c>
      <c r="BF270" s="1040" t="s">
        <v>35</v>
      </c>
      <c r="BG270" s="1061" t="s">
        <v>35</v>
      </c>
      <c r="BH270" s="1082" t="s">
        <v>35</v>
      </c>
      <c r="BI270" s="1040" t="s">
        <v>35</v>
      </c>
      <c r="BJ270" s="1040" t="s">
        <v>35</v>
      </c>
      <c r="BK270" s="1040" t="s">
        <v>35</v>
      </c>
      <c r="BL270" s="1061" t="s">
        <v>35</v>
      </c>
      <c r="BM270" s="1082" t="s">
        <v>35</v>
      </c>
      <c r="BN270" s="1040" t="s">
        <v>35</v>
      </c>
      <c r="BO270" s="1040" t="s">
        <v>35</v>
      </c>
      <c r="BP270" s="1040" t="s">
        <v>35</v>
      </c>
      <c r="BQ270" s="1061" t="s">
        <v>35</v>
      </c>
      <c r="BR270" s="1082" t="s">
        <v>35</v>
      </c>
      <c r="BS270" s="1040" t="s">
        <v>35</v>
      </c>
      <c r="BT270" s="1612" t="s">
        <v>35</v>
      </c>
      <c r="BU270" s="1659"/>
      <c r="BV270" s="1659"/>
      <c r="BW270" s="1659"/>
      <c r="BX270" s="1659"/>
      <c r="BY270" s="1508"/>
      <c r="BZ270" s="1508"/>
      <c r="CA270" s="1508"/>
      <c r="CB270" s="1508"/>
      <c r="CC270" s="1508"/>
      <c r="CD270" s="1508"/>
      <c r="CE270" s="1508"/>
      <c r="CF270" s="1508"/>
      <c r="CG270" s="1508"/>
      <c r="CH270" s="1508"/>
      <c r="CI270" s="1508"/>
      <c r="CJ270" s="1508"/>
      <c r="CK270" s="1508"/>
      <c r="CL270" s="1508"/>
      <c r="CM270" s="1508"/>
      <c r="CN270" s="1508"/>
      <c r="CO270" s="1508"/>
      <c r="CP270" s="1508"/>
      <c r="CQ270" s="1508"/>
      <c r="CR270" s="1508"/>
      <c r="CS270" s="1508"/>
      <c r="CT270" s="1508"/>
      <c r="CU270" s="1508"/>
      <c r="CV270" s="1508"/>
      <c r="CW270" s="1508"/>
      <c r="CX270" s="1508"/>
      <c r="CY270" s="1508"/>
      <c r="CZ270" s="1508"/>
    </row>
    <row r="271" s="546" customFormat="true" ht="15" customHeight="true" x14ac:dyDescent="0.2">
      <c r="U271" s="547"/>
      <c r="V271" s="547"/>
      <c r="W271" s="547"/>
      <c r="X271" s="547"/>
      <c r="Y271" s="547"/>
      <c r="Z271" s="547"/>
      <c r="AA271" s="547"/>
      <c r="AB271" s="547"/>
      <c r="AC271" s="547"/>
      <c r="AD271" s="547"/>
      <c r="AE271" s="547"/>
      <c r="AF271" s="547"/>
      <c r="AG271" s="547"/>
      <c r="AH271" s="547"/>
      <c r="AI271" s="547"/>
      <c r="AJ271" s="547"/>
      <c r="AK271" s="547"/>
      <c r="AL271" s="547"/>
      <c r="AM271" s="547"/>
      <c r="AN271" s="547"/>
      <c r="AO271" s="547"/>
      <c r="AP271" s="547"/>
      <c r="AQ271" s="547"/>
      <c r="AR271" s="547"/>
      <c r="AS271" s="547"/>
      <c r="AT271" s="547"/>
      <c r="AU271" s="547"/>
      <c r="AV271" s="547"/>
      <c r="AW271" s="547"/>
      <c r="AX271" s="547"/>
      <c r="AY271" s="547"/>
      <c r="AZ271" s="547"/>
      <c r="BA271" s="1906" t="s">
        <v>75</v>
      </c>
      <c r="BB271" s="294" t="s">
        <v>49</v>
      </c>
      <c r="BC271" s="1020" t="s">
        <v>35</v>
      </c>
      <c r="BD271" s="1041" t="s">
        <v>35</v>
      </c>
      <c r="BE271" s="1041" t="s">
        <v>35</v>
      </c>
      <c r="BF271" s="1041" t="s">
        <v>35</v>
      </c>
      <c r="BG271" s="1062" t="s">
        <v>35</v>
      </c>
      <c r="BH271" s="1020" t="s">
        <v>35</v>
      </c>
      <c r="BI271" s="1041" t="s">
        <v>35</v>
      </c>
      <c r="BJ271" s="1041" t="s">
        <v>35</v>
      </c>
      <c r="BK271" s="1041" t="s">
        <v>35</v>
      </c>
      <c r="BL271" s="1062" t="s">
        <v>35</v>
      </c>
      <c r="BM271" s="1020" t="s">
        <v>35</v>
      </c>
      <c r="BN271" s="1041" t="s">
        <v>35</v>
      </c>
      <c r="BO271" s="1041" t="s">
        <v>35</v>
      </c>
      <c r="BP271" s="1041" t="s">
        <v>35</v>
      </c>
      <c r="BQ271" s="1062" t="s">
        <v>35</v>
      </c>
      <c r="BR271" s="1020" t="s">
        <v>35</v>
      </c>
      <c r="BS271" s="1041" t="s">
        <v>35</v>
      </c>
      <c r="BT271" s="1102" t="s">
        <v>35</v>
      </c>
      <c r="BU271" s="1509"/>
      <c r="BV271" s="1509"/>
      <c r="BW271" s="1509"/>
      <c r="BX271" s="1509"/>
      <c r="BY271" s="1509"/>
      <c r="BZ271" s="1509"/>
      <c r="CA271" s="1509"/>
      <c r="CB271" s="1509"/>
      <c r="CC271" s="1509"/>
      <c r="CD271" s="1509"/>
      <c r="CE271" s="1509"/>
      <c r="CF271" s="1509"/>
      <c r="CG271" s="1509"/>
      <c r="CH271" s="1509"/>
      <c r="CI271" s="1509"/>
      <c r="CJ271" s="1509"/>
      <c r="CK271" s="1509"/>
      <c r="CL271" s="1509"/>
      <c r="CM271" s="1509"/>
      <c r="CN271" s="1509"/>
      <c r="CO271" s="1509"/>
      <c r="CP271" s="1509"/>
      <c r="CQ271" s="1509"/>
      <c r="CR271" s="1509"/>
      <c r="CS271" s="1509"/>
      <c r="CT271" s="1509"/>
      <c r="CU271" s="1509"/>
      <c r="CV271" s="1509"/>
      <c r="CW271" s="1509"/>
      <c r="CX271" s="1509"/>
      <c r="CY271" s="1509"/>
      <c r="CZ271" s="1509"/>
    </row>
    <row r="272" s="546" customFormat="true" ht="15" customHeight="true" x14ac:dyDescent="0.2">
      <c r="U272" s="547"/>
      <c r="V272" s="547"/>
      <c r="W272" s="547"/>
      <c r="X272" s="547"/>
      <c r="Y272" s="547"/>
      <c r="Z272" s="547"/>
      <c r="AA272" s="547"/>
      <c r="AB272" s="547"/>
      <c r="AC272" s="547"/>
      <c r="AD272" s="547"/>
      <c r="AE272" s="547"/>
      <c r="AF272" s="547"/>
      <c r="AG272" s="547"/>
      <c r="AH272" s="547"/>
      <c r="AI272" s="547"/>
      <c r="AJ272" s="547"/>
      <c r="AK272" s="547"/>
      <c r="AL272" s="547"/>
      <c r="AM272" s="547"/>
      <c r="AN272" s="547"/>
      <c r="AO272" s="547"/>
      <c r="AP272" s="547"/>
      <c r="AQ272" s="547"/>
      <c r="AR272" s="547"/>
      <c r="AS272" s="547"/>
      <c r="AT272" s="547"/>
      <c r="AU272" s="547"/>
      <c r="AV272" s="547"/>
      <c r="AW272" s="547"/>
      <c r="AX272" s="547"/>
      <c r="AY272" s="547"/>
      <c r="AZ272" s="547"/>
      <c r="BA272" s="1906"/>
      <c r="BB272" s="294" t="s">
        <v>48</v>
      </c>
      <c r="BC272" s="1020" t="s">
        <v>35</v>
      </c>
      <c r="BD272" s="1041" t="s">
        <v>35</v>
      </c>
      <c r="BE272" s="1041" t="s">
        <v>35</v>
      </c>
      <c r="BF272" s="1041" t="s">
        <v>35</v>
      </c>
      <c r="BG272" s="1062" t="s">
        <v>35</v>
      </c>
      <c r="BH272" s="1020" t="s">
        <v>35</v>
      </c>
      <c r="BI272" s="1041" t="s">
        <v>35</v>
      </c>
      <c r="BJ272" s="1041" t="s">
        <v>35</v>
      </c>
      <c r="BK272" s="1041" t="s">
        <v>35</v>
      </c>
      <c r="BL272" s="1062" t="s">
        <v>35</v>
      </c>
      <c r="BM272" s="1020" t="s">
        <v>35</v>
      </c>
      <c r="BN272" s="1041" t="s">
        <v>35</v>
      </c>
      <c r="BO272" s="1041" t="s">
        <v>35</v>
      </c>
      <c r="BP272" s="1041" t="s">
        <v>35</v>
      </c>
      <c r="BQ272" s="1062" t="s">
        <v>35</v>
      </c>
      <c r="BR272" s="1020" t="s">
        <v>35</v>
      </c>
      <c r="BS272" s="1041" t="s">
        <v>35</v>
      </c>
      <c r="BT272" s="1102" t="s">
        <v>35</v>
      </c>
      <c r="BU272" s="1509"/>
      <c r="BV272" s="1509"/>
      <c r="BW272" s="1509"/>
      <c r="BX272" s="1509"/>
      <c r="BY272" s="1509"/>
      <c r="BZ272" s="1509"/>
      <c r="CA272" s="1509"/>
      <c r="CB272" s="1509"/>
      <c r="CC272" s="1509"/>
      <c r="CD272" s="1509"/>
      <c r="CE272" s="1509"/>
      <c r="CF272" s="1509"/>
      <c r="CG272" s="1509"/>
      <c r="CH272" s="1509"/>
      <c r="CI272" s="1509"/>
      <c r="CJ272" s="1509"/>
      <c r="CK272" s="1509"/>
      <c r="CL272" s="1509"/>
      <c r="CM272" s="1509"/>
      <c r="CN272" s="1509"/>
      <c r="CO272" s="1509"/>
      <c r="CP272" s="1509"/>
      <c r="CQ272" s="1509"/>
      <c r="CR272" s="1509"/>
      <c r="CS272" s="1509"/>
      <c r="CT272" s="1509"/>
      <c r="CU272" s="1509"/>
      <c r="CV272" s="1509"/>
      <c r="CW272" s="1509"/>
      <c r="CX272" s="1509"/>
      <c r="CY272" s="1509"/>
      <c r="CZ272" s="1509"/>
    </row>
    <row r="273" s="546" customFormat="true" ht="15" customHeight="true" x14ac:dyDescent="0.2">
      <c r="U273" s="547"/>
      <c r="V273" s="547"/>
      <c r="W273" s="547"/>
      <c r="X273" s="547"/>
      <c r="Y273" s="547"/>
      <c r="Z273" s="547"/>
      <c r="AA273" s="547"/>
      <c r="AB273" s="547"/>
      <c r="AC273" s="547"/>
      <c r="AD273" s="547"/>
      <c r="AE273" s="547"/>
      <c r="AF273" s="547"/>
      <c r="AG273" s="547"/>
      <c r="AH273" s="547"/>
      <c r="AI273" s="547"/>
      <c r="AJ273" s="547"/>
      <c r="AK273" s="547"/>
      <c r="AL273" s="547"/>
      <c r="AM273" s="547"/>
      <c r="AN273" s="547"/>
      <c r="AO273" s="547"/>
      <c r="AP273" s="547"/>
      <c r="AQ273" s="547"/>
      <c r="AR273" s="547"/>
      <c r="AS273" s="547"/>
      <c r="AT273" s="547"/>
      <c r="AU273" s="547"/>
      <c r="AV273" s="547"/>
      <c r="AW273" s="547"/>
      <c r="AX273" s="547"/>
      <c r="AY273" s="547"/>
      <c r="AZ273" s="547"/>
      <c r="BA273" s="1906"/>
      <c r="BB273" s="294" t="s">
        <v>112</v>
      </c>
      <c r="BC273" s="1020" t="s">
        <v>35</v>
      </c>
      <c r="BD273" s="1041" t="s">
        <v>35</v>
      </c>
      <c r="BE273" s="1041" t="s">
        <v>35</v>
      </c>
      <c r="BF273" s="1041" t="s">
        <v>35</v>
      </c>
      <c r="BG273" s="1062" t="s">
        <v>35</v>
      </c>
      <c r="BH273" s="1020" t="s">
        <v>35</v>
      </c>
      <c r="BI273" s="1041" t="s">
        <v>35</v>
      </c>
      <c r="BJ273" s="1041" t="s">
        <v>35</v>
      </c>
      <c r="BK273" s="1041" t="s">
        <v>35</v>
      </c>
      <c r="BL273" s="1062" t="s">
        <v>35</v>
      </c>
      <c r="BM273" s="1020" t="s">
        <v>35</v>
      </c>
      <c r="BN273" s="1041" t="s">
        <v>35</v>
      </c>
      <c r="BO273" s="1041" t="s">
        <v>35</v>
      </c>
      <c r="BP273" s="1041" t="s">
        <v>35</v>
      </c>
      <c r="BQ273" s="1062" t="s">
        <v>35</v>
      </c>
      <c r="BR273" s="1020" t="s">
        <v>35</v>
      </c>
      <c r="BS273" s="1041" t="s">
        <v>35</v>
      </c>
      <c r="BT273" s="1102" t="s">
        <v>35</v>
      </c>
      <c r="BU273" s="1509"/>
      <c r="BV273" s="1509"/>
      <c r="BW273" s="1509"/>
      <c r="BX273" s="1509"/>
      <c r="BY273" s="1509"/>
      <c r="BZ273" s="1509"/>
      <c r="CA273" s="1509"/>
      <c r="CB273" s="1509"/>
      <c r="CC273" s="1509"/>
      <c r="CD273" s="1509"/>
      <c r="CE273" s="1509"/>
      <c r="CF273" s="1509"/>
      <c r="CG273" s="1509"/>
      <c r="CH273" s="1509"/>
      <c r="CI273" s="1509"/>
      <c r="CJ273" s="1509"/>
      <c r="CK273" s="1509"/>
      <c r="CL273" s="1509"/>
      <c r="CM273" s="1509"/>
      <c r="CN273" s="1509"/>
      <c r="CO273" s="1509"/>
      <c r="CP273" s="1509"/>
      <c r="CQ273" s="1509"/>
      <c r="CR273" s="1509"/>
      <c r="CS273" s="1509"/>
      <c r="CT273" s="1509"/>
      <c r="CU273" s="1509"/>
      <c r="CV273" s="1509"/>
      <c r="CW273" s="1509"/>
      <c r="CX273" s="1509"/>
      <c r="CY273" s="1509"/>
      <c r="CZ273" s="1509"/>
    </row>
    <row r="274" s="546" customFormat="true" ht="15" customHeight="true" x14ac:dyDescent="0.2">
      <c r="U274" s="547"/>
      <c r="V274" s="547"/>
      <c r="W274" s="547"/>
      <c r="X274" s="547"/>
      <c r="Y274" s="547"/>
      <c r="Z274" s="547"/>
      <c r="AA274" s="547"/>
      <c r="AB274" s="547"/>
      <c r="AC274" s="547"/>
      <c r="AD274" s="547"/>
      <c r="AE274" s="547"/>
      <c r="AF274" s="547"/>
      <c r="AG274" s="547"/>
      <c r="AH274" s="547"/>
      <c r="AI274" s="547"/>
      <c r="AJ274" s="547"/>
      <c r="AK274" s="547"/>
      <c r="AL274" s="547"/>
      <c r="AM274" s="547"/>
      <c r="AN274" s="547"/>
      <c r="AO274" s="547"/>
      <c r="AP274" s="547"/>
      <c r="AQ274" s="547"/>
      <c r="AR274" s="547"/>
      <c r="AS274" s="547"/>
      <c r="AT274" s="547"/>
      <c r="AU274" s="547"/>
      <c r="AV274" s="547"/>
      <c r="AW274" s="547"/>
      <c r="AX274" s="547"/>
      <c r="AY274" s="547"/>
      <c r="AZ274" s="547"/>
      <c r="BA274" s="1906" t="s">
        <v>76</v>
      </c>
      <c r="BB274" s="294" t="s">
        <v>49</v>
      </c>
      <c r="BC274" s="1020" t="s">
        <v>35</v>
      </c>
      <c r="BD274" s="1040" t="s">
        <v>35</v>
      </c>
      <c r="BE274" s="1040" t="s">
        <v>35</v>
      </c>
      <c r="BF274" s="1040" t="s">
        <v>35</v>
      </c>
      <c r="BG274" s="1061" t="s">
        <v>35</v>
      </c>
      <c r="BH274" s="1082" t="s">
        <v>35</v>
      </c>
      <c r="BI274" s="1040" t="s">
        <v>35</v>
      </c>
      <c r="BJ274" s="1040" t="s">
        <v>35</v>
      </c>
      <c r="BK274" s="1040" t="s">
        <v>35</v>
      </c>
      <c r="BL274" s="1061" t="s">
        <v>35</v>
      </c>
      <c r="BM274" s="1082" t="s">
        <v>35</v>
      </c>
      <c r="BN274" s="1040" t="s">
        <v>35</v>
      </c>
      <c r="BO274" s="1040" t="s">
        <v>35</v>
      </c>
      <c r="BP274" s="1040" t="s">
        <v>35</v>
      </c>
      <c r="BQ274" s="1061" t="s">
        <v>35</v>
      </c>
      <c r="BR274" s="1082" t="s">
        <v>35</v>
      </c>
      <c r="BS274" s="1040" t="s">
        <v>35</v>
      </c>
      <c r="BT274" s="1612" t="s">
        <v>35</v>
      </c>
      <c r="BU274" s="1659"/>
      <c r="BV274" s="1659"/>
      <c r="BW274" s="1659"/>
      <c r="BX274" s="1659"/>
      <c r="BY274" s="1508"/>
      <c r="BZ274" s="1508"/>
      <c r="CA274" s="1508"/>
      <c r="CB274" s="1508"/>
      <c r="CC274" s="1508"/>
      <c r="CD274" s="1508"/>
      <c r="CE274" s="1508"/>
      <c r="CF274" s="1508"/>
      <c r="CG274" s="1508"/>
      <c r="CH274" s="1508"/>
      <c r="CI274" s="1508"/>
      <c r="CJ274" s="1508"/>
      <c r="CK274" s="1508"/>
      <c r="CL274" s="1508"/>
      <c r="CM274" s="1508"/>
      <c r="CN274" s="1508"/>
      <c r="CO274" s="1508"/>
      <c r="CP274" s="1508"/>
      <c r="CQ274" s="1508"/>
      <c r="CR274" s="1508"/>
      <c r="CS274" s="1508"/>
      <c r="CT274" s="1508"/>
      <c r="CU274" s="1508"/>
      <c r="CV274" s="1508"/>
      <c r="CW274" s="1508"/>
      <c r="CX274" s="1508"/>
      <c r="CY274" s="1508"/>
      <c r="CZ274" s="1508"/>
    </row>
    <row r="275" s="546" customFormat="true" ht="15" customHeight="true" x14ac:dyDescent="0.2">
      <c r="U275" s="547"/>
      <c r="V275" s="547"/>
      <c r="W275" s="547"/>
      <c r="X275" s="547"/>
      <c r="Y275" s="547"/>
      <c r="Z275" s="547"/>
      <c r="AA275" s="547"/>
      <c r="AB275" s="547"/>
      <c r="AC275" s="547"/>
      <c r="AD275" s="547"/>
      <c r="AE275" s="547"/>
      <c r="AF275" s="547"/>
      <c r="AG275" s="547"/>
      <c r="AH275" s="547"/>
      <c r="AI275" s="547"/>
      <c r="AJ275" s="547"/>
      <c r="AK275" s="547"/>
      <c r="AL275" s="547"/>
      <c r="AM275" s="547"/>
      <c r="AN275" s="547"/>
      <c r="AO275" s="547"/>
      <c r="AP275" s="547"/>
      <c r="AQ275" s="547"/>
      <c r="AR275" s="547"/>
      <c r="AS275" s="547"/>
      <c r="AT275" s="547"/>
      <c r="AU275" s="547"/>
      <c r="AV275" s="547"/>
      <c r="AW275" s="547"/>
      <c r="AX275" s="547"/>
      <c r="AY275" s="547"/>
      <c r="AZ275" s="547"/>
      <c r="BA275" s="1906"/>
      <c r="BB275" s="294" t="s">
        <v>48</v>
      </c>
      <c r="BC275" s="1020" t="s">
        <v>35</v>
      </c>
      <c r="BD275" s="1040" t="s">
        <v>35</v>
      </c>
      <c r="BE275" s="1040" t="s">
        <v>35</v>
      </c>
      <c r="BF275" s="1040" t="s">
        <v>35</v>
      </c>
      <c r="BG275" s="1061" t="s">
        <v>35</v>
      </c>
      <c r="BH275" s="1082" t="s">
        <v>35</v>
      </c>
      <c r="BI275" s="1040" t="s">
        <v>35</v>
      </c>
      <c r="BJ275" s="1040" t="s">
        <v>35</v>
      </c>
      <c r="BK275" s="1040" t="s">
        <v>35</v>
      </c>
      <c r="BL275" s="1061" t="s">
        <v>35</v>
      </c>
      <c r="BM275" s="1082" t="s">
        <v>35</v>
      </c>
      <c r="BN275" s="1040" t="s">
        <v>35</v>
      </c>
      <c r="BO275" s="1040" t="s">
        <v>35</v>
      </c>
      <c r="BP275" s="1040" t="s">
        <v>35</v>
      </c>
      <c r="BQ275" s="1061" t="s">
        <v>35</v>
      </c>
      <c r="BR275" s="1082" t="s">
        <v>35</v>
      </c>
      <c r="BS275" s="1040" t="s">
        <v>35</v>
      </c>
      <c r="BT275" s="1612" t="s">
        <v>35</v>
      </c>
      <c r="BU275" s="1659"/>
      <c r="BV275" s="1659"/>
      <c r="BW275" s="1659"/>
      <c r="BX275" s="1659"/>
      <c r="BY275" s="1508"/>
      <c r="BZ275" s="1508"/>
      <c r="CA275" s="1508"/>
      <c r="CB275" s="1508"/>
      <c r="CC275" s="1508"/>
      <c r="CD275" s="1508"/>
      <c r="CE275" s="1508"/>
      <c r="CF275" s="1508"/>
      <c r="CG275" s="1508"/>
      <c r="CH275" s="1508"/>
      <c r="CI275" s="1508"/>
      <c r="CJ275" s="1508"/>
      <c r="CK275" s="1508"/>
      <c r="CL275" s="1508"/>
      <c r="CM275" s="1508"/>
      <c r="CN275" s="1508"/>
      <c r="CO275" s="1508"/>
      <c r="CP275" s="1508"/>
      <c r="CQ275" s="1508"/>
      <c r="CR275" s="1508"/>
      <c r="CS275" s="1508"/>
      <c r="CT275" s="1508"/>
      <c r="CU275" s="1508"/>
      <c r="CV275" s="1508"/>
      <c r="CW275" s="1508"/>
      <c r="CX275" s="1508"/>
      <c r="CY275" s="1508"/>
      <c r="CZ275" s="1508"/>
    </row>
    <row r="276" s="546" customFormat="true" ht="15" customHeight="true" x14ac:dyDescent="0.2">
      <c r="U276" s="547"/>
      <c r="V276" s="547"/>
      <c r="W276" s="547"/>
      <c r="X276" s="547"/>
      <c r="Y276" s="547"/>
      <c r="Z276" s="547"/>
      <c r="AA276" s="547"/>
      <c r="AB276" s="547"/>
      <c r="AC276" s="547"/>
      <c r="AD276" s="547"/>
      <c r="AE276" s="547"/>
      <c r="AF276" s="547"/>
      <c r="AG276" s="547"/>
      <c r="AH276" s="547"/>
      <c r="AI276" s="547"/>
      <c r="AJ276" s="547"/>
      <c r="AK276" s="547"/>
      <c r="AL276" s="547"/>
      <c r="AM276" s="547"/>
      <c r="AN276" s="547"/>
      <c r="AO276" s="547"/>
      <c r="AP276" s="547"/>
      <c r="AQ276" s="547"/>
      <c r="AR276" s="547"/>
      <c r="AS276" s="547"/>
      <c r="AT276" s="547"/>
      <c r="AU276" s="547"/>
      <c r="AV276" s="547"/>
      <c r="AW276" s="547"/>
      <c r="AX276" s="547"/>
      <c r="AY276" s="547"/>
      <c r="AZ276" s="547"/>
      <c r="BA276" s="1906"/>
      <c r="BB276" s="294" t="s">
        <v>113</v>
      </c>
      <c r="BC276" s="1020" t="s">
        <v>35</v>
      </c>
      <c r="BD276" s="1040" t="s">
        <v>35</v>
      </c>
      <c r="BE276" s="1040" t="s">
        <v>35</v>
      </c>
      <c r="BF276" s="1040" t="s">
        <v>35</v>
      </c>
      <c r="BG276" s="1061" t="s">
        <v>35</v>
      </c>
      <c r="BH276" s="1082" t="s">
        <v>35</v>
      </c>
      <c r="BI276" s="1040" t="s">
        <v>35</v>
      </c>
      <c r="BJ276" s="1040" t="s">
        <v>35</v>
      </c>
      <c r="BK276" s="1040" t="s">
        <v>35</v>
      </c>
      <c r="BL276" s="1061" t="s">
        <v>35</v>
      </c>
      <c r="BM276" s="1082" t="s">
        <v>35</v>
      </c>
      <c r="BN276" s="1040" t="s">
        <v>35</v>
      </c>
      <c r="BO276" s="1040" t="s">
        <v>35</v>
      </c>
      <c r="BP276" s="1040" t="s">
        <v>35</v>
      </c>
      <c r="BQ276" s="1061" t="s">
        <v>35</v>
      </c>
      <c r="BR276" s="1082" t="s">
        <v>35</v>
      </c>
      <c r="BS276" s="1040" t="s">
        <v>35</v>
      </c>
      <c r="BT276" s="1612" t="s">
        <v>35</v>
      </c>
      <c r="BU276" s="1659"/>
      <c r="BV276" s="1659"/>
      <c r="BW276" s="1659"/>
      <c r="BX276" s="1659"/>
      <c r="BY276" s="1508"/>
      <c r="BZ276" s="1508"/>
      <c r="CA276" s="1508"/>
      <c r="CB276" s="1508"/>
      <c r="CC276" s="1508"/>
      <c r="CD276" s="1508"/>
      <c r="CE276" s="1508"/>
      <c r="CF276" s="1508"/>
      <c r="CG276" s="1508"/>
      <c r="CH276" s="1508"/>
      <c r="CI276" s="1508"/>
      <c r="CJ276" s="1508"/>
      <c r="CK276" s="1508"/>
      <c r="CL276" s="1508"/>
      <c r="CM276" s="1508"/>
      <c r="CN276" s="1508"/>
      <c r="CO276" s="1508"/>
      <c r="CP276" s="1508"/>
      <c r="CQ276" s="1508"/>
      <c r="CR276" s="1508"/>
      <c r="CS276" s="1508"/>
      <c r="CT276" s="1508"/>
      <c r="CU276" s="1508"/>
      <c r="CV276" s="1508"/>
      <c r="CW276" s="1508"/>
      <c r="CX276" s="1508"/>
      <c r="CY276" s="1508"/>
      <c r="CZ276" s="1508"/>
    </row>
    <row r="277" s="546" customFormat="true" ht="15" customHeight="true" x14ac:dyDescent="0.2">
      <c r="U277" s="547"/>
      <c r="V277" s="547"/>
      <c r="W277" s="547"/>
      <c r="X277" s="547"/>
      <c r="Y277" s="547"/>
      <c r="Z277" s="547"/>
      <c r="AA277" s="547"/>
      <c r="AB277" s="547"/>
      <c r="AC277" s="547"/>
      <c r="AD277" s="547"/>
      <c r="AE277" s="547"/>
      <c r="AF277" s="547"/>
      <c r="AG277" s="547"/>
      <c r="AH277" s="547"/>
      <c r="AI277" s="547"/>
      <c r="AJ277" s="547"/>
      <c r="AK277" s="547"/>
      <c r="AL277" s="547"/>
      <c r="AM277" s="547"/>
      <c r="AN277" s="547"/>
      <c r="AO277" s="547"/>
      <c r="AP277" s="547"/>
      <c r="AQ277" s="547"/>
      <c r="AR277" s="547"/>
      <c r="AS277" s="547"/>
      <c r="AT277" s="547"/>
      <c r="AU277" s="547"/>
      <c r="AV277" s="547"/>
      <c r="AW277" s="547"/>
      <c r="AX277" s="547"/>
      <c r="AY277" s="547"/>
      <c r="AZ277" s="547"/>
      <c r="BA277" s="1906" t="s">
        <v>77</v>
      </c>
      <c r="BB277" s="294" t="s">
        <v>78</v>
      </c>
      <c r="BC277" s="1020" t="s">
        <v>35</v>
      </c>
      <c r="BD277" s="1040" t="s">
        <v>35</v>
      </c>
      <c r="BE277" s="1040" t="s">
        <v>35</v>
      </c>
      <c r="BF277" s="1040" t="s">
        <v>35</v>
      </c>
      <c r="BG277" s="1061" t="s">
        <v>35</v>
      </c>
      <c r="BH277" s="1082" t="s">
        <v>35</v>
      </c>
      <c r="BI277" s="1040" t="s">
        <v>35</v>
      </c>
      <c r="BJ277" s="1040" t="s">
        <v>35</v>
      </c>
      <c r="BK277" s="1040" t="s">
        <v>35</v>
      </c>
      <c r="BL277" s="1061" t="s">
        <v>35</v>
      </c>
      <c r="BM277" s="1082" t="s">
        <v>35</v>
      </c>
      <c r="BN277" s="1040" t="s">
        <v>35</v>
      </c>
      <c r="BO277" s="1040" t="s">
        <v>35</v>
      </c>
      <c r="BP277" s="1040" t="s">
        <v>35</v>
      </c>
      <c r="BQ277" s="1061" t="s">
        <v>35</v>
      </c>
      <c r="BR277" s="1082" t="s">
        <v>35</v>
      </c>
      <c r="BS277" s="1040" t="s">
        <v>35</v>
      </c>
      <c r="BT277" s="1612" t="s">
        <v>35</v>
      </c>
      <c r="BU277" s="1659"/>
      <c r="BV277" s="1659"/>
      <c r="BW277" s="1659"/>
      <c r="BX277" s="1659"/>
      <c r="BY277" s="1508"/>
      <c r="BZ277" s="1508"/>
      <c r="CA277" s="1508"/>
      <c r="CB277" s="1508"/>
      <c r="CC277" s="1508"/>
      <c r="CD277" s="1508"/>
      <c r="CE277" s="1508"/>
      <c r="CF277" s="1508"/>
      <c r="CG277" s="1508"/>
      <c r="CH277" s="1508"/>
      <c r="CI277" s="1508"/>
      <c r="CJ277" s="1508"/>
      <c r="CK277" s="1508"/>
      <c r="CL277" s="1508"/>
      <c r="CM277" s="1508"/>
      <c r="CN277" s="1508"/>
      <c r="CO277" s="1508"/>
      <c r="CP277" s="1508"/>
      <c r="CQ277" s="1508"/>
      <c r="CR277" s="1508"/>
      <c r="CS277" s="1508"/>
      <c r="CT277" s="1508"/>
      <c r="CU277" s="1508"/>
      <c r="CV277" s="1508"/>
      <c r="CW277" s="1508"/>
      <c r="CX277" s="1508"/>
      <c r="CY277" s="1508"/>
      <c r="CZ277" s="1508"/>
    </row>
    <row r="278" s="546" customFormat="true" ht="15" customHeight="true" x14ac:dyDescent="0.2">
      <c r="U278" s="547"/>
      <c r="V278" s="547"/>
      <c r="W278" s="547"/>
      <c r="X278" s="547"/>
      <c r="Y278" s="547"/>
      <c r="Z278" s="547"/>
      <c r="AA278" s="547"/>
      <c r="AB278" s="547"/>
      <c r="AC278" s="547"/>
      <c r="AD278" s="547"/>
      <c r="AE278" s="547"/>
      <c r="AF278" s="547"/>
      <c r="AG278" s="547"/>
      <c r="AH278" s="547"/>
      <c r="AI278" s="547"/>
      <c r="AJ278" s="547"/>
      <c r="AK278" s="547"/>
      <c r="AL278" s="547"/>
      <c r="AM278" s="547"/>
      <c r="AN278" s="547"/>
      <c r="AO278" s="547"/>
      <c r="AP278" s="547"/>
      <c r="AQ278" s="547"/>
      <c r="AR278" s="547"/>
      <c r="AS278" s="547"/>
      <c r="AT278" s="547"/>
      <c r="AU278" s="547"/>
      <c r="AV278" s="547"/>
      <c r="AW278" s="547"/>
      <c r="AX278" s="547"/>
      <c r="AY278" s="547"/>
      <c r="AZ278" s="547"/>
      <c r="BA278" s="1906"/>
      <c r="BB278" s="294" t="s">
        <v>79</v>
      </c>
      <c r="BC278" s="1020" t="s">
        <v>35</v>
      </c>
      <c r="BD278" s="1040" t="s">
        <v>35</v>
      </c>
      <c r="BE278" s="1040" t="s">
        <v>35</v>
      </c>
      <c r="BF278" s="1040" t="s">
        <v>35</v>
      </c>
      <c r="BG278" s="1061" t="s">
        <v>35</v>
      </c>
      <c r="BH278" s="1082" t="s">
        <v>35</v>
      </c>
      <c r="BI278" s="1040" t="s">
        <v>35</v>
      </c>
      <c r="BJ278" s="1040" t="s">
        <v>35</v>
      </c>
      <c r="BK278" s="1040" t="s">
        <v>35</v>
      </c>
      <c r="BL278" s="1061" t="s">
        <v>35</v>
      </c>
      <c r="BM278" s="1082" t="s">
        <v>35</v>
      </c>
      <c r="BN278" s="1040" t="s">
        <v>35</v>
      </c>
      <c r="BO278" s="1040" t="s">
        <v>35</v>
      </c>
      <c r="BP278" s="1040" t="s">
        <v>35</v>
      </c>
      <c r="BQ278" s="1061" t="s">
        <v>35</v>
      </c>
      <c r="BR278" s="1082" t="s">
        <v>35</v>
      </c>
      <c r="BS278" s="1040" t="s">
        <v>35</v>
      </c>
      <c r="BT278" s="1612" t="s">
        <v>35</v>
      </c>
      <c r="BU278" s="1659"/>
      <c r="BV278" s="1659"/>
      <c r="BW278" s="1659"/>
      <c r="BX278" s="1659"/>
      <c r="BY278" s="1508"/>
      <c r="BZ278" s="1508"/>
      <c r="CA278" s="1508"/>
      <c r="CB278" s="1508"/>
      <c r="CC278" s="1508"/>
      <c r="CD278" s="1508"/>
      <c r="CE278" s="1508"/>
      <c r="CF278" s="1508"/>
      <c r="CG278" s="1508"/>
      <c r="CH278" s="1508"/>
      <c r="CI278" s="1508"/>
      <c r="CJ278" s="1508"/>
      <c r="CK278" s="1508"/>
      <c r="CL278" s="1508"/>
      <c r="CM278" s="1508"/>
      <c r="CN278" s="1508"/>
      <c r="CO278" s="1508"/>
      <c r="CP278" s="1508"/>
      <c r="CQ278" s="1508"/>
      <c r="CR278" s="1508"/>
      <c r="CS278" s="1508"/>
      <c r="CT278" s="1508"/>
      <c r="CU278" s="1508"/>
      <c r="CV278" s="1508"/>
      <c r="CW278" s="1508"/>
      <c r="CX278" s="1508"/>
      <c r="CY278" s="1508"/>
      <c r="CZ278" s="1508"/>
    </row>
    <row r="279" s="546" customFormat="true" ht="15" customHeight="true" x14ac:dyDescent="0.2">
      <c r="U279" s="547"/>
      <c r="V279" s="547"/>
      <c r="W279" s="547"/>
      <c r="X279" s="547"/>
      <c r="Y279" s="547"/>
      <c r="Z279" s="547"/>
      <c r="AA279" s="547"/>
      <c r="AB279" s="547"/>
      <c r="AC279" s="547"/>
      <c r="AD279" s="547"/>
      <c r="AE279" s="547"/>
      <c r="AF279" s="547"/>
      <c r="AG279" s="547"/>
      <c r="AH279" s="547"/>
      <c r="AI279" s="547"/>
      <c r="AJ279" s="547"/>
      <c r="AK279" s="547"/>
      <c r="AL279" s="547"/>
      <c r="AM279" s="547"/>
      <c r="AN279" s="547"/>
      <c r="AO279" s="547"/>
      <c r="AP279" s="547"/>
      <c r="AQ279" s="547"/>
      <c r="AR279" s="547"/>
      <c r="AS279" s="547"/>
      <c r="AT279" s="547"/>
      <c r="AU279" s="547"/>
      <c r="AV279" s="547"/>
      <c r="AW279" s="547"/>
      <c r="AX279" s="547"/>
      <c r="AY279" s="547"/>
      <c r="AZ279" s="547"/>
      <c r="BA279" s="1906"/>
      <c r="BB279" s="294" t="s">
        <v>80</v>
      </c>
      <c r="BC279" s="1020" t="s">
        <v>35</v>
      </c>
      <c r="BD279" s="1041" t="s">
        <v>35</v>
      </c>
      <c r="BE279" s="1041" t="s">
        <v>35</v>
      </c>
      <c r="BF279" s="1041" t="s">
        <v>35</v>
      </c>
      <c r="BG279" s="1062" t="s">
        <v>35</v>
      </c>
      <c r="BH279" s="1020" t="s">
        <v>35</v>
      </c>
      <c r="BI279" s="1041" t="s">
        <v>35</v>
      </c>
      <c r="BJ279" s="1041" t="s">
        <v>35</v>
      </c>
      <c r="BK279" s="1041" t="s">
        <v>35</v>
      </c>
      <c r="BL279" s="1062" t="s">
        <v>35</v>
      </c>
      <c r="BM279" s="1020" t="s">
        <v>35</v>
      </c>
      <c r="BN279" s="1041" t="s">
        <v>35</v>
      </c>
      <c r="BO279" s="1041" t="s">
        <v>35</v>
      </c>
      <c r="BP279" s="1041" t="s">
        <v>35</v>
      </c>
      <c r="BQ279" s="1062" t="s">
        <v>35</v>
      </c>
      <c r="BR279" s="1020" t="s">
        <v>35</v>
      </c>
      <c r="BS279" s="1041" t="s">
        <v>35</v>
      </c>
      <c r="BT279" s="1102" t="s">
        <v>35</v>
      </c>
      <c r="BU279" s="1509"/>
      <c r="BV279" s="1509"/>
      <c r="BW279" s="1509"/>
      <c r="BX279" s="1509"/>
      <c r="BY279" s="1509"/>
      <c r="BZ279" s="1509"/>
      <c r="CA279" s="1509"/>
      <c r="CB279" s="1509"/>
      <c r="CC279" s="1509"/>
      <c r="CD279" s="1509"/>
      <c r="CE279" s="1509"/>
      <c r="CF279" s="1509"/>
      <c r="CG279" s="1509"/>
      <c r="CH279" s="1509"/>
      <c r="CI279" s="1509"/>
      <c r="CJ279" s="1509"/>
      <c r="CK279" s="1509"/>
      <c r="CL279" s="1509"/>
      <c r="CM279" s="1509"/>
      <c r="CN279" s="1509"/>
      <c r="CO279" s="1509"/>
      <c r="CP279" s="1509"/>
      <c r="CQ279" s="1509"/>
      <c r="CR279" s="1509"/>
      <c r="CS279" s="1509"/>
      <c r="CT279" s="1509"/>
      <c r="CU279" s="1509"/>
      <c r="CV279" s="1509"/>
      <c r="CW279" s="1509"/>
      <c r="CX279" s="1509"/>
      <c r="CY279" s="1509"/>
      <c r="CZ279" s="1509"/>
    </row>
    <row r="280" s="554" customFormat="true" ht="15" customHeight="true" x14ac:dyDescent="0.2">
      <c r="B280" s="559"/>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906"/>
      <c r="BB280" s="294" t="s">
        <v>81</v>
      </c>
      <c r="BC280" s="1020" t="s">
        <v>35</v>
      </c>
      <c r="BD280" s="1041" t="s">
        <v>35</v>
      </c>
      <c r="BE280" s="1041" t="s">
        <v>35</v>
      </c>
      <c r="BF280" s="1041" t="s">
        <v>35</v>
      </c>
      <c r="BG280" s="1062" t="s">
        <v>35</v>
      </c>
      <c r="BH280" s="1020" t="s">
        <v>35</v>
      </c>
      <c r="BI280" s="1041" t="s">
        <v>35</v>
      </c>
      <c r="BJ280" s="1041" t="s">
        <v>35</v>
      </c>
      <c r="BK280" s="1041" t="s">
        <v>35</v>
      </c>
      <c r="BL280" s="1062" t="s">
        <v>35</v>
      </c>
      <c r="BM280" s="1020" t="s">
        <v>35</v>
      </c>
      <c r="BN280" s="1041" t="s">
        <v>35</v>
      </c>
      <c r="BO280" s="1041" t="s">
        <v>35</v>
      </c>
      <c r="BP280" s="1041" t="s">
        <v>35</v>
      </c>
      <c r="BQ280" s="1062" t="s">
        <v>35</v>
      </c>
      <c r="BR280" s="1020" t="s">
        <v>35</v>
      </c>
      <c r="BS280" s="1041" t="s">
        <v>35</v>
      </c>
      <c r="BT280" s="1102" t="s">
        <v>35</v>
      </c>
      <c r="BU280" s="1509"/>
      <c r="BV280" s="1509"/>
      <c r="BW280" s="1509"/>
      <c r="BX280" s="1509"/>
      <c r="BY280" s="1509"/>
      <c r="BZ280" s="1509"/>
      <c r="CA280" s="1509"/>
      <c r="CB280" s="1509"/>
      <c r="CC280" s="1509"/>
      <c r="CD280" s="1509"/>
      <c r="CE280" s="1509"/>
      <c r="CF280" s="1509"/>
      <c r="CG280" s="1509"/>
      <c r="CH280" s="1509"/>
      <c r="CI280" s="1509"/>
      <c r="CJ280" s="1509"/>
      <c r="CK280" s="1509"/>
      <c r="CL280" s="1509"/>
      <c r="CM280" s="1509"/>
      <c r="CN280" s="1509"/>
      <c r="CO280" s="1509"/>
      <c r="CP280" s="1509"/>
      <c r="CQ280" s="1509"/>
      <c r="CR280" s="1509"/>
      <c r="CS280" s="1509"/>
      <c r="CT280" s="1509"/>
      <c r="CU280" s="1509"/>
      <c r="CV280" s="1509"/>
      <c r="CW280" s="1509"/>
      <c r="CX280" s="1509"/>
      <c r="CY280" s="1509"/>
      <c r="CZ280" s="1509"/>
    </row>
    <row r="281" s="554" customFormat="true" ht="15" customHeight="true" x14ac:dyDescent="0.2">
      <c r="B281" s="559"/>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906"/>
      <c r="BB281" s="294" t="s">
        <v>82</v>
      </c>
      <c r="BC281" s="1020" t="s">
        <v>35</v>
      </c>
      <c r="BD281" s="1041" t="s">
        <v>35</v>
      </c>
      <c r="BE281" s="1041" t="s">
        <v>35</v>
      </c>
      <c r="BF281" s="1041" t="s">
        <v>35</v>
      </c>
      <c r="BG281" s="1062" t="s">
        <v>35</v>
      </c>
      <c r="BH281" s="1020" t="s">
        <v>35</v>
      </c>
      <c r="BI281" s="1041" t="s">
        <v>35</v>
      </c>
      <c r="BJ281" s="1041" t="s">
        <v>35</v>
      </c>
      <c r="BK281" s="1041" t="s">
        <v>35</v>
      </c>
      <c r="BL281" s="1062" t="s">
        <v>35</v>
      </c>
      <c r="BM281" s="1020" t="s">
        <v>35</v>
      </c>
      <c r="BN281" s="1041" t="s">
        <v>35</v>
      </c>
      <c r="BO281" s="1041" t="s">
        <v>35</v>
      </c>
      <c r="BP281" s="1041" t="s">
        <v>35</v>
      </c>
      <c r="BQ281" s="1062" t="s">
        <v>35</v>
      </c>
      <c r="BR281" s="1020" t="s">
        <v>35</v>
      </c>
      <c r="BS281" s="1041" t="s">
        <v>35</v>
      </c>
      <c r="BT281" s="1102" t="s">
        <v>35</v>
      </c>
      <c r="BU281" s="1509"/>
      <c r="BV281" s="1509"/>
      <c r="BW281" s="1509"/>
      <c r="BX281" s="1509"/>
      <c r="BY281" s="1509"/>
      <c r="BZ281" s="1509"/>
      <c r="CA281" s="1509"/>
      <c r="CB281" s="1509"/>
      <c r="CC281" s="1509"/>
      <c r="CD281" s="1509"/>
      <c r="CE281" s="1509"/>
      <c r="CF281" s="1509"/>
      <c r="CG281" s="1509"/>
      <c r="CH281" s="1509"/>
      <c r="CI281" s="1509"/>
      <c r="CJ281" s="1509"/>
      <c r="CK281" s="1509"/>
      <c r="CL281" s="1509"/>
      <c r="CM281" s="1509"/>
      <c r="CN281" s="1509"/>
      <c r="CO281" s="1509"/>
      <c r="CP281" s="1509"/>
      <c r="CQ281" s="1509"/>
      <c r="CR281" s="1509"/>
      <c r="CS281" s="1509"/>
      <c r="CT281" s="1509"/>
      <c r="CU281" s="1509"/>
      <c r="CV281" s="1509"/>
      <c r="CW281" s="1509"/>
      <c r="CX281" s="1509"/>
      <c r="CY281" s="1509"/>
      <c r="CZ281" s="1509"/>
    </row>
    <row r="282" s="554" customFormat="true" ht="15" customHeight="true" x14ac:dyDescent="0.2">
      <c r="B282" s="559"/>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906"/>
      <c r="BB282" s="294" t="s">
        <v>83</v>
      </c>
      <c r="BC282" s="1020" t="s">
        <v>35</v>
      </c>
      <c r="BD282" s="1041" t="s">
        <v>35</v>
      </c>
      <c r="BE282" s="1041" t="s">
        <v>35</v>
      </c>
      <c r="BF282" s="1041" t="s">
        <v>35</v>
      </c>
      <c r="BG282" s="1062" t="s">
        <v>35</v>
      </c>
      <c r="BH282" s="1020" t="s">
        <v>35</v>
      </c>
      <c r="BI282" s="1041" t="s">
        <v>35</v>
      </c>
      <c r="BJ282" s="1041" t="s">
        <v>35</v>
      </c>
      <c r="BK282" s="1041" t="s">
        <v>35</v>
      </c>
      <c r="BL282" s="1062" t="s">
        <v>35</v>
      </c>
      <c r="BM282" s="1020" t="s">
        <v>35</v>
      </c>
      <c r="BN282" s="1041" t="s">
        <v>35</v>
      </c>
      <c r="BO282" s="1041" t="s">
        <v>35</v>
      </c>
      <c r="BP282" s="1041" t="s">
        <v>35</v>
      </c>
      <c r="BQ282" s="1062" t="s">
        <v>35</v>
      </c>
      <c r="BR282" s="1020" t="s">
        <v>35</v>
      </c>
      <c r="BS282" s="1041" t="s">
        <v>35</v>
      </c>
      <c r="BT282" s="1102" t="s">
        <v>35</v>
      </c>
      <c r="BU282" s="1509"/>
      <c r="BV282" s="1509"/>
      <c r="BW282" s="1509"/>
      <c r="BX282" s="1509"/>
      <c r="BY282" s="1509"/>
      <c r="BZ282" s="1509"/>
      <c r="CA282" s="1509"/>
      <c r="CB282" s="1509"/>
      <c r="CC282" s="1509"/>
      <c r="CD282" s="1509"/>
      <c r="CE282" s="1509"/>
      <c r="CF282" s="1509"/>
      <c r="CG282" s="1509"/>
      <c r="CH282" s="1509"/>
      <c r="CI282" s="1509"/>
      <c r="CJ282" s="1509"/>
      <c r="CK282" s="1509"/>
      <c r="CL282" s="1509"/>
      <c r="CM282" s="1509"/>
      <c r="CN282" s="1509"/>
      <c r="CO282" s="1509"/>
      <c r="CP282" s="1509"/>
      <c r="CQ282" s="1509"/>
      <c r="CR282" s="1509"/>
      <c r="CS282" s="1509"/>
      <c r="CT282" s="1509"/>
      <c r="CU282" s="1509"/>
      <c r="CV282" s="1509"/>
      <c r="CW282" s="1509"/>
      <c r="CX282" s="1509"/>
      <c r="CY282" s="1509"/>
      <c r="CZ282" s="1509"/>
    </row>
    <row r="283" s="554" customFormat="true" ht="15" customHeight="true" x14ac:dyDescent="0.2">
      <c r="B283" s="559"/>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906"/>
      <c r="BB283" s="294" t="s">
        <v>84</v>
      </c>
      <c r="BC283" s="1020" t="s">
        <v>35</v>
      </c>
      <c r="BD283" s="1041" t="s">
        <v>35</v>
      </c>
      <c r="BE283" s="1041" t="s">
        <v>35</v>
      </c>
      <c r="BF283" s="1041" t="s">
        <v>35</v>
      </c>
      <c r="BG283" s="1062" t="s">
        <v>35</v>
      </c>
      <c r="BH283" s="1020" t="s">
        <v>35</v>
      </c>
      <c r="BI283" s="1041" t="s">
        <v>35</v>
      </c>
      <c r="BJ283" s="1041" t="s">
        <v>35</v>
      </c>
      <c r="BK283" s="1041" t="s">
        <v>35</v>
      </c>
      <c r="BL283" s="1062" t="s">
        <v>35</v>
      </c>
      <c r="BM283" s="1020" t="s">
        <v>35</v>
      </c>
      <c r="BN283" s="1041" t="s">
        <v>35</v>
      </c>
      <c r="BO283" s="1041" t="s">
        <v>35</v>
      </c>
      <c r="BP283" s="1041" t="s">
        <v>35</v>
      </c>
      <c r="BQ283" s="1062" t="s">
        <v>35</v>
      </c>
      <c r="BR283" s="1020" t="s">
        <v>35</v>
      </c>
      <c r="BS283" s="1041" t="s">
        <v>35</v>
      </c>
      <c r="BT283" s="1102" t="s">
        <v>35</v>
      </c>
      <c r="BU283" s="1509"/>
      <c r="BV283" s="1509"/>
      <c r="BW283" s="1509"/>
      <c r="BX283" s="1509"/>
      <c r="BY283" s="1509"/>
      <c r="BZ283" s="1509"/>
      <c r="CA283" s="1509"/>
      <c r="CB283" s="1509"/>
      <c r="CC283" s="1509"/>
      <c r="CD283" s="1509"/>
      <c r="CE283" s="1509"/>
      <c r="CF283" s="1509"/>
      <c r="CG283" s="1509"/>
      <c r="CH283" s="1509"/>
      <c r="CI283" s="1509"/>
      <c r="CJ283" s="1509"/>
      <c r="CK283" s="1509"/>
      <c r="CL283" s="1509"/>
      <c r="CM283" s="1509"/>
      <c r="CN283" s="1509"/>
      <c r="CO283" s="1509"/>
      <c r="CP283" s="1509"/>
      <c r="CQ283" s="1509"/>
      <c r="CR283" s="1509"/>
      <c r="CS283" s="1509"/>
      <c r="CT283" s="1509"/>
      <c r="CU283" s="1509"/>
      <c r="CV283" s="1509"/>
      <c r="CW283" s="1509"/>
      <c r="CX283" s="1509"/>
      <c r="CY283" s="1509"/>
      <c r="CZ283" s="1509"/>
    </row>
    <row r="284" s="554" customFormat="true" ht="15" customHeight="true" x14ac:dyDescent="0.2">
      <c r="B284" s="559"/>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907"/>
      <c r="BB284" s="295" t="s">
        <v>113</v>
      </c>
      <c r="BC284" s="1021" t="s">
        <v>35</v>
      </c>
      <c r="BD284" s="1042" t="s">
        <v>35</v>
      </c>
      <c r="BE284" s="1042" t="s">
        <v>35</v>
      </c>
      <c r="BF284" s="1042" t="s">
        <v>35</v>
      </c>
      <c r="BG284" s="1063" t="s">
        <v>35</v>
      </c>
      <c r="BH284" s="1083" t="s">
        <v>35</v>
      </c>
      <c r="BI284" s="1042" t="s">
        <v>35</v>
      </c>
      <c r="BJ284" s="1042" t="s">
        <v>35</v>
      </c>
      <c r="BK284" s="1042" t="s">
        <v>35</v>
      </c>
      <c r="BL284" s="1063" t="s">
        <v>35</v>
      </c>
      <c r="BM284" s="1083" t="s">
        <v>35</v>
      </c>
      <c r="BN284" s="1042" t="s">
        <v>35</v>
      </c>
      <c r="BO284" s="1042" t="s">
        <v>35</v>
      </c>
      <c r="BP284" s="1042" t="s">
        <v>35</v>
      </c>
      <c r="BQ284" s="1063" t="s">
        <v>35</v>
      </c>
      <c r="BR284" s="1083" t="s">
        <v>35</v>
      </c>
      <c r="BS284" s="1042" t="s">
        <v>35</v>
      </c>
      <c r="BT284" s="1613" t="s">
        <v>35</v>
      </c>
      <c r="BU284" s="1660"/>
      <c r="BV284" s="1660"/>
      <c r="BW284" s="1660"/>
      <c r="BX284" s="1660"/>
      <c r="BY284" s="1510"/>
      <c r="BZ284" s="1510"/>
      <c r="CA284" s="1510"/>
      <c r="CB284" s="1510"/>
      <c r="CC284" s="1510"/>
      <c r="CD284" s="1510"/>
      <c r="CE284" s="1510"/>
      <c r="CF284" s="1510"/>
      <c r="CG284" s="1510"/>
      <c r="CH284" s="1510"/>
      <c r="CI284" s="1510"/>
      <c r="CJ284" s="1510"/>
      <c r="CK284" s="1510"/>
      <c r="CL284" s="1510"/>
      <c r="CM284" s="1510"/>
      <c r="CN284" s="1510"/>
      <c r="CO284" s="1510"/>
      <c r="CP284" s="1510"/>
      <c r="CQ284" s="1510"/>
      <c r="CR284" s="1510"/>
      <c r="CS284" s="1510"/>
      <c r="CT284" s="1510"/>
      <c r="CU284" s="1510"/>
      <c r="CV284" s="1510"/>
      <c r="CW284" s="1510"/>
      <c r="CX284" s="1510"/>
      <c r="CY284" s="1510"/>
      <c r="CZ284" s="1510"/>
    </row>
    <row r="285" s="554" customFormat="true" ht="15" customHeight="true" x14ac:dyDescent="0.2">
      <c r="B285" s="559"/>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15"/>
      <c r="BV285" s="215"/>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54" customFormat="true" ht="15" customHeight="true" x14ac:dyDescent="0.2">
      <c r="B286" s="559"/>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15"/>
      <c r="BV286" s="215"/>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54" customFormat="true" ht="15" customHeight="true" x14ac:dyDescent="0.2">
      <c r="B287" s="559"/>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15"/>
      <c r="BV287" s="215"/>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54" customFormat="true" ht="15" customHeight="true" x14ac:dyDescent="0.2">
      <c r="B288" s="559"/>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15"/>
      <c r="BV288" s="215"/>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54" customFormat="true" ht="15" customHeight="true" x14ac:dyDescent="0.2">
      <c r="A289" s="388"/>
      <c r="B289" s="389"/>
      <c r="C289" s="390"/>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15"/>
      <c r="BV289" s="215"/>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54" customFormat="true" ht="15" customHeight="true" x14ac:dyDescent="0.2">
      <c r="A290" s="561"/>
      <c r="B290" s="562"/>
      <c r="C290" s="563"/>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15"/>
      <c r="BV290" s="215"/>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54" customFormat="true" ht="15" customHeight="true" x14ac:dyDescent="0.2">
      <c r="A291" s="564"/>
      <c r="B291" s="565"/>
      <c r="C291" s="56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15"/>
      <c r="BV291" s="215"/>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54" customFormat="true" ht="15" customHeight="true" x14ac:dyDescent="0.2">
      <c r="A292" s="567"/>
      <c r="B292" s="568"/>
      <c r="C292" s="569"/>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15"/>
      <c r="BV292" s="215"/>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54" customFormat="true" ht="15" customHeight="true" x14ac:dyDescent="0.2">
      <c r="A293" s="570"/>
      <c r="B293" s="571"/>
      <c r="C293" s="572"/>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15"/>
      <c r="BV293" s="215"/>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54" customFormat="true" ht="15" customHeight="true" x14ac:dyDescent="0.2">
      <c r="A294" s="573"/>
      <c r="B294" s="574"/>
      <c r="C294" s="575"/>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15"/>
      <c r="BV294" s="215"/>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54" customFormat="true" ht="15" customHeight="true" x14ac:dyDescent="0.2">
      <c r="A295" s="573"/>
      <c r="B295" s="574"/>
      <c r="C295" s="575"/>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15"/>
      <c r="BV295" s="215"/>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54" customFormat="true" ht="15" customHeight="true" x14ac:dyDescent="0.2">
      <c r="A296" s="573"/>
      <c r="B296" s="576"/>
      <c r="C296" s="575"/>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15"/>
      <c r="BV296" s="215"/>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54" customFormat="true" ht="15" customHeight="true" x14ac:dyDescent="0.2">
      <c r="A297" s="577"/>
      <c r="B297" s="578"/>
      <c r="C297" s="579"/>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15"/>
      <c r="BV297" s="215"/>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54" customFormat="true" ht="15" customHeight="true" x14ac:dyDescent="0.2">
      <c r="B298" s="559"/>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15"/>
      <c r="BV298" s="215"/>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54" customFormat="true" ht="15" customHeight="true" x14ac:dyDescent="0.2">
      <c r="A299" s="391"/>
      <c r="B299" s="392"/>
      <c r="C299" s="393"/>
      <c r="D299" s="394"/>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15"/>
      <c r="BV299" s="215"/>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54" customFormat="true" ht="15" customHeight="true" x14ac:dyDescent="0.2">
      <c r="A300" s="580"/>
      <c r="B300" s="581"/>
      <c r="C300" s="582"/>
      <c r="D300" s="583"/>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15"/>
      <c r="BV300" s="215"/>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54" customFormat="true" ht="15" customHeight="true" x14ac:dyDescent="0.2">
      <c r="A301" s="584"/>
      <c r="B301" s="585"/>
      <c r="C301" s="586"/>
      <c r="D301" s="587"/>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15"/>
      <c r="BV301" s="215"/>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54" customFormat="true" ht="15" customHeight="true" x14ac:dyDescent="0.2">
      <c r="A302" s="588"/>
      <c r="B302" s="589"/>
      <c r="C302" s="590"/>
      <c r="D302" s="591"/>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15"/>
      <c r="BV302" s="215"/>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54" customFormat="true" ht="15" customHeight="true" x14ac:dyDescent="0.2">
      <c r="A303" s="592"/>
      <c r="B303" s="593"/>
      <c r="C303" s="594"/>
      <c r="D303" s="595"/>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15"/>
      <c r="BV303" s="215"/>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54" customFormat="true" ht="15" customHeight="true" x14ac:dyDescent="0.2">
      <c r="A304" s="596"/>
      <c r="B304" s="597"/>
      <c r="C304" s="598"/>
      <c r="D304" s="599"/>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15"/>
      <c r="BV304" s="215"/>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54" customFormat="true" ht="15" customHeight="true" x14ac:dyDescent="0.2">
      <c r="A305" s="600"/>
      <c r="B305" s="601"/>
      <c r="C305" s="602"/>
      <c r="D305" s="603"/>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15"/>
      <c r="BV305" s="215"/>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54" customFormat="true" ht="15" customHeight="true" x14ac:dyDescent="0.2">
      <c r="B306" s="559"/>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15"/>
      <c r="BV306" s="215"/>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54" customFormat="true" ht="15" customHeight="true" x14ac:dyDescent="0.2">
      <c r="B307" s="559"/>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15"/>
      <c r="BV307" s="215"/>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54" customFormat="true" ht="15" customHeight="true" x14ac:dyDescent="0.2">
      <c r="B308" s="559"/>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15"/>
      <c r="BV308" s="215"/>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54" customFormat="true" ht="15" customHeight="true" x14ac:dyDescent="0.2">
      <c r="B309" s="559"/>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15"/>
      <c r="BV309" s="215"/>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54" customFormat="true" ht="15" customHeight="true" x14ac:dyDescent="0.2">
      <c r="B310" s="559"/>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15"/>
      <c r="BV310" s="215"/>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54" customFormat="true" ht="15" customHeight="true" x14ac:dyDescent="0.2">
      <c r="B311" s="559"/>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15"/>
      <c r="BV311" s="215"/>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54" customFormat="true" ht="15" customHeight="true" x14ac:dyDescent="0.2">
      <c r="B312" s="559"/>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15"/>
      <c r="BV312" s="215"/>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54" customFormat="true" ht="15" customHeight="true" x14ac:dyDescent="0.2">
      <c r="B313" s="559"/>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15"/>
      <c r="BV313" s="215"/>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54" customFormat="true" ht="15" customHeight="true" x14ac:dyDescent="0.2">
      <c r="B314" s="559"/>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15"/>
      <c r="BV314" s="215"/>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54" customFormat="true" ht="15" customHeight="true" x14ac:dyDescent="0.2">
      <c r="B315" s="559"/>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15"/>
      <c r="BV315" s="215"/>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54" customFormat="true" ht="15" customHeight="true" x14ac:dyDescent="0.2">
      <c r="B316" s="559"/>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15"/>
      <c r="BV316" s="215"/>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54" customFormat="true" ht="15" customHeight="true" x14ac:dyDescent="0.2">
      <c r="B317" s="559"/>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15"/>
      <c r="BV317" s="215"/>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54" customFormat="true" ht="15" customHeight="true" x14ac:dyDescent="0.2">
      <c r="B318" s="559"/>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15"/>
      <c r="BV318" s="215"/>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54" customFormat="true" ht="15" customHeight="true" x14ac:dyDescent="0.2">
      <c r="B319" s="559"/>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15"/>
      <c r="BV319" s="215"/>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54" customFormat="true" ht="15" customHeight="true" x14ac:dyDescent="0.2">
      <c r="B320" s="559"/>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15"/>
      <c r="BV320" s="215"/>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54" customFormat="true" ht="15" customHeight="true" x14ac:dyDescent="0.2">
      <c r="B321" s="559"/>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15"/>
      <c r="BV321" s="215"/>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54" customFormat="true" ht="15" customHeight="true" x14ac:dyDescent="0.2">
      <c r="B322" s="559"/>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15"/>
      <c r="BV322" s="215"/>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54" customFormat="true" ht="15" customHeight="true" x14ac:dyDescent="0.2">
      <c r="B323" s="559"/>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15"/>
      <c r="BV323" s="215"/>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54" customFormat="true" ht="15" customHeight="true" x14ac:dyDescent="0.2">
      <c r="B324" s="559"/>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15"/>
      <c r="BV324" s="215"/>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54" customFormat="true" ht="15" customHeight="true" x14ac:dyDescent="0.2">
      <c r="B325" s="559"/>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15"/>
      <c r="BV325" s="215"/>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54" customFormat="true" ht="15" customHeight="true" x14ac:dyDescent="0.2">
      <c r="B326" s="559"/>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15"/>
      <c r="BV326" s="215"/>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54" customFormat="true" ht="15" customHeight="true" x14ac:dyDescent="0.2">
      <c r="B327" s="559"/>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15"/>
      <c r="BV327" s="215"/>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54" customFormat="true" ht="15" customHeight="true" x14ac:dyDescent="0.2">
      <c r="B328" s="559"/>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15"/>
      <c r="BV328" s="215"/>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54" customFormat="true" ht="250.15" customHeight="true" x14ac:dyDescent="0.2">
      <c r="B329" s="559"/>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15"/>
      <c r="BV329" s="215"/>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77"/>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71"/>
      <c r="BD330" s="371"/>
      <c r="BE330" s="371"/>
      <c r="BF330" s="371"/>
      <c r="BG330" s="371"/>
      <c r="BH330" s="371"/>
      <c r="BI330" s="371"/>
      <c r="BJ330" s="371"/>
      <c r="BK330" s="371"/>
      <c r="BL330" s="371"/>
      <c r="BM330" s="371"/>
      <c r="BN330" s="371"/>
      <c r="BO330" s="371"/>
      <c r="BP330" s="371"/>
      <c r="BQ330" s="371"/>
      <c r="BR330" s="371"/>
      <c r="BS330" s="371"/>
      <c r="BT330" s="371"/>
      <c r="BU330" s="211"/>
      <c r="BV330" s="211"/>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77"/>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71"/>
      <c r="BD331" s="371"/>
      <c r="BE331" s="371"/>
      <c r="BF331" s="371"/>
      <c r="BG331" s="371"/>
      <c r="BH331" s="371"/>
      <c r="BI331" s="371"/>
      <c r="BJ331" s="371"/>
      <c r="BK331" s="371"/>
      <c r="BL331" s="371"/>
      <c r="BM331" s="371"/>
      <c r="BN331" s="371"/>
      <c r="BO331" s="371"/>
      <c r="BP331" s="371"/>
      <c r="BQ331" s="371"/>
      <c r="BR331" s="371"/>
      <c r="BS331" s="371"/>
      <c r="BT331" s="371"/>
      <c r="BU331" s="211"/>
      <c r="BV331" s="211"/>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77"/>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71"/>
      <c r="BD332" s="371"/>
      <c r="BE332" s="371"/>
      <c r="BF332" s="371"/>
      <c r="BG332" s="371"/>
      <c r="BH332" s="371"/>
      <c r="BI332" s="371"/>
      <c r="BJ332" s="371"/>
      <c r="BK332" s="371"/>
      <c r="BL332" s="371"/>
      <c r="BM332" s="371"/>
      <c r="BN332" s="371"/>
      <c r="BO332" s="371"/>
      <c r="BP332" s="371"/>
      <c r="BQ332" s="371"/>
      <c r="BR332" s="371"/>
      <c r="BS332" s="371"/>
      <c r="BT332" s="371"/>
      <c r="BU332" s="211"/>
      <c r="BV332" s="211"/>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77"/>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71"/>
      <c r="BD333" s="371"/>
      <c r="BE333" s="371"/>
      <c r="BF333" s="371"/>
      <c r="BG333" s="371"/>
      <c r="BH333" s="371"/>
      <c r="BI333" s="371"/>
      <c r="BJ333" s="371"/>
      <c r="BK333" s="371"/>
      <c r="BL333" s="371"/>
      <c r="BM333" s="371"/>
      <c r="BN333" s="371"/>
      <c r="BO333" s="371"/>
      <c r="BP333" s="371"/>
      <c r="BQ333" s="371"/>
      <c r="BR333" s="371"/>
      <c r="BS333" s="371"/>
      <c r="BT333" s="371"/>
      <c r="BU333" s="211"/>
      <c r="BV333" s="211"/>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77"/>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71"/>
      <c r="BD334" s="371"/>
      <c r="BE334" s="371"/>
      <c r="BF334" s="371"/>
      <c r="BG334" s="371"/>
      <c r="BH334" s="371"/>
      <c r="BI334" s="371"/>
      <c r="BJ334" s="371"/>
      <c r="BK334" s="371"/>
      <c r="BL334" s="371"/>
      <c r="BM334" s="371"/>
      <c r="BN334" s="371"/>
      <c r="BO334" s="371"/>
      <c r="BP334" s="371"/>
      <c r="BQ334" s="371"/>
      <c r="BR334" s="371"/>
      <c r="BS334" s="371"/>
      <c r="BT334" s="371"/>
      <c r="BU334" s="211"/>
      <c r="BV334" s="211"/>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77"/>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71"/>
      <c r="BD335" s="371"/>
      <c r="BE335" s="371"/>
      <c r="BF335" s="371"/>
      <c r="BG335" s="371"/>
      <c r="BH335" s="371"/>
      <c r="BI335" s="371"/>
      <c r="BJ335" s="371"/>
      <c r="BK335" s="371"/>
      <c r="BL335" s="371"/>
      <c r="BM335" s="371"/>
      <c r="BN335" s="371"/>
      <c r="BO335" s="371"/>
      <c r="BP335" s="371"/>
      <c r="BQ335" s="371"/>
      <c r="BR335" s="371"/>
      <c r="BS335" s="371"/>
      <c r="BT335" s="371"/>
      <c r="BU335" s="211"/>
      <c r="BV335" s="211"/>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77"/>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71"/>
      <c r="BD336" s="371"/>
      <c r="BE336" s="371"/>
      <c r="BF336" s="371"/>
      <c r="BG336" s="371"/>
      <c r="BH336" s="371"/>
      <c r="BI336" s="371"/>
      <c r="BJ336" s="371"/>
      <c r="BK336" s="371"/>
      <c r="BL336" s="371"/>
      <c r="BM336" s="371"/>
      <c r="BN336" s="371"/>
      <c r="BO336" s="371"/>
      <c r="BP336" s="371"/>
      <c r="BQ336" s="371"/>
      <c r="BR336" s="371"/>
      <c r="BS336" s="371"/>
      <c r="BT336" s="371"/>
      <c r="BU336" s="211"/>
      <c r="BV336" s="211"/>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77"/>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71"/>
      <c r="BD337" s="371"/>
      <c r="BE337" s="371"/>
      <c r="BF337" s="371"/>
      <c r="BG337" s="371"/>
      <c r="BH337" s="371"/>
      <c r="BI337" s="371"/>
      <c r="BJ337" s="371"/>
      <c r="BK337" s="371"/>
      <c r="BL337" s="371"/>
      <c r="BM337" s="371"/>
      <c r="BN337" s="371"/>
      <c r="BO337" s="371"/>
      <c r="BP337" s="371"/>
      <c r="BQ337" s="371"/>
      <c r="BR337" s="371"/>
      <c r="BS337" s="371"/>
      <c r="BT337" s="371"/>
      <c r="BU337" s="211"/>
      <c r="BV337" s="211"/>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77"/>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71"/>
      <c r="BD338" s="371"/>
      <c r="BE338" s="371"/>
      <c r="BF338" s="371"/>
      <c r="BG338" s="371"/>
      <c r="BH338" s="371"/>
      <c r="BI338" s="371"/>
      <c r="BJ338" s="371"/>
      <c r="BK338" s="371"/>
      <c r="BL338" s="371"/>
      <c r="BM338" s="371"/>
      <c r="BN338" s="371"/>
      <c r="BO338" s="371"/>
      <c r="BP338" s="371"/>
      <c r="BQ338" s="371"/>
      <c r="BR338" s="371"/>
      <c r="BS338" s="371"/>
      <c r="BT338" s="371"/>
      <c r="BU338" s="211"/>
      <c r="BV338" s="211"/>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54" customFormat="true" ht="15" customHeight="true" x14ac:dyDescent="0.2">
      <c r="B339" s="559"/>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908" t="s">
        <v>114</v>
      </c>
      <c r="BD339" s="1909"/>
      <c r="BE339" s="1909"/>
      <c r="BF339" s="1909"/>
      <c r="BG339" s="1910"/>
      <c r="BH339" s="1911" t="s">
        <v>38</v>
      </c>
      <c r="BI339" s="1909"/>
      <c r="BJ339" s="1909"/>
      <c r="BK339" s="1909"/>
      <c r="BL339" s="1910"/>
      <c r="BM339" s="1911" t="s">
        <v>37</v>
      </c>
      <c r="BN339" s="1909"/>
      <c r="BO339" s="1909"/>
      <c r="BP339" s="1909"/>
      <c r="BQ339" s="1912"/>
      <c r="BR339" s="1432" t="s">
        <v>137</v>
      </c>
      <c r="BS339" s="1433"/>
      <c r="BT339" s="1433"/>
      <c r="BU339" s="1661"/>
      <c r="BV339" s="1661"/>
      <c r="BW339" s="1661"/>
      <c r="BX339" s="1661"/>
      <c r="BY339" s="1662"/>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554" customFormat="true" ht="12.75" x14ac:dyDescent="0.2">
      <c r="B340" s="559"/>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271</v>
      </c>
      <c r="BS340" s="180" t="s">
        <v>272</v>
      </c>
      <c r="BT340" s="1614" t="s">
        <v>273</v>
      </c>
      <c r="BU340" s="1663"/>
      <c r="BV340" s="1663"/>
      <c r="BW340" s="1663"/>
      <c r="BX340" s="1663"/>
      <c r="BY340" s="1511"/>
      <c r="BZ340" s="1511"/>
      <c r="CA340" s="1511"/>
      <c r="CB340" s="1511"/>
      <c r="CC340" s="1511"/>
      <c r="CD340" s="1511"/>
      <c r="CE340" s="1511"/>
      <c r="CF340" s="1511"/>
      <c r="CG340" s="1511"/>
      <c r="CH340" s="1511"/>
      <c r="CI340" s="1511"/>
      <c r="CJ340" s="1511"/>
      <c r="CK340" s="1511"/>
      <c r="CL340" s="1511"/>
      <c r="CM340" s="1511"/>
      <c r="CN340" s="1511"/>
      <c r="CO340" s="1511"/>
      <c r="CP340" s="1511"/>
      <c r="CQ340" s="1511"/>
      <c r="CR340" s="1511"/>
      <c r="CS340" s="1511"/>
      <c r="CT340" s="1511"/>
      <c r="CU340" s="1511"/>
      <c r="CV340" s="1511"/>
      <c r="CW340" s="1511"/>
      <c r="CX340" s="1511"/>
      <c r="CY340" s="1511"/>
      <c r="CZ340" s="1511"/>
    </row>
    <row r="341" s="554" customFormat="true" ht="15" customHeight="true" x14ac:dyDescent="0.2">
      <c r="B341" s="559"/>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913" t="s">
        <v>144</v>
      </c>
      <c r="BB341" s="162" t="s">
        <v>49</v>
      </c>
      <c r="BC341" s="1022" t="s">
        <v>35</v>
      </c>
      <c r="BD341" s="1043" t="s">
        <v>35</v>
      </c>
      <c r="BE341" s="1043" t="s">
        <v>35</v>
      </c>
      <c r="BF341" s="1043" t="s">
        <v>35</v>
      </c>
      <c r="BG341" s="1064" t="s">
        <v>35</v>
      </c>
      <c r="BH341" s="1084" t="s">
        <v>35</v>
      </c>
      <c r="BI341" s="1043" t="s">
        <v>35</v>
      </c>
      <c r="BJ341" s="1043" t="s">
        <v>35</v>
      </c>
      <c r="BK341" s="1043" t="s">
        <v>35</v>
      </c>
      <c r="BL341" s="1064" t="s">
        <v>35</v>
      </c>
      <c r="BM341" s="1084" t="s">
        <v>35</v>
      </c>
      <c r="BN341" s="1043" t="s">
        <v>35</v>
      </c>
      <c r="BO341" s="1043" t="s">
        <v>35</v>
      </c>
      <c r="BP341" s="1043" t="s">
        <v>35</v>
      </c>
      <c r="BQ341" s="1064" t="s">
        <v>35</v>
      </c>
      <c r="BR341" s="1084" t="s">
        <v>35</v>
      </c>
      <c r="BS341" s="1043" t="s">
        <v>35</v>
      </c>
      <c r="BT341" s="1615" t="s">
        <v>35</v>
      </c>
      <c r="BU341" s="1664"/>
      <c r="BV341" s="1664"/>
      <c r="BW341" s="1664"/>
      <c r="BX341" s="1664"/>
      <c r="BY341" s="1512"/>
      <c r="BZ341" s="1512"/>
      <c r="CA341" s="1512"/>
      <c r="CB341" s="1512"/>
      <c r="CC341" s="1512"/>
      <c r="CD341" s="1512"/>
      <c r="CE341" s="1512"/>
      <c r="CF341" s="1512"/>
      <c r="CG341" s="1512"/>
      <c r="CH341" s="1512"/>
      <c r="CI341" s="1512"/>
      <c r="CJ341" s="1512"/>
      <c r="CK341" s="1512"/>
      <c r="CL341" s="1512"/>
      <c r="CM341" s="1512"/>
      <c r="CN341" s="1512"/>
      <c r="CO341" s="1512"/>
      <c r="CP341" s="1512"/>
      <c r="CQ341" s="1512"/>
      <c r="CR341" s="1512"/>
      <c r="CS341" s="1512"/>
      <c r="CT341" s="1512"/>
      <c r="CU341" s="1512"/>
      <c r="CV341" s="1512"/>
      <c r="CW341" s="1512"/>
      <c r="CX341" s="1512"/>
      <c r="CY341" s="1512"/>
      <c r="CZ341" s="1512"/>
    </row>
    <row r="342" s="554" customFormat="true" ht="15" customHeight="true" x14ac:dyDescent="0.2">
      <c r="B342" s="559"/>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901"/>
      <c r="BB342" s="163" t="s">
        <v>48</v>
      </c>
      <c r="BC342" s="1023" t="s">
        <v>35</v>
      </c>
      <c r="BD342" s="1044" t="s">
        <v>35</v>
      </c>
      <c r="BE342" s="1044" t="s">
        <v>35</v>
      </c>
      <c r="BF342" s="1044" t="s">
        <v>35</v>
      </c>
      <c r="BG342" s="1065" t="s">
        <v>35</v>
      </c>
      <c r="BH342" s="1085" t="s">
        <v>35</v>
      </c>
      <c r="BI342" s="1044" t="s">
        <v>35</v>
      </c>
      <c r="BJ342" s="1044" t="s">
        <v>35</v>
      </c>
      <c r="BK342" s="1044" t="s">
        <v>35</v>
      </c>
      <c r="BL342" s="1065" t="s">
        <v>35</v>
      </c>
      <c r="BM342" s="1085" t="s">
        <v>35</v>
      </c>
      <c r="BN342" s="1044" t="s">
        <v>35</v>
      </c>
      <c r="BO342" s="1044" t="s">
        <v>35</v>
      </c>
      <c r="BP342" s="1044" t="s">
        <v>35</v>
      </c>
      <c r="BQ342" s="1065" t="s">
        <v>35</v>
      </c>
      <c r="BR342" s="1085" t="s">
        <v>35</v>
      </c>
      <c r="BS342" s="1044" t="s">
        <v>35</v>
      </c>
      <c r="BT342" s="1616" t="s">
        <v>35</v>
      </c>
      <c r="BU342" s="1665"/>
      <c r="BV342" s="1665"/>
      <c r="BW342" s="1665"/>
      <c r="BX342" s="1665"/>
      <c r="BY342" s="1513"/>
      <c r="BZ342" s="1513"/>
      <c r="CA342" s="1513"/>
      <c r="CB342" s="1513"/>
      <c r="CC342" s="1513"/>
      <c r="CD342" s="1513"/>
      <c r="CE342" s="1513"/>
      <c r="CF342" s="1513"/>
      <c r="CG342" s="1513"/>
      <c r="CH342" s="1513"/>
      <c r="CI342" s="1513"/>
      <c r="CJ342" s="1513"/>
      <c r="CK342" s="1513"/>
      <c r="CL342" s="1513"/>
      <c r="CM342" s="1513"/>
      <c r="CN342" s="1513"/>
      <c r="CO342" s="1513"/>
      <c r="CP342" s="1513"/>
      <c r="CQ342" s="1513"/>
      <c r="CR342" s="1513"/>
      <c r="CS342" s="1513"/>
      <c r="CT342" s="1513"/>
      <c r="CU342" s="1513"/>
      <c r="CV342" s="1513"/>
      <c r="CW342" s="1513"/>
      <c r="CX342" s="1513"/>
      <c r="CY342" s="1513"/>
      <c r="CZ342" s="1513"/>
    </row>
    <row r="343" s="554" customFormat="true" ht="15" customHeight="true" x14ac:dyDescent="0.2">
      <c r="B343" s="559"/>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900" t="s">
        <v>139</v>
      </c>
      <c r="BB343" s="163" t="s">
        <v>49</v>
      </c>
      <c r="BC343" s="1023" t="s">
        <v>35</v>
      </c>
      <c r="BD343" s="1044" t="s">
        <v>35</v>
      </c>
      <c r="BE343" s="1044" t="s">
        <v>35</v>
      </c>
      <c r="BF343" s="1044" t="s">
        <v>35</v>
      </c>
      <c r="BG343" s="1065" t="s">
        <v>35</v>
      </c>
      <c r="BH343" s="1085" t="s">
        <v>35</v>
      </c>
      <c r="BI343" s="1044" t="s">
        <v>35</v>
      </c>
      <c r="BJ343" s="1044" t="s">
        <v>35</v>
      </c>
      <c r="BK343" s="1044" t="s">
        <v>35</v>
      </c>
      <c r="BL343" s="1065" t="s">
        <v>35</v>
      </c>
      <c r="BM343" s="1085" t="s">
        <v>35</v>
      </c>
      <c r="BN343" s="1044" t="s">
        <v>35</v>
      </c>
      <c r="BO343" s="1044" t="s">
        <v>35</v>
      </c>
      <c r="BP343" s="1044" t="s">
        <v>35</v>
      </c>
      <c r="BQ343" s="1065" t="s">
        <v>35</v>
      </c>
      <c r="BR343" s="1085" t="s">
        <v>35</v>
      </c>
      <c r="BS343" s="1044" t="s">
        <v>35</v>
      </c>
      <c r="BT343" s="1616" t="s">
        <v>35</v>
      </c>
      <c r="BU343" s="1665"/>
      <c r="BV343" s="1665"/>
      <c r="BW343" s="1665"/>
      <c r="BX343" s="1665"/>
      <c r="BY343" s="1513"/>
      <c r="BZ343" s="1513"/>
      <c r="CA343" s="1513"/>
      <c r="CB343" s="1513"/>
      <c r="CC343" s="1513"/>
      <c r="CD343" s="1513"/>
      <c r="CE343" s="1513"/>
      <c r="CF343" s="1513"/>
      <c r="CG343" s="1513"/>
      <c r="CH343" s="1513"/>
      <c r="CI343" s="1513"/>
      <c r="CJ343" s="1513"/>
      <c r="CK343" s="1513"/>
      <c r="CL343" s="1513"/>
      <c r="CM343" s="1513"/>
      <c r="CN343" s="1513"/>
      <c r="CO343" s="1513"/>
      <c r="CP343" s="1513"/>
      <c r="CQ343" s="1513"/>
      <c r="CR343" s="1513"/>
      <c r="CS343" s="1513"/>
      <c r="CT343" s="1513"/>
      <c r="CU343" s="1513"/>
      <c r="CV343" s="1513"/>
      <c r="CW343" s="1513"/>
      <c r="CX343" s="1513"/>
      <c r="CY343" s="1513"/>
      <c r="CZ343" s="1513"/>
    </row>
    <row r="344" s="554" customFormat="true" ht="15" customHeight="true" x14ac:dyDescent="0.2">
      <c r="B344" s="559"/>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901"/>
      <c r="BB344" s="163" t="s">
        <v>48</v>
      </c>
      <c r="BC344" s="1023" t="s">
        <v>35</v>
      </c>
      <c r="BD344" s="1044" t="s">
        <v>35</v>
      </c>
      <c r="BE344" s="1044" t="s">
        <v>35</v>
      </c>
      <c r="BF344" s="1044" t="s">
        <v>35</v>
      </c>
      <c r="BG344" s="1065" t="s">
        <v>35</v>
      </c>
      <c r="BH344" s="1085" t="s">
        <v>35</v>
      </c>
      <c r="BI344" s="1044" t="s">
        <v>35</v>
      </c>
      <c r="BJ344" s="1044" t="s">
        <v>35</v>
      </c>
      <c r="BK344" s="1044" t="s">
        <v>35</v>
      </c>
      <c r="BL344" s="1065" t="s">
        <v>35</v>
      </c>
      <c r="BM344" s="1085" t="s">
        <v>35</v>
      </c>
      <c r="BN344" s="1044" t="s">
        <v>35</v>
      </c>
      <c r="BO344" s="1044" t="s">
        <v>35</v>
      </c>
      <c r="BP344" s="1044" t="s">
        <v>35</v>
      </c>
      <c r="BQ344" s="1065" t="s">
        <v>35</v>
      </c>
      <c r="BR344" s="1085" t="s">
        <v>35</v>
      </c>
      <c r="BS344" s="1044" t="s">
        <v>35</v>
      </c>
      <c r="BT344" s="1616" t="s">
        <v>35</v>
      </c>
      <c r="BU344" s="1665"/>
      <c r="BV344" s="1665"/>
      <c r="BW344" s="1665"/>
      <c r="BX344" s="1665"/>
      <c r="BY344" s="1513"/>
      <c r="BZ344" s="1513"/>
      <c r="CA344" s="1513"/>
      <c r="CB344" s="1513"/>
      <c r="CC344" s="1513"/>
      <c r="CD344" s="1513"/>
      <c r="CE344" s="1513"/>
      <c r="CF344" s="1513"/>
      <c r="CG344" s="1513"/>
      <c r="CH344" s="1513"/>
      <c r="CI344" s="1513"/>
      <c r="CJ344" s="1513"/>
      <c r="CK344" s="1513"/>
      <c r="CL344" s="1513"/>
      <c r="CM344" s="1513"/>
      <c r="CN344" s="1513"/>
      <c r="CO344" s="1513"/>
      <c r="CP344" s="1513"/>
      <c r="CQ344" s="1513"/>
      <c r="CR344" s="1513"/>
      <c r="CS344" s="1513"/>
      <c r="CT344" s="1513"/>
      <c r="CU344" s="1513"/>
      <c r="CV344" s="1513"/>
      <c r="CW344" s="1513"/>
      <c r="CX344" s="1513"/>
      <c r="CY344" s="1513"/>
      <c r="CZ344" s="1513"/>
    </row>
    <row r="345" s="554" customFormat="true" ht="15" customHeight="true" x14ac:dyDescent="0.2">
      <c r="B345" s="559"/>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900" t="s">
        <v>140</v>
      </c>
      <c r="BB345" s="163" t="s">
        <v>49</v>
      </c>
      <c r="BC345" s="1023" t="s">
        <v>35</v>
      </c>
      <c r="BD345" s="1044" t="s">
        <v>35</v>
      </c>
      <c r="BE345" s="1044" t="s">
        <v>35</v>
      </c>
      <c r="BF345" s="1044" t="s">
        <v>35</v>
      </c>
      <c r="BG345" s="1065" t="s">
        <v>35</v>
      </c>
      <c r="BH345" s="1085" t="s">
        <v>35</v>
      </c>
      <c r="BI345" s="1044" t="s">
        <v>35</v>
      </c>
      <c r="BJ345" s="1044" t="s">
        <v>35</v>
      </c>
      <c r="BK345" s="1044" t="s">
        <v>35</v>
      </c>
      <c r="BL345" s="1065" t="s">
        <v>35</v>
      </c>
      <c r="BM345" s="1085" t="s">
        <v>35</v>
      </c>
      <c r="BN345" s="1044" t="s">
        <v>35</v>
      </c>
      <c r="BO345" s="1044" t="s">
        <v>35</v>
      </c>
      <c r="BP345" s="1044" t="s">
        <v>35</v>
      </c>
      <c r="BQ345" s="1065" t="s">
        <v>35</v>
      </c>
      <c r="BR345" s="1085" t="s">
        <v>35</v>
      </c>
      <c r="BS345" s="1044" t="s">
        <v>35</v>
      </c>
      <c r="BT345" s="1616" t="s">
        <v>35</v>
      </c>
      <c r="BU345" s="1665"/>
      <c r="BV345" s="1665"/>
      <c r="BW345" s="1665"/>
      <c r="BX345" s="1665"/>
      <c r="BY345" s="1513"/>
      <c r="BZ345" s="1513"/>
      <c r="CA345" s="1513"/>
      <c r="CB345" s="1513"/>
      <c r="CC345" s="1513"/>
      <c r="CD345" s="1513"/>
      <c r="CE345" s="1513"/>
      <c r="CF345" s="1513"/>
      <c r="CG345" s="1513"/>
      <c r="CH345" s="1513"/>
      <c r="CI345" s="1513"/>
      <c r="CJ345" s="1513"/>
      <c r="CK345" s="1513"/>
      <c r="CL345" s="1513"/>
      <c r="CM345" s="1513"/>
      <c r="CN345" s="1513"/>
      <c r="CO345" s="1513"/>
      <c r="CP345" s="1513"/>
      <c r="CQ345" s="1513"/>
      <c r="CR345" s="1513"/>
      <c r="CS345" s="1513"/>
      <c r="CT345" s="1513"/>
      <c r="CU345" s="1513"/>
      <c r="CV345" s="1513"/>
      <c r="CW345" s="1513"/>
      <c r="CX345" s="1513"/>
      <c r="CY345" s="1513"/>
      <c r="CZ345" s="1513"/>
    </row>
    <row r="346" s="554" customFormat="true" ht="15" customHeight="true" x14ac:dyDescent="0.2">
      <c r="B346" s="559"/>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901"/>
      <c r="BB346" s="163" t="s">
        <v>48</v>
      </c>
      <c r="BC346" s="1023" t="s">
        <v>35</v>
      </c>
      <c r="BD346" s="1044" t="s">
        <v>35</v>
      </c>
      <c r="BE346" s="1044" t="s">
        <v>35</v>
      </c>
      <c r="BF346" s="1044" t="s">
        <v>35</v>
      </c>
      <c r="BG346" s="1065" t="s">
        <v>35</v>
      </c>
      <c r="BH346" s="1085" t="s">
        <v>35</v>
      </c>
      <c r="BI346" s="1044" t="s">
        <v>35</v>
      </c>
      <c r="BJ346" s="1044" t="s">
        <v>35</v>
      </c>
      <c r="BK346" s="1044" t="s">
        <v>35</v>
      </c>
      <c r="BL346" s="1065" t="s">
        <v>35</v>
      </c>
      <c r="BM346" s="1085" t="s">
        <v>35</v>
      </c>
      <c r="BN346" s="1044" t="s">
        <v>35</v>
      </c>
      <c r="BO346" s="1044" t="s">
        <v>35</v>
      </c>
      <c r="BP346" s="1044" t="s">
        <v>35</v>
      </c>
      <c r="BQ346" s="1065" t="s">
        <v>35</v>
      </c>
      <c r="BR346" s="1085" t="s">
        <v>35</v>
      </c>
      <c r="BS346" s="1044" t="s">
        <v>35</v>
      </c>
      <c r="BT346" s="1616" t="s">
        <v>35</v>
      </c>
      <c r="BU346" s="1665"/>
      <c r="BV346" s="1665"/>
      <c r="BW346" s="1665"/>
      <c r="BX346" s="1665"/>
      <c r="BY346" s="1513"/>
      <c r="BZ346" s="1513"/>
      <c r="CA346" s="1513"/>
      <c r="CB346" s="1513"/>
      <c r="CC346" s="1513"/>
      <c r="CD346" s="1513"/>
      <c r="CE346" s="1513"/>
      <c r="CF346" s="1513"/>
      <c r="CG346" s="1513"/>
      <c r="CH346" s="1513"/>
      <c r="CI346" s="1513"/>
      <c r="CJ346" s="1513"/>
      <c r="CK346" s="1513"/>
      <c r="CL346" s="1513"/>
      <c r="CM346" s="1513"/>
      <c r="CN346" s="1513"/>
      <c r="CO346" s="1513"/>
      <c r="CP346" s="1513"/>
      <c r="CQ346" s="1513"/>
      <c r="CR346" s="1513"/>
      <c r="CS346" s="1513"/>
      <c r="CT346" s="1513"/>
      <c r="CU346" s="1513"/>
      <c r="CV346" s="1513"/>
      <c r="CW346" s="1513"/>
      <c r="CX346" s="1513"/>
      <c r="CY346" s="1513"/>
      <c r="CZ346" s="1513"/>
    </row>
    <row r="347" s="554" customFormat="true" ht="15" customHeight="true" x14ac:dyDescent="0.2">
      <c r="B347" s="559"/>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900" t="s">
        <v>141</v>
      </c>
      <c r="BB347" s="163" t="s">
        <v>49</v>
      </c>
      <c r="BC347" s="1023" t="s">
        <v>35</v>
      </c>
      <c r="BD347" s="1044" t="s">
        <v>35</v>
      </c>
      <c r="BE347" s="1044" t="s">
        <v>35</v>
      </c>
      <c r="BF347" s="1044" t="s">
        <v>35</v>
      </c>
      <c r="BG347" s="1065" t="s">
        <v>35</v>
      </c>
      <c r="BH347" s="1085" t="s">
        <v>35</v>
      </c>
      <c r="BI347" s="1044" t="s">
        <v>35</v>
      </c>
      <c r="BJ347" s="1044" t="s">
        <v>35</v>
      </c>
      <c r="BK347" s="1044" t="s">
        <v>35</v>
      </c>
      <c r="BL347" s="1065" t="s">
        <v>35</v>
      </c>
      <c r="BM347" s="1085" t="s">
        <v>35</v>
      </c>
      <c r="BN347" s="1044" t="s">
        <v>35</v>
      </c>
      <c r="BO347" s="1044" t="s">
        <v>35</v>
      </c>
      <c r="BP347" s="1044" t="s">
        <v>35</v>
      </c>
      <c r="BQ347" s="1065" t="s">
        <v>35</v>
      </c>
      <c r="BR347" s="1085" t="s">
        <v>35</v>
      </c>
      <c r="BS347" s="1044" t="s">
        <v>35</v>
      </c>
      <c r="BT347" s="1616" t="s">
        <v>35</v>
      </c>
      <c r="BU347" s="1665"/>
      <c r="BV347" s="1665"/>
      <c r="BW347" s="1665"/>
      <c r="BX347" s="1665"/>
      <c r="BY347" s="1513"/>
      <c r="BZ347" s="1513"/>
      <c r="CA347" s="1513"/>
      <c r="CB347" s="1513"/>
      <c r="CC347" s="1513"/>
      <c r="CD347" s="1513"/>
      <c r="CE347" s="1513"/>
      <c r="CF347" s="1513"/>
      <c r="CG347" s="1513"/>
      <c r="CH347" s="1513"/>
      <c r="CI347" s="1513"/>
      <c r="CJ347" s="1513"/>
      <c r="CK347" s="1513"/>
      <c r="CL347" s="1513"/>
      <c r="CM347" s="1513"/>
      <c r="CN347" s="1513"/>
      <c r="CO347" s="1513"/>
      <c r="CP347" s="1513"/>
      <c r="CQ347" s="1513"/>
      <c r="CR347" s="1513"/>
      <c r="CS347" s="1513"/>
      <c r="CT347" s="1513"/>
      <c r="CU347" s="1513"/>
      <c r="CV347" s="1513"/>
      <c r="CW347" s="1513"/>
      <c r="CX347" s="1513"/>
      <c r="CY347" s="1513"/>
      <c r="CZ347" s="1513"/>
    </row>
    <row r="348" s="554" customFormat="true" ht="15" customHeight="true" x14ac:dyDescent="0.2">
      <c r="B348" s="559"/>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901"/>
      <c r="BB348" s="163" t="s">
        <v>48</v>
      </c>
      <c r="BC348" s="1023" t="s">
        <v>35</v>
      </c>
      <c r="BD348" s="1044" t="s">
        <v>35</v>
      </c>
      <c r="BE348" s="1044" t="s">
        <v>35</v>
      </c>
      <c r="BF348" s="1044" t="s">
        <v>35</v>
      </c>
      <c r="BG348" s="1065" t="s">
        <v>35</v>
      </c>
      <c r="BH348" s="1085" t="s">
        <v>35</v>
      </c>
      <c r="BI348" s="1044" t="s">
        <v>35</v>
      </c>
      <c r="BJ348" s="1044" t="s">
        <v>35</v>
      </c>
      <c r="BK348" s="1044" t="s">
        <v>35</v>
      </c>
      <c r="BL348" s="1065" t="s">
        <v>35</v>
      </c>
      <c r="BM348" s="1085" t="s">
        <v>35</v>
      </c>
      <c r="BN348" s="1044" t="s">
        <v>35</v>
      </c>
      <c r="BO348" s="1044" t="s">
        <v>35</v>
      </c>
      <c r="BP348" s="1044" t="s">
        <v>35</v>
      </c>
      <c r="BQ348" s="1065" t="s">
        <v>35</v>
      </c>
      <c r="BR348" s="1085" t="s">
        <v>35</v>
      </c>
      <c r="BS348" s="1044" t="s">
        <v>35</v>
      </c>
      <c r="BT348" s="1616" t="s">
        <v>35</v>
      </c>
      <c r="BU348" s="1665"/>
      <c r="BV348" s="1665"/>
      <c r="BW348" s="1665"/>
      <c r="BX348" s="1665"/>
      <c r="BY348" s="1513"/>
      <c r="BZ348" s="1513"/>
      <c r="CA348" s="1513"/>
      <c r="CB348" s="1513"/>
      <c r="CC348" s="1513"/>
      <c r="CD348" s="1513"/>
      <c r="CE348" s="1513"/>
      <c r="CF348" s="1513"/>
      <c r="CG348" s="1513"/>
      <c r="CH348" s="1513"/>
      <c r="CI348" s="1513"/>
      <c r="CJ348" s="1513"/>
      <c r="CK348" s="1513"/>
      <c r="CL348" s="1513"/>
      <c r="CM348" s="1513"/>
      <c r="CN348" s="1513"/>
      <c r="CO348" s="1513"/>
      <c r="CP348" s="1513"/>
      <c r="CQ348" s="1513"/>
      <c r="CR348" s="1513"/>
      <c r="CS348" s="1513"/>
      <c r="CT348" s="1513"/>
      <c r="CU348" s="1513"/>
      <c r="CV348" s="1513"/>
      <c r="CW348" s="1513"/>
      <c r="CX348" s="1513"/>
      <c r="CY348" s="1513"/>
      <c r="CZ348" s="1513"/>
    </row>
    <row r="349" s="554" customFormat="true" ht="15" customHeight="true" x14ac:dyDescent="0.2">
      <c r="B349" s="559"/>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900" t="s">
        <v>142</v>
      </c>
      <c r="BB349" s="163" t="s">
        <v>49</v>
      </c>
      <c r="BC349" s="1023" t="s">
        <v>35</v>
      </c>
      <c r="BD349" s="1044" t="s">
        <v>35</v>
      </c>
      <c r="BE349" s="1044" t="s">
        <v>35</v>
      </c>
      <c r="BF349" s="1044" t="s">
        <v>35</v>
      </c>
      <c r="BG349" s="1065" t="s">
        <v>35</v>
      </c>
      <c r="BH349" s="1085" t="s">
        <v>35</v>
      </c>
      <c r="BI349" s="1044" t="s">
        <v>35</v>
      </c>
      <c r="BJ349" s="1044" t="s">
        <v>35</v>
      </c>
      <c r="BK349" s="1044" t="s">
        <v>35</v>
      </c>
      <c r="BL349" s="1065" t="s">
        <v>35</v>
      </c>
      <c r="BM349" s="1085" t="s">
        <v>35</v>
      </c>
      <c r="BN349" s="1044" t="s">
        <v>35</v>
      </c>
      <c r="BO349" s="1044" t="s">
        <v>35</v>
      </c>
      <c r="BP349" s="1044" t="s">
        <v>35</v>
      </c>
      <c r="BQ349" s="1065" t="s">
        <v>35</v>
      </c>
      <c r="BR349" s="1085" t="s">
        <v>35</v>
      </c>
      <c r="BS349" s="1044" t="s">
        <v>35</v>
      </c>
      <c r="BT349" s="1616" t="s">
        <v>35</v>
      </c>
      <c r="BU349" s="1665"/>
      <c r="BV349" s="1665"/>
      <c r="BW349" s="1665"/>
      <c r="BX349" s="1665"/>
      <c r="BY349" s="1513"/>
      <c r="BZ349" s="1513"/>
      <c r="CA349" s="1513"/>
      <c r="CB349" s="1513"/>
      <c r="CC349" s="1513"/>
      <c r="CD349" s="1513"/>
      <c r="CE349" s="1513"/>
      <c r="CF349" s="1513"/>
      <c r="CG349" s="1513"/>
      <c r="CH349" s="1513"/>
      <c r="CI349" s="1513"/>
      <c r="CJ349" s="1513"/>
      <c r="CK349" s="1513"/>
      <c r="CL349" s="1513"/>
      <c r="CM349" s="1513"/>
      <c r="CN349" s="1513"/>
      <c r="CO349" s="1513"/>
      <c r="CP349" s="1513"/>
      <c r="CQ349" s="1513"/>
      <c r="CR349" s="1513"/>
      <c r="CS349" s="1513"/>
      <c r="CT349" s="1513"/>
      <c r="CU349" s="1513"/>
      <c r="CV349" s="1513"/>
      <c r="CW349" s="1513"/>
      <c r="CX349" s="1513"/>
      <c r="CY349" s="1513"/>
      <c r="CZ349" s="1513"/>
    </row>
    <row r="350" s="554" customFormat="true" ht="15" customHeight="true" x14ac:dyDescent="0.2">
      <c r="B350" s="559"/>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901"/>
      <c r="BB350" s="163" t="s">
        <v>48</v>
      </c>
      <c r="BC350" s="1023" t="s">
        <v>35</v>
      </c>
      <c r="BD350" s="1044" t="s">
        <v>35</v>
      </c>
      <c r="BE350" s="1044" t="s">
        <v>35</v>
      </c>
      <c r="BF350" s="1044" t="s">
        <v>35</v>
      </c>
      <c r="BG350" s="1065" t="s">
        <v>35</v>
      </c>
      <c r="BH350" s="1085" t="s">
        <v>35</v>
      </c>
      <c r="BI350" s="1044" t="s">
        <v>35</v>
      </c>
      <c r="BJ350" s="1044" t="s">
        <v>35</v>
      </c>
      <c r="BK350" s="1044" t="s">
        <v>35</v>
      </c>
      <c r="BL350" s="1065" t="s">
        <v>35</v>
      </c>
      <c r="BM350" s="1085" t="s">
        <v>35</v>
      </c>
      <c r="BN350" s="1044" t="s">
        <v>35</v>
      </c>
      <c r="BO350" s="1044" t="s">
        <v>35</v>
      </c>
      <c r="BP350" s="1044" t="s">
        <v>35</v>
      </c>
      <c r="BQ350" s="1065" t="s">
        <v>35</v>
      </c>
      <c r="BR350" s="1085" t="s">
        <v>35</v>
      </c>
      <c r="BS350" s="1044" t="s">
        <v>35</v>
      </c>
      <c r="BT350" s="1616" t="s">
        <v>35</v>
      </c>
      <c r="BU350" s="1665"/>
      <c r="BV350" s="1665"/>
      <c r="BW350" s="1665"/>
      <c r="BX350" s="1665"/>
      <c r="BY350" s="1513"/>
      <c r="BZ350" s="1513"/>
      <c r="CA350" s="1513"/>
      <c r="CB350" s="1513"/>
      <c r="CC350" s="1513"/>
      <c r="CD350" s="1513"/>
      <c r="CE350" s="1513"/>
      <c r="CF350" s="1513"/>
      <c r="CG350" s="1513"/>
      <c r="CH350" s="1513"/>
      <c r="CI350" s="1513"/>
      <c r="CJ350" s="1513"/>
      <c r="CK350" s="1513"/>
      <c r="CL350" s="1513"/>
      <c r="CM350" s="1513"/>
      <c r="CN350" s="1513"/>
      <c r="CO350" s="1513"/>
      <c r="CP350" s="1513"/>
      <c r="CQ350" s="1513"/>
      <c r="CR350" s="1513"/>
      <c r="CS350" s="1513"/>
      <c r="CT350" s="1513"/>
      <c r="CU350" s="1513"/>
      <c r="CV350" s="1513"/>
      <c r="CW350" s="1513"/>
      <c r="CX350" s="1513"/>
      <c r="CY350" s="1513"/>
      <c r="CZ350" s="1513"/>
    </row>
    <row r="351" s="554" customFormat="true" ht="15" customHeight="true" x14ac:dyDescent="0.2">
      <c r="B351" s="559"/>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900" t="s">
        <v>143</v>
      </c>
      <c r="BB351" s="163" t="s">
        <v>49</v>
      </c>
      <c r="BC351" s="1023" t="s">
        <v>35</v>
      </c>
      <c r="BD351" s="1044" t="s">
        <v>35</v>
      </c>
      <c r="BE351" s="1044" t="s">
        <v>35</v>
      </c>
      <c r="BF351" s="1044" t="s">
        <v>35</v>
      </c>
      <c r="BG351" s="1065" t="s">
        <v>35</v>
      </c>
      <c r="BH351" s="1085" t="s">
        <v>35</v>
      </c>
      <c r="BI351" s="1044" t="s">
        <v>35</v>
      </c>
      <c r="BJ351" s="1044" t="s">
        <v>35</v>
      </c>
      <c r="BK351" s="1044" t="s">
        <v>35</v>
      </c>
      <c r="BL351" s="1065" t="s">
        <v>35</v>
      </c>
      <c r="BM351" s="1085" t="s">
        <v>35</v>
      </c>
      <c r="BN351" s="1044" t="s">
        <v>35</v>
      </c>
      <c r="BO351" s="1044" t="s">
        <v>35</v>
      </c>
      <c r="BP351" s="1044" t="s">
        <v>35</v>
      </c>
      <c r="BQ351" s="1065" t="s">
        <v>35</v>
      </c>
      <c r="BR351" s="1085" t="s">
        <v>35</v>
      </c>
      <c r="BS351" s="1044" t="s">
        <v>35</v>
      </c>
      <c r="BT351" s="1616" t="s">
        <v>35</v>
      </c>
      <c r="BU351" s="1665"/>
      <c r="BV351" s="1665"/>
      <c r="BW351" s="1665"/>
      <c r="BX351" s="1665"/>
      <c r="BY351" s="1513"/>
      <c r="BZ351" s="1513"/>
      <c r="CA351" s="1513"/>
      <c r="CB351" s="1513"/>
      <c r="CC351" s="1513"/>
      <c r="CD351" s="1513"/>
      <c r="CE351" s="1513"/>
      <c r="CF351" s="1513"/>
      <c r="CG351" s="1513"/>
      <c r="CH351" s="1513"/>
      <c r="CI351" s="1513"/>
      <c r="CJ351" s="1513"/>
      <c r="CK351" s="1513"/>
      <c r="CL351" s="1513"/>
      <c r="CM351" s="1513"/>
      <c r="CN351" s="1513"/>
      <c r="CO351" s="1513"/>
      <c r="CP351" s="1513"/>
      <c r="CQ351" s="1513"/>
      <c r="CR351" s="1513"/>
      <c r="CS351" s="1513"/>
      <c r="CT351" s="1513"/>
      <c r="CU351" s="1513"/>
      <c r="CV351" s="1513"/>
      <c r="CW351" s="1513"/>
      <c r="CX351" s="1513"/>
      <c r="CY351" s="1513"/>
      <c r="CZ351" s="1513"/>
    </row>
    <row r="352" s="554" customFormat="true" ht="15" customHeight="true" x14ac:dyDescent="0.2">
      <c r="B352" s="559"/>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901"/>
      <c r="BB352" s="163" t="s">
        <v>48</v>
      </c>
      <c r="BC352" s="1023" t="s">
        <v>35</v>
      </c>
      <c r="BD352" s="1044" t="s">
        <v>35</v>
      </c>
      <c r="BE352" s="1044" t="s">
        <v>35</v>
      </c>
      <c r="BF352" s="1044" t="s">
        <v>35</v>
      </c>
      <c r="BG352" s="1065" t="s">
        <v>35</v>
      </c>
      <c r="BH352" s="1085" t="s">
        <v>35</v>
      </c>
      <c r="BI352" s="1044" t="s">
        <v>35</v>
      </c>
      <c r="BJ352" s="1044" t="s">
        <v>35</v>
      </c>
      <c r="BK352" s="1044" t="s">
        <v>35</v>
      </c>
      <c r="BL352" s="1065" t="s">
        <v>35</v>
      </c>
      <c r="BM352" s="1085" t="s">
        <v>35</v>
      </c>
      <c r="BN352" s="1044" t="s">
        <v>35</v>
      </c>
      <c r="BO352" s="1044" t="s">
        <v>35</v>
      </c>
      <c r="BP352" s="1044" t="s">
        <v>35</v>
      </c>
      <c r="BQ352" s="1065" t="s">
        <v>35</v>
      </c>
      <c r="BR352" s="1085" t="s">
        <v>35</v>
      </c>
      <c r="BS352" s="1044" t="s">
        <v>35</v>
      </c>
      <c r="BT352" s="1616" t="s">
        <v>35</v>
      </c>
      <c r="BU352" s="1665"/>
      <c r="BV352" s="1665"/>
      <c r="BW352" s="1665"/>
      <c r="BX352" s="1665"/>
      <c r="BY352" s="1513"/>
      <c r="BZ352" s="1513"/>
      <c r="CA352" s="1513"/>
      <c r="CB352" s="1513"/>
      <c r="CC352" s="1513"/>
      <c r="CD352" s="1513"/>
      <c r="CE352" s="1513"/>
      <c r="CF352" s="1513"/>
      <c r="CG352" s="1513"/>
      <c r="CH352" s="1513"/>
      <c r="CI352" s="1513"/>
      <c r="CJ352" s="1513"/>
      <c r="CK352" s="1513"/>
      <c r="CL352" s="1513"/>
      <c r="CM352" s="1513"/>
      <c r="CN352" s="1513"/>
      <c r="CO352" s="1513"/>
      <c r="CP352" s="1513"/>
      <c r="CQ352" s="1513"/>
      <c r="CR352" s="1513"/>
      <c r="CS352" s="1513"/>
      <c r="CT352" s="1513"/>
      <c r="CU352" s="1513"/>
      <c r="CV352" s="1513"/>
      <c r="CW352" s="1513"/>
      <c r="CX352" s="1513"/>
      <c r="CY352" s="1513"/>
      <c r="CZ352" s="1513"/>
    </row>
    <row r="353" s="554" customFormat="true" ht="15" customHeight="true" x14ac:dyDescent="0.2">
      <c r="B353" s="559"/>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900" t="s">
        <v>138</v>
      </c>
      <c r="BB353" s="163" t="s">
        <v>49</v>
      </c>
      <c r="BC353" s="1023" t="s">
        <v>35</v>
      </c>
      <c r="BD353" s="1044" t="s">
        <v>35</v>
      </c>
      <c r="BE353" s="1044" t="s">
        <v>35</v>
      </c>
      <c r="BF353" s="1044" t="s">
        <v>35</v>
      </c>
      <c r="BG353" s="1065" t="s">
        <v>35</v>
      </c>
      <c r="BH353" s="1085" t="s">
        <v>35</v>
      </c>
      <c r="BI353" s="1044" t="s">
        <v>35</v>
      </c>
      <c r="BJ353" s="1044" t="s">
        <v>35</v>
      </c>
      <c r="BK353" s="1044" t="s">
        <v>35</v>
      </c>
      <c r="BL353" s="1065" t="s">
        <v>35</v>
      </c>
      <c r="BM353" s="1085" t="s">
        <v>35</v>
      </c>
      <c r="BN353" s="1044" t="s">
        <v>35</v>
      </c>
      <c r="BO353" s="1044" t="s">
        <v>35</v>
      </c>
      <c r="BP353" s="1044" t="s">
        <v>35</v>
      </c>
      <c r="BQ353" s="1065" t="s">
        <v>35</v>
      </c>
      <c r="BR353" s="1085" t="s">
        <v>35</v>
      </c>
      <c r="BS353" s="1044" t="s">
        <v>35</v>
      </c>
      <c r="BT353" s="1616" t="s">
        <v>35</v>
      </c>
      <c r="BU353" s="1665"/>
      <c r="BV353" s="1665"/>
      <c r="BW353" s="1665"/>
      <c r="BX353" s="1665"/>
      <c r="BY353" s="1513"/>
      <c r="BZ353" s="1513"/>
      <c r="CA353" s="1513"/>
      <c r="CB353" s="1513"/>
      <c r="CC353" s="1513"/>
      <c r="CD353" s="1513"/>
      <c r="CE353" s="1513"/>
      <c r="CF353" s="1513"/>
      <c r="CG353" s="1513"/>
      <c r="CH353" s="1513"/>
      <c r="CI353" s="1513"/>
      <c r="CJ353" s="1513"/>
      <c r="CK353" s="1513"/>
      <c r="CL353" s="1513"/>
      <c r="CM353" s="1513"/>
      <c r="CN353" s="1513"/>
      <c r="CO353" s="1513"/>
      <c r="CP353" s="1513"/>
      <c r="CQ353" s="1513"/>
      <c r="CR353" s="1513"/>
      <c r="CS353" s="1513"/>
      <c r="CT353" s="1513"/>
      <c r="CU353" s="1513"/>
      <c r="CV353" s="1513"/>
      <c r="CW353" s="1513"/>
      <c r="CX353" s="1513"/>
      <c r="CY353" s="1513"/>
      <c r="CZ353" s="1513"/>
    </row>
    <row r="354" s="554" customFormat="true" ht="15" customHeight="true" x14ac:dyDescent="0.2">
      <c r="B354" s="559"/>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902"/>
      <c r="BB354" s="164" t="s">
        <v>48</v>
      </c>
      <c r="BC354" s="1024" t="s">
        <v>35</v>
      </c>
      <c r="BD354" s="1045" t="s">
        <v>35</v>
      </c>
      <c r="BE354" s="1045" t="s">
        <v>35</v>
      </c>
      <c r="BF354" s="1045" t="s">
        <v>35</v>
      </c>
      <c r="BG354" s="1066" t="s">
        <v>35</v>
      </c>
      <c r="BH354" s="1086" t="s">
        <v>35</v>
      </c>
      <c r="BI354" s="1045" t="s">
        <v>35</v>
      </c>
      <c r="BJ354" s="1045" t="s">
        <v>35</v>
      </c>
      <c r="BK354" s="1045" t="s">
        <v>35</v>
      </c>
      <c r="BL354" s="1066" t="s">
        <v>35</v>
      </c>
      <c r="BM354" s="1086" t="s">
        <v>35</v>
      </c>
      <c r="BN354" s="1045" t="s">
        <v>35</v>
      </c>
      <c r="BO354" s="1045" t="s">
        <v>35</v>
      </c>
      <c r="BP354" s="1045" t="s">
        <v>35</v>
      </c>
      <c r="BQ354" s="1066" t="s">
        <v>35</v>
      </c>
      <c r="BR354" s="1086" t="s">
        <v>35</v>
      </c>
      <c r="BS354" s="1045" t="s">
        <v>35</v>
      </c>
      <c r="BT354" s="1617" t="s">
        <v>35</v>
      </c>
      <c r="BU354" s="1666"/>
      <c r="BV354" s="1666"/>
      <c r="BW354" s="1666"/>
      <c r="BX354" s="1666"/>
      <c r="BY354" s="1514"/>
      <c r="BZ354" s="1514"/>
      <c r="CA354" s="1514"/>
      <c r="CB354" s="1514"/>
      <c r="CC354" s="1514"/>
      <c r="CD354" s="1514"/>
      <c r="CE354" s="1514"/>
      <c r="CF354" s="1514"/>
      <c r="CG354" s="1514"/>
      <c r="CH354" s="1514"/>
      <c r="CI354" s="1514"/>
      <c r="CJ354" s="1514"/>
      <c r="CK354" s="1514"/>
      <c r="CL354" s="1514"/>
      <c r="CM354" s="1514"/>
      <c r="CN354" s="1514"/>
      <c r="CO354" s="1514"/>
      <c r="CP354" s="1514"/>
      <c r="CQ354" s="1514"/>
      <c r="CR354" s="1514"/>
      <c r="CS354" s="1514"/>
      <c r="CT354" s="1514"/>
      <c r="CU354" s="1514"/>
      <c r="CV354" s="1514"/>
      <c r="CW354" s="1514"/>
      <c r="CX354" s="1514"/>
      <c r="CY354" s="1514"/>
      <c r="CZ354" s="1514"/>
    </row>
    <row r="355" s="554" customFormat="true" ht="15" customHeight="true" x14ac:dyDescent="0.2">
      <c r="B355" s="559"/>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1"/>
      <c r="BV355" s="311"/>
      <c r="BW355" s="311"/>
      <c r="BX355" s="311"/>
      <c r="BY355" s="311"/>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554" customFormat="true" ht="15" customHeight="true" x14ac:dyDescent="0.2">
      <c r="B356" s="559"/>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U359" s="216"/>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16"/>
      <c r="BV359" s="216"/>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U360" s="216"/>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16"/>
      <c r="BV360" s="216"/>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16"/>
      <c r="BV361" s="216"/>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16"/>
      <c r="BV362" s="216"/>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U363" s="216"/>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16"/>
      <c r="BV363" s="216"/>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U364" s="216"/>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16"/>
      <c r="BV364" s="216"/>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16"/>
      <c r="BV365" s="216"/>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U366" s="216"/>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16"/>
      <c r="BV366" s="216"/>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16"/>
      <c r="BV367" s="216"/>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U368" s="216"/>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16"/>
      <c r="BV368" s="216"/>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16"/>
      <c r="BV369" s="216"/>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U370" s="216"/>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16"/>
      <c r="BV370" s="216"/>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U371" s="216"/>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16"/>
      <c r="BV371" s="216"/>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U372" s="216"/>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16"/>
      <c r="BV372" s="216"/>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U373" s="216"/>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16"/>
      <c r="BV373" s="216"/>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U374" s="216"/>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16"/>
      <c r="BV374" s="216"/>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U375" s="216"/>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15"/>
      <c r="BV375" s="215"/>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U376" s="216"/>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15"/>
      <c r="BV376" s="215"/>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U377" s="216"/>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15"/>
      <c r="BV377" s="215"/>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U378" s="216"/>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15"/>
      <c r="BV378" s="215"/>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U379" s="216"/>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15"/>
      <c r="BV379" s="215"/>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U380" s="216"/>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15"/>
      <c r="BV380" s="215"/>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U381" s="216"/>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15"/>
      <c r="BV381" s="215"/>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U382" s="216"/>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15"/>
      <c r="BV382" s="215"/>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U383" s="216"/>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15"/>
      <c r="BV383" s="215"/>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U384" s="216"/>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15"/>
      <c r="BV384" s="215"/>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15"/>
      <c r="BV385" s="215"/>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U386" s="216"/>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15"/>
      <c r="BV386" s="215"/>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U387" s="216"/>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15"/>
      <c r="BV387" s="215"/>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U388" s="216"/>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15"/>
      <c r="BV388" s="215"/>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U389" s="216"/>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15"/>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54" customFormat="true" ht="15" customHeight="true" x14ac:dyDescent="0.2">
      <c r="B390" s="559"/>
      <c r="U390" s="216"/>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15"/>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54" customFormat="true" ht="15" customHeight="true" x14ac:dyDescent="0.2">
      <c r="B391" s="559"/>
      <c r="U391" s="216"/>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15"/>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54" customFormat="true" ht="15" customHeight="true" x14ac:dyDescent="0.2">
      <c r="U392" s="216"/>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15"/>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54" customFormat="true" ht="15" customHeight="true" x14ac:dyDescent="0.2">
      <c r="U393" s="216"/>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15"/>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54" customFormat="true" ht="15" customHeight="true" x14ac:dyDescent="0.2">
      <c r="U394" s="216"/>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15"/>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54" customFormat="true" ht="15" customHeight="true" x14ac:dyDescent="0.2">
      <c r="U395" s="216"/>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15"/>
      <c r="BV395" s="215"/>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54" customFormat="true" ht="15" customHeight="true" x14ac:dyDescent="0.2">
      <c r="U396" s="216"/>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15"/>
      <c r="BV396" s="215"/>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54" customFormat="true" ht="15" customHeight="true" x14ac:dyDescent="0.2">
      <c r="U397" s="216"/>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15"/>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54" customFormat="true" ht="15" customHeight="true" x14ac:dyDescent="0.2">
      <c r="U398" s="216"/>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15"/>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395" customFormat="true" ht="15" customHeight="true" x14ac:dyDescent="0.25">
      <c r="A399" s="136"/>
      <c r="B399" s="136"/>
      <c r="C399" s="1786" t="s">
        <v>129</v>
      </c>
      <c r="D399" s="1787"/>
      <c r="E399" s="1787"/>
      <c r="F399" s="1787"/>
      <c r="G399" s="136"/>
      <c r="H399" s="1794" t="s">
        <v>130</v>
      </c>
      <c r="I399" s="1795"/>
      <c r="J399" s="1795"/>
      <c r="K399" s="1795"/>
      <c r="M399" s="1794" t="s">
        <v>131</v>
      </c>
      <c r="N399" s="1795"/>
      <c r="O399" s="1795"/>
      <c r="P399" s="1795"/>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U399" s="211"/>
      <c r="BV399" s="211"/>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1796" t="s">
        <v>203</v>
      </c>
      <c r="D400" s="1797"/>
      <c r="E400" s="1797"/>
      <c r="F400" s="376"/>
      <c r="G400" s="376"/>
      <c r="H400" s="1798" t="s">
        <v>203</v>
      </c>
      <c r="I400" s="1798"/>
      <c r="J400" s="1798"/>
      <c r="K400" s="376"/>
      <c r="L400" s="376"/>
      <c r="M400" s="1798" t="s">
        <v>203</v>
      </c>
      <c r="N400" s="1798"/>
      <c r="O400" s="1798"/>
      <c r="P400" s="376"/>
      <c r="Q400" s="376"/>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211"/>
      <c r="BV400" s="211"/>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96"/>
      <c r="D401" s="1797"/>
      <c r="E401" s="411" t="s">
        <v>204</v>
      </c>
      <c r="F401" s="376"/>
      <c r="G401" s="376"/>
      <c r="H401" s="1798"/>
      <c r="I401" s="1798"/>
      <c r="J401" s="412" t="s">
        <v>204</v>
      </c>
      <c r="K401" s="376"/>
      <c r="L401" s="376"/>
      <c r="M401" s="1798"/>
      <c r="N401" s="1798"/>
      <c r="O401" s="413" t="s">
        <v>204</v>
      </c>
      <c r="P401" s="376"/>
      <c r="Q401" s="376"/>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211"/>
      <c r="BV401" s="211"/>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99" t="s">
        <v>135</v>
      </c>
      <c r="C402" s="1797"/>
      <c r="D402" s="1797"/>
      <c r="E402" s="414" t="s">
        <v>205</v>
      </c>
      <c r="F402" s="376"/>
      <c r="G402" s="376"/>
      <c r="H402" s="1798"/>
      <c r="I402" s="1798"/>
      <c r="J402" s="415" t="s">
        <v>205</v>
      </c>
      <c r="K402" s="376"/>
      <c r="L402" s="376"/>
      <c r="M402" s="1798"/>
      <c r="N402" s="1798"/>
      <c r="O402" s="416" t="s">
        <v>205</v>
      </c>
      <c r="P402" s="376"/>
      <c r="Q402" s="376"/>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211"/>
      <c r="BV402" s="211"/>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800"/>
      <c r="C403" s="1752" t="s">
        <v>297</v>
      </c>
      <c r="D403" s="1753"/>
      <c r="E403" s="483">
        <v>0.80642278671772505</v>
      </c>
      <c r="F403" s="441"/>
      <c r="G403" s="441"/>
      <c r="H403" s="1753" t="s">
        <v>252</v>
      </c>
      <c r="I403" s="1753"/>
      <c r="J403" s="484">
        <v>-0.72869247654591107</v>
      </c>
      <c r="K403" s="441"/>
      <c r="L403" s="441"/>
      <c r="M403" s="1753" t="s">
        <v>297</v>
      </c>
      <c r="N403" s="1753"/>
      <c r="O403" s="485">
        <v>0.70105134095908139</v>
      </c>
      <c r="P403" s="441"/>
      <c r="Q403" s="441"/>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4"/>
      <c r="BV403" s="214"/>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800"/>
      <c r="C404" s="1752" t="s">
        <v>252</v>
      </c>
      <c r="D404" s="1753"/>
      <c r="E404" s="486">
        <v>-0.79649032103791439</v>
      </c>
      <c r="F404" s="441"/>
      <c r="G404" s="441"/>
      <c r="H404" s="1753" t="s">
        <v>297</v>
      </c>
      <c r="I404" s="1753"/>
      <c r="J404" s="487">
        <v>0.69682827374092127</v>
      </c>
      <c r="K404" s="441"/>
      <c r="L404" s="441"/>
      <c r="M404" s="1753" t="s">
        <v>298</v>
      </c>
      <c r="N404" s="1753"/>
      <c r="O404" s="488">
        <v>0.68841455636621285</v>
      </c>
      <c r="P404" s="441"/>
      <c r="Q404" s="441"/>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4"/>
      <c r="BV404" s="214"/>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800"/>
      <c r="C405" s="1752" t="s">
        <v>209</v>
      </c>
      <c r="D405" s="1753"/>
      <c r="E405" s="486">
        <v>0.78399945734179588</v>
      </c>
      <c r="F405" s="441"/>
      <c r="G405" s="441"/>
      <c r="H405" s="1753" t="s">
        <v>209</v>
      </c>
      <c r="I405" s="1753"/>
      <c r="J405" s="487">
        <v>0.69036943261932571</v>
      </c>
      <c r="K405" s="441"/>
      <c r="L405" s="441"/>
      <c r="M405" s="1753" t="s">
        <v>299</v>
      </c>
      <c r="N405" s="1753"/>
      <c r="O405" s="488">
        <v>0.67263000535949569</v>
      </c>
      <c r="P405" s="441"/>
      <c r="Q405" s="44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4"/>
      <c r="BV405" s="214"/>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800"/>
      <c r="C406" s="1752" t="s">
        <v>299</v>
      </c>
      <c r="D406" s="1753"/>
      <c r="E406" s="486">
        <v>0.72244430241621971</v>
      </c>
      <c r="F406" s="441"/>
      <c r="G406" s="441"/>
      <c r="H406" s="1753" t="s">
        <v>299</v>
      </c>
      <c r="I406" s="1753"/>
      <c r="J406" s="487">
        <v>0.64991954239735961</v>
      </c>
      <c r="K406" s="441"/>
      <c r="L406" s="441"/>
      <c r="M406" s="1753" t="s">
        <v>300</v>
      </c>
      <c r="N406" s="1753"/>
      <c r="O406" s="488">
        <v>0.66794417340387402</v>
      </c>
      <c r="P406" s="441"/>
      <c r="Q406" s="441"/>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4"/>
      <c r="BV406" s="214"/>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800"/>
      <c r="C407" s="1752" t="s">
        <v>298</v>
      </c>
      <c r="D407" s="1753"/>
      <c r="E407" s="486">
        <v>0.72172550078073661</v>
      </c>
      <c r="F407" s="441"/>
      <c r="G407" s="441"/>
      <c r="H407" s="1753" t="s">
        <v>217</v>
      </c>
      <c r="I407" s="1753"/>
      <c r="J407" s="487">
        <v>-0.61466183280562814</v>
      </c>
      <c r="K407" s="441"/>
      <c r="L407" s="441"/>
      <c r="M407" s="1753" t="s">
        <v>252</v>
      </c>
      <c r="N407" s="1753"/>
      <c r="O407" s="488">
        <v>-0.65146265843680673</v>
      </c>
      <c r="P407" s="441"/>
      <c r="Q407" s="44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4"/>
      <c r="BV407" s="214"/>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800"/>
      <c r="C408" s="1752" t="s">
        <v>300</v>
      </c>
      <c r="D408" s="1753"/>
      <c r="E408" s="486">
        <v>0.67982563846886324</v>
      </c>
      <c r="F408" s="441"/>
      <c r="G408" s="441"/>
      <c r="H408" s="1753" t="s">
        <v>301</v>
      </c>
      <c r="I408" s="1753"/>
      <c r="J408" s="487">
        <v>0.56204159218905736</v>
      </c>
      <c r="K408" s="441"/>
      <c r="L408" s="441"/>
      <c r="M408" s="1753" t="s">
        <v>209</v>
      </c>
      <c r="N408" s="1753"/>
      <c r="O408" s="488">
        <v>0.63012662641218664</v>
      </c>
      <c r="P408" s="441"/>
      <c r="Q408" s="441"/>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4"/>
      <c r="BV408" s="214"/>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800"/>
      <c r="C409" s="1752" t="s">
        <v>302</v>
      </c>
      <c r="D409" s="1753"/>
      <c r="E409" s="486">
        <v>0.66946852629549758</v>
      </c>
      <c r="F409" s="441"/>
      <c r="G409" s="441"/>
      <c r="H409" s="1753" t="s">
        <v>303</v>
      </c>
      <c r="I409" s="1753"/>
      <c r="J409" s="487">
        <v>0.55820192333106466</v>
      </c>
      <c r="K409" s="441"/>
      <c r="L409" s="441"/>
      <c r="M409" s="1753" t="s">
        <v>302</v>
      </c>
      <c r="N409" s="1753"/>
      <c r="O409" s="488">
        <v>0.60438825371464378</v>
      </c>
      <c r="P409" s="441"/>
      <c r="Q409" s="441"/>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4"/>
      <c r="BV409" s="214"/>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800"/>
      <c r="C410" s="1752" t="s">
        <v>217</v>
      </c>
      <c r="D410" s="1753"/>
      <c r="E410" s="486">
        <v>-0.65393395389656106</v>
      </c>
      <c r="F410" s="441"/>
      <c r="G410" s="441"/>
      <c r="H410" s="1753" t="s">
        <v>304</v>
      </c>
      <c r="I410" s="1753"/>
      <c r="J410" s="487">
        <v>0.54133506581026081</v>
      </c>
      <c r="K410" s="441"/>
      <c r="L410" s="441"/>
      <c r="M410" s="1753" t="s">
        <v>208</v>
      </c>
      <c r="N410" s="1753"/>
      <c r="O410" s="488">
        <v>-0.57617720465143574</v>
      </c>
      <c r="P410" s="441"/>
      <c r="Q410" s="441"/>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4"/>
      <c r="BV410" s="214"/>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800"/>
      <c r="C411" s="1752" t="s">
        <v>303</v>
      </c>
      <c r="D411" s="1753"/>
      <c r="E411" s="486">
        <v>0.63781955750852082</v>
      </c>
      <c r="F411" s="441"/>
      <c r="G411" s="441"/>
      <c r="H411" s="1753" t="s">
        <v>305</v>
      </c>
      <c r="I411" s="1753"/>
      <c r="J411" s="487">
        <v>0.54015504018939442</v>
      </c>
      <c r="K411" s="441"/>
      <c r="L411" s="441"/>
      <c r="M411" s="1753" t="s">
        <v>306</v>
      </c>
      <c r="N411" s="1753"/>
      <c r="O411" s="488">
        <v>0.57610930443619746</v>
      </c>
      <c r="P411" s="441"/>
      <c r="Q411" s="441"/>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4"/>
      <c r="BV411" s="214"/>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800"/>
      <c r="C412" s="1752" t="s">
        <v>304</v>
      </c>
      <c r="D412" s="1753"/>
      <c r="E412" s="486">
        <v>0.62460761814567511</v>
      </c>
      <c r="F412" s="441"/>
      <c r="G412" s="441"/>
      <c r="H412" s="1753" t="s">
        <v>302</v>
      </c>
      <c r="I412" s="1753"/>
      <c r="J412" s="487">
        <v>0.52922527108384443</v>
      </c>
      <c r="K412" s="441"/>
      <c r="L412" s="441"/>
      <c r="M412" s="1753" t="s">
        <v>307</v>
      </c>
      <c r="N412" s="1753"/>
      <c r="O412" s="488">
        <v>0.53368623460737652</v>
      </c>
      <c r="P412" s="441"/>
      <c r="Q412" s="441"/>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4"/>
      <c r="BV412" s="214"/>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800"/>
      <c r="C413" s="1752" t="s">
        <v>208</v>
      </c>
      <c r="D413" s="1753"/>
      <c r="E413" s="486">
        <v>-0.58703292711222821</v>
      </c>
      <c r="F413" s="441"/>
      <c r="G413" s="441"/>
      <c r="H413" s="1753" t="s">
        <v>308</v>
      </c>
      <c r="I413" s="1753"/>
      <c r="J413" s="487">
        <v>0.52402587853691618</v>
      </c>
      <c r="K413" s="441"/>
      <c r="L413" s="441"/>
      <c r="M413" s="1753" t="s">
        <v>217</v>
      </c>
      <c r="N413" s="1753"/>
      <c r="O413" s="488">
        <v>-0.51743541286509942</v>
      </c>
      <c r="P413" s="441"/>
      <c r="Q413" s="441"/>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4"/>
      <c r="BV413" s="214"/>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800"/>
      <c r="C414" s="1752" t="s">
        <v>307</v>
      </c>
      <c r="D414" s="1753"/>
      <c r="E414" s="486">
        <v>0.58621543115810992</v>
      </c>
      <c r="F414" s="441"/>
      <c r="G414" s="441"/>
      <c r="H414" s="1753" t="s">
        <v>298</v>
      </c>
      <c r="I414" s="1753"/>
      <c r="J414" s="487">
        <v>0.49538423034482643</v>
      </c>
      <c r="K414" s="441"/>
      <c r="L414" s="441"/>
      <c r="M414" s="1753" t="s">
        <v>303</v>
      </c>
      <c r="N414" s="1753"/>
      <c r="O414" s="488">
        <v>0.51091367236999707</v>
      </c>
      <c r="P414" s="441"/>
      <c r="Q414" s="441"/>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4"/>
      <c r="BV414" s="214"/>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800"/>
      <c r="C415" s="1752" t="s">
        <v>306</v>
      </c>
      <c r="D415" s="1753"/>
      <c r="E415" s="486">
        <v>0.55528148858069881</v>
      </c>
      <c r="F415" s="441"/>
      <c r="G415" s="441"/>
      <c r="H415" s="1753" t="s">
        <v>307</v>
      </c>
      <c r="I415" s="1753"/>
      <c r="J415" s="487">
        <v>0.47620390840891141</v>
      </c>
      <c r="K415" s="441"/>
      <c r="L415" s="441"/>
      <c r="M415" s="1753" t="s">
        <v>308</v>
      </c>
      <c r="N415" s="1753"/>
      <c r="O415" s="488">
        <v>0.46250284959014593</v>
      </c>
      <c r="P415" s="441"/>
      <c r="Q415" s="441"/>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4"/>
      <c r="BV415" s="214"/>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800"/>
      <c r="C416" s="1752" t="s">
        <v>241</v>
      </c>
      <c r="D416" s="1753"/>
      <c r="E416" s="486">
        <v>-0.5502411563881302</v>
      </c>
      <c r="F416" s="441"/>
      <c r="G416" s="441"/>
      <c r="H416" s="1753" t="s">
        <v>309</v>
      </c>
      <c r="I416" s="1753"/>
      <c r="J416" s="487">
        <v>0.46131619354872505</v>
      </c>
      <c r="K416" s="441"/>
      <c r="L416" s="441"/>
      <c r="M416" s="1753" t="s">
        <v>304</v>
      </c>
      <c r="N416" s="1753"/>
      <c r="O416" s="488">
        <v>0.45955728676385577</v>
      </c>
      <c r="P416" s="441"/>
      <c r="Q416" s="441"/>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4"/>
      <c r="BV416" s="214"/>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800"/>
      <c r="C417" s="1752" t="s">
        <v>301</v>
      </c>
      <c r="D417" s="1753"/>
      <c r="E417" s="486">
        <v>0.54079266024520833</v>
      </c>
      <c r="F417" s="441"/>
      <c r="G417" s="441"/>
      <c r="H417" s="1753" t="s">
        <v>306</v>
      </c>
      <c r="I417" s="1753"/>
      <c r="J417" s="487">
        <v>0.45766465485151048</v>
      </c>
      <c r="K417" s="441"/>
      <c r="L417" s="441"/>
      <c r="M417" s="1753" t="s">
        <v>241</v>
      </c>
      <c r="N417" s="1753"/>
      <c r="O417" s="488">
        <v>-0.43948179436438256</v>
      </c>
      <c r="P417" s="441"/>
      <c r="Q417" s="44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4"/>
      <c r="BV417" s="214"/>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800"/>
      <c r="C418" s="1752" t="s">
        <v>308</v>
      </c>
      <c r="D418" s="1753"/>
      <c r="E418" s="486">
        <v>0.53098039412847753</v>
      </c>
      <c r="F418" s="441"/>
      <c r="G418" s="441"/>
      <c r="H418" s="1753" t="s">
        <v>310</v>
      </c>
      <c r="I418" s="1753"/>
      <c r="J418" s="487">
        <v>0.45498414181566149</v>
      </c>
      <c r="K418" s="441"/>
      <c r="L418" s="441"/>
      <c r="M418" s="1753" t="s">
        <v>311</v>
      </c>
      <c r="N418" s="1753"/>
      <c r="O418" s="488">
        <v>0.42718935223603305</v>
      </c>
      <c r="P418" s="441"/>
      <c r="Q418" s="441"/>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4"/>
      <c r="BV418" s="214"/>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800"/>
      <c r="C419" s="1752" t="s">
        <v>305</v>
      </c>
      <c r="D419" s="1753"/>
      <c r="E419" s="486">
        <v>0.51159890233507566</v>
      </c>
      <c r="F419" s="441"/>
      <c r="G419" s="441"/>
      <c r="H419" s="1753" t="s">
        <v>241</v>
      </c>
      <c r="I419" s="1753"/>
      <c r="J419" s="487">
        <v>-0.44900716242732674</v>
      </c>
      <c r="K419" s="441"/>
      <c r="L419" s="441"/>
      <c r="M419" s="1753" t="s">
        <v>312</v>
      </c>
      <c r="N419" s="1753"/>
      <c r="O419" s="488">
        <v>0.42488537307832119</v>
      </c>
      <c r="P419" s="441"/>
      <c r="Q419" s="441"/>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4"/>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800"/>
      <c r="C420" s="1752" t="s">
        <v>312</v>
      </c>
      <c r="D420" s="1753"/>
      <c r="E420" s="486">
        <v>0.49448257425336006</v>
      </c>
      <c r="F420" s="441"/>
      <c r="G420" s="441"/>
      <c r="H420" s="1753" t="s">
        <v>313</v>
      </c>
      <c r="I420" s="1753"/>
      <c r="J420" s="487">
        <v>0.43919340961876324</v>
      </c>
      <c r="K420" s="441"/>
      <c r="L420" s="441"/>
      <c r="M420" s="1753" t="s">
        <v>314</v>
      </c>
      <c r="N420" s="1753"/>
      <c r="O420" s="488">
        <v>0.42343752505054671</v>
      </c>
      <c r="P420" s="441"/>
      <c r="Q420" s="441"/>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4"/>
      <c r="BV420" s="214"/>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800"/>
      <c r="C421" s="1752" t="s">
        <v>314</v>
      </c>
      <c r="D421" s="1753"/>
      <c r="E421" s="486">
        <v>0.4720824742471954</v>
      </c>
      <c r="F421" s="441"/>
      <c r="G421" s="441"/>
      <c r="H421" s="1753" t="s">
        <v>300</v>
      </c>
      <c r="I421" s="1753"/>
      <c r="J421" s="487">
        <v>0.42809912039786552</v>
      </c>
      <c r="K421" s="441"/>
      <c r="L421" s="441"/>
      <c r="M421" s="1753" t="s">
        <v>315</v>
      </c>
      <c r="N421" s="1753"/>
      <c r="O421" s="488">
        <v>-0.36600352354084403</v>
      </c>
      <c r="P421" s="441"/>
      <c r="Q421" s="441"/>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4"/>
      <c r="BV421" s="214"/>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800"/>
      <c r="C422" s="1752" t="s">
        <v>309</v>
      </c>
      <c r="D422" s="1753"/>
      <c r="E422" s="486">
        <v>0.43530107427760223</v>
      </c>
      <c r="F422" s="441"/>
      <c r="G422" s="441"/>
      <c r="H422" s="1753" t="s">
        <v>222</v>
      </c>
      <c r="I422" s="1753"/>
      <c r="J422" s="487">
        <v>0.42414058950985423</v>
      </c>
      <c r="K422" s="441"/>
      <c r="L422" s="441"/>
      <c r="M422" s="1753" t="s">
        <v>305</v>
      </c>
      <c r="N422" s="1753"/>
      <c r="O422" s="488">
        <v>0.35424551710907964</v>
      </c>
      <c r="P422" s="441"/>
      <c r="Q422" s="441"/>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4"/>
      <c r="BV422" s="214"/>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800"/>
      <c r="C423" s="1752" t="s">
        <v>311</v>
      </c>
      <c r="D423" s="1753"/>
      <c r="E423" s="486">
        <v>0.42056883812803947</v>
      </c>
      <c r="F423" s="441"/>
      <c r="G423" s="441"/>
      <c r="H423" s="1753" t="s">
        <v>312</v>
      </c>
      <c r="I423" s="1753"/>
      <c r="J423" s="487">
        <v>0.38237224117030638</v>
      </c>
      <c r="K423" s="441"/>
      <c r="L423" s="441"/>
      <c r="M423" s="1753" t="s">
        <v>313</v>
      </c>
      <c r="N423" s="1753"/>
      <c r="O423" s="488">
        <v>0.34341013620429134</v>
      </c>
      <c r="P423" s="441"/>
      <c r="Q423" s="441"/>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4"/>
      <c r="BV423" s="214"/>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800"/>
      <c r="C424" s="1752" t="s">
        <v>313</v>
      </c>
      <c r="D424" s="1753"/>
      <c r="E424" s="486">
        <v>0.41034093581096709</v>
      </c>
      <c r="F424" s="441"/>
      <c r="G424" s="441"/>
      <c r="H424" s="1753" t="s">
        <v>316</v>
      </c>
      <c r="I424" s="1753"/>
      <c r="J424" s="487">
        <v>0.32156407045919438</v>
      </c>
      <c r="K424" s="441"/>
      <c r="L424" s="441"/>
      <c r="M424" s="1753" t="s">
        <v>309</v>
      </c>
      <c r="N424" s="1753"/>
      <c r="O424" s="488">
        <v>0.3379293329785959</v>
      </c>
      <c r="P424" s="441"/>
      <c r="Q424" s="441"/>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4"/>
      <c r="BV424" s="214"/>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800"/>
      <c r="C425" s="1752" t="s">
        <v>310</v>
      </c>
      <c r="D425" s="1753"/>
      <c r="E425" s="486">
        <v>0.4059379342418758</v>
      </c>
      <c r="F425" s="441"/>
      <c r="G425" s="441"/>
      <c r="H425" s="1753" t="s">
        <v>317</v>
      </c>
      <c r="I425" s="1753"/>
      <c r="J425" s="487">
        <v>0.27158844401948928</v>
      </c>
      <c r="K425" s="441"/>
      <c r="L425" s="441"/>
      <c r="M425" s="1753" t="s">
        <v>318</v>
      </c>
      <c r="N425" s="1753"/>
      <c r="O425" s="488">
        <v>0.31089979016540875</v>
      </c>
      <c r="P425" s="441"/>
      <c r="Q425" s="441"/>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4"/>
      <c r="BV425" s="214"/>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800"/>
      <c r="C426" s="1752" t="s">
        <v>222</v>
      </c>
      <c r="D426" s="1753"/>
      <c r="E426" s="486">
        <v>0.40485405439557615</v>
      </c>
      <c r="F426" s="441"/>
      <c r="G426" s="441"/>
      <c r="H426" s="1753" t="s">
        <v>314</v>
      </c>
      <c r="I426" s="1753"/>
      <c r="J426" s="487">
        <v>0.26353633410530547</v>
      </c>
      <c r="K426" s="441"/>
      <c r="L426" s="441"/>
      <c r="M426" s="1753" t="s">
        <v>316</v>
      </c>
      <c r="N426" s="1753"/>
      <c r="O426" s="488">
        <v>0.30508966023494011</v>
      </c>
      <c r="P426" s="441"/>
      <c r="Q426" s="441"/>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4"/>
      <c r="BV426" s="214"/>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800"/>
      <c r="C427" s="1752" t="s">
        <v>319</v>
      </c>
      <c r="D427" s="1753"/>
      <c r="E427" s="486">
        <v>-0.37616092679747154</v>
      </c>
      <c r="F427" s="441"/>
      <c r="G427" s="441"/>
      <c r="H427" s="1753" t="s">
        <v>320</v>
      </c>
      <c r="I427" s="1753"/>
      <c r="J427" s="487">
        <v>-0.24860429804523582</v>
      </c>
      <c r="K427" s="441"/>
      <c r="L427" s="441"/>
      <c r="M427" s="1753" t="s">
        <v>321</v>
      </c>
      <c r="N427" s="1753"/>
      <c r="O427" s="488">
        <v>-0.30474746790178442</v>
      </c>
      <c r="P427" s="441"/>
      <c r="Q427" s="441"/>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4"/>
      <c r="BV427" s="214"/>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800"/>
      <c r="C428" s="1752" t="s">
        <v>316</v>
      </c>
      <c r="D428" s="1753"/>
      <c r="E428" s="486">
        <v>0.32052357282009913</v>
      </c>
      <c r="F428" s="441"/>
      <c r="G428" s="441"/>
      <c r="H428" s="1753" t="s">
        <v>322</v>
      </c>
      <c r="I428" s="1753"/>
      <c r="J428" s="487">
        <v>0.24731672279360423</v>
      </c>
      <c r="K428" s="441"/>
      <c r="L428" s="441"/>
      <c r="M428" s="1753" t="s">
        <v>310</v>
      </c>
      <c r="N428" s="1753"/>
      <c r="O428" s="488">
        <v>0.3033294075831553</v>
      </c>
      <c r="P428" s="441"/>
      <c r="Q428" s="441"/>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4"/>
      <c r="BV428" s="214"/>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800"/>
      <c r="C429" s="1752" t="s">
        <v>315</v>
      </c>
      <c r="D429" s="1753"/>
      <c r="E429" s="486">
        <v>-0.30521995973022259</v>
      </c>
      <c r="F429" s="441"/>
      <c r="G429" s="441"/>
      <c r="H429" s="1753" t="s">
        <v>208</v>
      </c>
      <c r="I429" s="1753"/>
      <c r="J429" s="487">
        <v>-0.24602378676034986</v>
      </c>
      <c r="K429" s="441"/>
      <c r="L429" s="441"/>
      <c r="M429" s="1753" t="s">
        <v>323</v>
      </c>
      <c r="N429" s="1753"/>
      <c r="O429" s="488">
        <v>0.30227944859865863</v>
      </c>
      <c r="P429" s="441"/>
      <c r="Q429" s="441"/>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4"/>
      <c r="BV429" s="214"/>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800"/>
      <c r="C430" s="1752" t="s">
        <v>324</v>
      </c>
      <c r="D430" s="1753"/>
      <c r="E430" s="486">
        <v>0.30079033023074797</v>
      </c>
      <c r="F430" s="441"/>
      <c r="G430" s="441"/>
      <c r="H430" s="1753" t="s">
        <v>325</v>
      </c>
      <c r="I430" s="1753"/>
      <c r="J430" s="487">
        <v>0.24131995223197725</v>
      </c>
      <c r="K430" s="441"/>
      <c r="L430" s="441"/>
      <c r="M430" s="1753" t="s">
        <v>222</v>
      </c>
      <c r="N430" s="1753"/>
      <c r="O430" s="488">
        <v>0.29850123457355388</v>
      </c>
      <c r="P430" s="441"/>
      <c r="Q430" s="441"/>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4"/>
      <c r="BV430" s="214"/>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800"/>
      <c r="C431" s="1752" t="s">
        <v>326</v>
      </c>
      <c r="D431" s="1753"/>
      <c r="E431" s="486">
        <v>0.29899752377335415</v>
      </c>
      <c r="F431" s="441"/>
      <c r="G431" s="441"/>
      <c r="H431" s="1753" t="s">
        <v>318</v>
      </c>
      <c r="I431" s="1753"/>
      <c r="J431" s="487">
        <v>0.21776229226421612</v>
      </c>
      <c r="K431" s="441"/>
      <c r="L431" s="441"/>
      <c r="M431" s="1753" t="s">
        <v>326</v>
      </c>
      <c r="N431" s="1753"/>
      <c r="O431" s="488">
        <v>0.29429626739017484</v>
      </c>
      <c r="P431" s="441"/>
      <c r="Q431" s="441"/>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4"/>
      <c r="BV431" s="214"/>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800"/>
      <c r="C432" s="1752" t="s">
        <v>327</v>
      </c>
      <c r="D432" s="1753"/>
      <c r="E432" s="486">
        <v>0.29805534706983272</v>
      </c>
      <c r="F432" s="441"/>
      <c r="G432" s="441"/>
      <c r="H432" s="1753" t="s">
        <v>328</v>
      </c>
      <c r="I432" s="1753"/>
      <c r="J432" s="487">
        <v>0.21091666622947566</v>
      </c>
      <c r="K432" s="441"/>
      <c r="L432" s="441"/>
      <c r="M432" s="1753" t="s">
        <v>327</v>
      </c>
      <c r="N432" s="1753"/>
      <c r="O432" s="488">
        <v>0.29268067463639941</v>
      </c>
      <c r="P432" s="441"/>
      <c r="Q432" s="441"/>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4"/>
      <c r="BV432" s="214"/>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800"/>
      <c r="C433" s="1752" t="s">
        <v>322</v>
      </c>
      <c r="D433" s="1753"/>
      <c r="E433" s="486">
        <v>0.27616083784965106</v>
      </c>
      <c r="F433" s="441"/>
      <c r="G433" s="441"/>
      <c r="H433" s="1753" t="s">
        <v>324</v>
      </c>
      <c r="I433" s="1753"/>
      <c r="J433" s="487">
        <v>0.2011761238459906</v>
      </c>
      <c r="K433" s="441"/>
      <c r="L433" s="441"/>
      <c r="M433" s="1753" t="s">
        <v>324</v>
      </c>
      <c r="N433" s="1753"/>
      <c r="O433" s="488">
        <v>0.28816395896532521</v>
      </c>
      <c r="P433" s="441"/>
      <c r="Q433" s="441"/>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4"/>
      <c r="BV433" s="214"/>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800"/>
      <c r="C434" s="1752" t="s">
        <v>318</v>
      </c>
      <c r="D434" s="1753"/>
      <c r="E434" s="486">
        <v>0.24036206311674332</v>
      </c>
      <c r="F434" s="441"/>
      <c r="G434" s="441"/>
      <c r="H434" s="1753" t="s">
        <v>329</v>
      </c>
      <c r="I434" s="1753"/>
      <c r="J434" s="487">
        <v>0.17629733904093811</v>
      </c>
      <c r="K434" s="441"/>
      <c r="L434" s="441"/>
      <c r="M434" s="1753" t="s">
        <v>301</v>
      </c>
      <c r="N434" s="1753"/>
      <c r="O434" s="488">
        <v>0.26492679401773545</v>
      </c>
      <c r="P434" s="441"/>
      <c r="Q434" s="441"/>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4"/>
      <c r="BV434" s="214"/>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800"/>
      <c r="C435" s="1752" t="s">
        <v>329</v>
      </c>
      <c r="D435" s="1753"/>
      <c r="E435" s="486">
        <v>0.23675942854123211</v>
      </c>
      <c r="F435" s="441"/>
      <c r="G435" s="441"/>
      <c r="H435" s="1753" t="s">
        <v>238</v>
      </c>
      <c r="I435" s="1753"/>
      <c r="J435" s="487">
        <v>0.16104934701448326</v>
      </c>
      <c r="K435" s="441"/>
      <c r="L435" s="441"/>
      <c r="M435" s="1753" t="s">
        <v>244</v>
      </c>
      <c r="N435" s="1753"/>
      <c r="O435" s="488">
        <v>-0.24099750821185925</v>
      </c>
      <c r="P435" s="441"/>
      <c r="Q435" s="441"/>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4"/>
      <c r="BV435" s="214"/>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800"/>
      <c r="C436" s="1752" t="s">
        <v>211</v>
      </c>
      <c r="D436" s="1753"/>
      <c r="E436" s="486">
        <v>0.22369149603003693</v>
      </c>
      <c r="F436" s="441"/>
      <c r="G436" s="441"/>
      <c r="H436" s="1753" t="s">
        <v>327</v>
      </c>
      <c r="I436" s="1753"/>
      <c r="J436" s="487">
        <v>0.14599772551666265</v>
      </c>
      <c r="K436" s="441"/>
      <c r="L436" s="441"/>
      <c r="M436" s="1753" t="s">
        <v>322</v>
      </c>
      <c r="N436" s="1753"/>
      <c r="O436" s="488">
        <v>0.22365251420096535</v>
      </c>
      <c r="P436" s="441"/>
      <c r="Q436" s="441"/>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4"/>
      <c r="BV436" s="214"/>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800"/>
      <c r="C437" s="1752" t="s">
        <v>325</v>
      </c>
      <c r="D437" s="1753"/>
      <c r="E437" s="486">
        <v>0.21085767235725886</v>
      </c>
      <c r="F437" s="441"/>
      <c r="G437" s="441"/>
      <c r="H437" s="1753" t="s">
        <v>326</v>
      </c>
      <c r="I437" s="1753"/>
      <c r="J437" s="487">
        <v>0.14149534048894438</v>
      </c>
      <c r="K437" s="441"/>
      <c r="L437" s="441"/>
      <c r="M437" s="1753" t="s">
        <v>319</v>
      </c>
      <c r="N437" s="1753"/>
      <c r="O437" s="488">
        <v>-0.21385178851749939</v>
      </c>
      <c r="P437" s="441"/>
      <c r="Q437" s="441"/>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4"/>
      <c r="BV437" s="214"/>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800"/>
      <c r="C438" s="1752" t="s">
        <v>320</v>
      </c>
      <c r="D438" s="1753"/>
      <c r="E438" s="486">
        <v>-0.18167926250529487</v>
      </c>
      <c r="F438" s="441"/>
      <c r="G438" s="441"/>
      <c r="H438" s="1753" t="s">
        <v>256</v>
      </c>
      <c r="I438" s="1753"/>
      <c r="J438" s="487">
        <v>0.13679303475079893</v>
      </c>
      <c r="K438" s="441"/>
      <c r="L438" s="441"/>
      <c r="M438" s="1753" t="s">
        <v>325</v>
      </c>
      <c r="N438" s="1753"/>
      <c r="O438" s="488">
        <v>0.21301225557061271</v>
      </c>
      <c r="P438" s="441"/>
      <c r="Q438" s="441"/>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4"/>
      <c r="BV438" s="214"/>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800"/>
      <c r="C439" s="1752" t="s">
        <v>245</v>
      </c>
      <c r="D439" s="1753"/>
      <c r="E439" s="486">
        <v>0.17779448771412867</v>
      </c>
      <c r="F439" s="441"/>
      <c r="G439" s="441"/>
      <c r="H439" s="1753" t="s">
        <v>311</v>
      </c>
      <c r="I439" s="1753"/>
      <c r="J439" s="487">
        <v>0.13115031488863926</v>
      </c>
      <c r="K439" s="441"/>
      <c r="L439" s="441"/>
      <c r="M439" s="1753" t="s">
        <v>245</v>
      </c>
      <c r="N439" s="1753"/>
      <c r="O439" s="488">
        <v>0.16708709625253004</v>
      </c>
      <c r="P439" s="441"/>
      <c r="Q439" s="441"/>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4"/>
      <c r="BV439" s="214"/>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800"/>
      <c r="C440" s="1752" t="s">
        <v>330</v>
      </c>
      <c r="D440" s="1753"/>
      <c r="E440" s="486">
        <v>0.15843567397578856</v>
      </c>
      <c r="F440" s="441"/>
      <c r="G440" s="441"/>
      <c r="H440" s="1753" t="s">
        <v>229</v>
      </c>
      <c r="I440" s="1753"/>
      <c r="J440" s="487">
        <v>-0.12505326944109457</v>
      </c>
      <c r="K440" s="441"/>
      <c r="L440" s="441"/>
      <c r="M440" s="1753" t="s">
        <v>329</v>
      </c>
      <c r="N440" s="1753"/>
      <c r="O440" s="488">
        <v>0.16289315665360049</v>
      </c>
      <c r="P440" s="441"/>
      <c r="Q440" s="441"/>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4"/>
      <c r="BV440" s="214"/>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800"/>
      <c r="C441" s="1752" t="s">
        <v>331</v>
      </c>
      <c r="D441" s="1753"/>
      <c r="E441" s="486">
        <v>0.14822663722424456</v>
      </c>
      <c r="F441" s="441"/>
      <c r="G441" s="441"/>
      <c r="H441" s="1753" t="s">
        <v>321</v>
      </c>
      <c r="I441" s="1753"/>
      <c r="J441" s="487">
        <v>0.12317727684991918</v>
      </c>
      <c r="K441" s="441"/>
      <c r="L441" s="441"/>
      <c r="M441" s="1753" t="s">
        <v>330</v>
      </c>
      <c r="N441" s="1753"/>
      <c r="O441" s="488">
        <v>0.14834848260782713</v>
      </c>
      <c r="P441" s="441"/>
      <c r="Q441" s="441"/>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4"/>
      <c r="BV441" s="214"/>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800"/>
      <c r="C442" s="1752" t="s">
        <v>317</v>
      </c>
      <c r="D442" s="1753"/>
      <c r="E442" s="486">
        <v>0.14214712369234128</v>
      </c>
      <c r="F442" s="441"/>
      <c r="G442" s="441"/>
      <c r="H442" s="1753" t="s">
        <v>247</v>
      </c>
      <c r="I442" s="1753"/>
      <c r="J442" s="487">
        <v>0.12128704734853794</v>
      </c>
      <c r="K442" s="441"/>
      <c r="L442" s="441"/>
      <c r="M442" s="1753" t="s">
        <v>211</v>
      </c>
      <c r="N442" s="1753"/>
      <c r="O442" s="488">
        <v>0.13691739348241291</v>
      </c>
      <c r="P442" s="441"/>
      <c r="Q442" s="441"/>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4"/>
      <c r="BV442" s="214"/>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800"/>
      <c r="C443" s="1752" t="s">
        <v>332</v>
      </c>
      <c r="D443" s="1753"/>
      <c r="E443" s="486">
        <v>0.14042924138283605</v>
      </c>
      <c r="F443" s="441"/>
      <c r="G443" s="441"/>
      <c r="H443" s="1753" t="s">
        <v>333</v>
      </c>
      <c r="I443" s="1753"/>
      <c r="J443" s="487">
        <v>0.11539427072978387</v>
      </c>
      <c r="K443" s="441"/>
      <c r="L443" s="441"/>
      <c r="M443" s="1753" t="s">
        <v>331</v>
      </c>
      <c r="N443" s="1753"/>
      <c r="O443" s="488">
        <v>0.13593465808690863</v>
      </c>
      <c r="P443" s="441"/>
      <c r="Q443" s="441"/>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4"/>
      <c r="BV443" s="214"/>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800"/>
      <c r="C444" s="1752" t="s">
        <v>247</v>
      </c>
      <c r="D444" s="1753"/>
      <c r="E444" s="486">
        <v>0.13666432250264424</v>
      </c>
      <c r="F444" s="441"/>
      <c r="G444" s="441"/>
      <c r="H444" s="1753" t="s">
        <v>330</v>
      </c>
      <c r="I444" s="1753"/>
      <c r="J444" s="487">
        <v>0.10647663355813182</v>
      </c>
      <c r="K444" s="441"/>
      <c r="L444" s="441"/>
      <c r="M444" s="1753" t="s">
        <v>320</v>
      </c>
      <c r="N444" s="1753"/>
      <c r="O444" s="488">
        <v>-0.13424986590839186</v>
      </c>
      <c r="P444" s="441"/>
      <c r="Q444" s="441"/>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4"/>
      <c r="BV444" s="214"/>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800"/>
      <c r="C445" s="1752" t="s">
        <v>229</v>
      </c>
      <c r="D445" s="1753"/>
      <c r="E445" s="486">
        <v>-0.13609831787231205</v>
      </c>
      <c r="F445" s="441"/>
      <c r="G445" s="441"/>
      <c r="H445" s="1753" t="s">
        <v>332</v>
      </c>
      <c r="I445" s="1753"/>
      <c r="J445" s="487">
        <v>9.7141105845033271E-2</v>
      </c>
      <c r="K445" s="441"/>
      <c r="L445" s="441"/>
      <c r="M445" s="1753" t="s">
        <v>332</v>
      </c>
      <c r="N445" s="1753"/>
      <c r="O445" s="488">
        <v>0.12943829572830864</v>
      </c>
      <c r="P445" s="441"/>
      <c r="Q445" s="441"/>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4"/>
      <c r="BV445" s="214"/>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752" t="s">
        <v>323</v>
      </c>
      <c r="D446" s="1753"/>
      <c r="E446" s="486">
        <v>0.12432234876041917</v>
      </c>
      <c r="F446" s="441"/>
      <c r="G446" s="441"/>
      <c r="H446" s="1753" t="s">
        <v>319</v>
      </c>
      <c r="I446" s="1753"/>
      <c r="J446" s="487">
        <v>-7.467639956978496E-2</v>
      </c>
      <c r="K446" s="441"/>
      <c r="L446" s="441"/>
      <c r="M446" s="1753" t="s">
        <v>218</v>
      </c>
      <c r="N446" s="1753"/>
      <c r="O446" s="488">
        <v>-0.1235727617993921</v>
      </c>
      <c r="P446" s="441"/>
      <c r="Q446" s="441"/>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4"/>
      <c r="BV446" s="214"/>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752" t="s">
        <v>321</v>
      </c>
      <c r="D447" s="1753"/>
      <c r="E447" s="486">
        <v>-0.10733147903178762</v>
      </c>
      <c r="F447" s="441"/>
      <c r="G447" s="441"/>
      <c r="H447" s="1753" t="s">
        <v>245</v>
      </c>
      <c r="I447" s="1753"/>
      <c r="J447" s="487">
        <v>6.8187693982888903E-2</v>
      </c>
      <c r="K447" s="441"/>
      <c r="L447" s="441"/>
      <c r="M447" s="1753" t="s">
        <v>247</v>
      </c>
      <c r="N447" s="1753"/>
      <c r="O447" s="488">
        <v>0.12234023738871251</v>
      </c>
      <c r="P447" s="441"/>
      <c r="Q447" s="441"/>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4"/>
      <c r="BV447" s="214"/>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752" t="s">
        <v>238</v>
      </c>
      <c r="D448" s="1753"/>
      <c r="E448" s="486">
        <v>0.10447207176664274</v>
      </c>
      <c r="F448" s="441"/>
      <c r="G448" s="441"/>
      <c r="H448" s="1753" t="s">
        <v>218</v>
      </c>
      <c r="I448" s="1753"/>
      <c r="J448" s="487">
        <v>6.3725333954383553E-2</v>
      </c>
      <c r="K448" s="441"/>
      <c r="L448" s="441"/>
      <c r="M448" s="1753" t="s">
        <v>229</v>
      </c>
      <c r="N448" s="1753"/>
      <c r="O448" s="488">
        <v>-9.4539552159899329E-2</v>
      </c>
      <c r="P448" s="441"/>
      <c r="Q448" s="441"/>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4"/>
      <c r="BV448" s="214"/>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752" t="s">
        <v>244</v>
      </c>
      <c r="D449" s="1753"/>
      <c r="E449" s="486">
        <v>-0.10201458461197255</v>
      </c>
      <c r="F449" s="441"/>
      <c r="G449" s="441"/>
      <c r="H449" s="1753" t="s">
        <v>334</v>
      </c>
      <c r="I449" s="1753"/>
      <c r="J449" s="487">
        <v>6.361542441932079E-2</v>
      </c>
      <c r="K449" s="441"/>
      <c r="L449" s="441"/>
      <c r="M449" s="1753" t="s">
        <v>335</v>
      </c>
      <c r="N449" s="1753"/>
      <c r="O449" s="488">
        <v>9.3696139492572328E-2</v>
      </c>
      <c r="P449" s="441"/>
      <c r="Q449" s="441"/>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4"/>
      <c r="BV449" s="214"/>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752" t="s">
        <v>237</v>
      </c>
      <c r="D450" s="1753"/>
      <c r="E450" s="486">
        <v>-8.9631204317288216E-2</v>
      </c>
      <c r="F450" s="441"/>
      <c r="G450" s="441"/>
      <c r="H450" s="1753" t="s">
        <v>336</v>
      </c>
      <c r="I450" s="1753"/>
      <c r="J450" s="487">
        <v>5.9745452136594587E-2</v>
      </c>
      <c r="K450" s="441"/>
      <c r="L450" s="441"/>
      <c r="M450" s="1753" t="s">
        <v>237</v>
      </c>
      <c r="N450" s="1753"/>
      <c r="O450" s="488">
        <v>-9.1013354985672937E-2</v>
      </c>
      <c r="P450" s="441"/>
      <c r="Q450" s="441"/>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4"/>
      <c r="BV450" s="214"/>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752" t="s">
        <v>333</v>
      </c>
      <c r="D451" s="1753"/>
      <c r="E451" s="486">
        <v>6.7575142771930136E-2</v>
      </c>
      <c r="F451" s="441"/>
      <c r="G451" s="441"/>
      <c r="H451" s="1753" t="s">
        <v>337</v>
      </c>
      <c r="I451" s="1753"/>
      <c r="J451" s="487">
        <v>5.7083291772667306E-2</v>
      </c>
      <c r="K451" s="441"/>
      <c r="L451" s="441"/>
      <c r="M451" s="1753" t="s">
        <v>337</v>
      </c>
      <c r="N451" s="1753"/>
      <c r="O451" s="488">
        <v>-8.2698978298915288E-2</v>
      </c>
      <c r="P451" s="441"/>
      <c r="Q451" s="441"/>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4"/>
      <c r="BV451" s="214"/>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752" t="s">
        <v>335</v>
      </c>
      <c r="D452" s="1753"/>
      <c r="E452" s="486">
        <v>6.4108687879970733E-2</v>
      </c>
      <c r="F452" s="441"/>
      <c r="G452" s="441"/>
      <c r="H452" s="1753" t="s">
        <v>338</v>
      </c>
      <c r="I452" s="1753"/>
      <c r="J452" s="487">
        <v>5.4523116709309843E-2</v>
      </c>
      <c r="K452" s="441"/>
      <c r="L452" s="441"/>
      <c r="M452" s="1753" t="s">
        <v>317</v>
      </c>
      <c r="N452" s="1753"/>
      <c r="O452" s="488">
        <v>7.7430764126510301E-2</v>
      </c>
      <c r="P452" s="441"/>
      <c r="Q452" s="441"/>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4"/>
      <c r="BV452" s="214"/>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752" t="s">
        <v>328</v>
      </c>
      <c r="D453" s="1753"/>
      <c r="E453" s="486">
        <v>5.0141948300057172E-2</v>
      </c>
      <c r="F453" s="441"/>
      <c r="G453" s="441"/>
      <c r="H453" s="1753" t="s">
        <v>237</v>
      </c>
      <c r="I453" s="1753"/>
      <c r="J453" s="487">
        <v>-5.3117118759389445E-2</v>
      </c>
      <c r="K453" s="441"/>
      <c r="L453" s="441"/>
      <c r="M453" s="1753" t="s">
        <v>339</v>
      </c>
      <c r="N453" s="1753"/>
      <c r="O453" s="488">
        <v>-5.3345871893647631E-2</v>
      </c>
      <c r="P453" s="441"/>
      <c r="Q453" s="441"/>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4"/>
      <c r="BV453" s="214"/>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752" t="s">
        <v>338</v>
      </c>
      <c r="D454" s="1753"/>
      <c r="E454" s="486">
        <v>5.0074323505099501E-2</v>
      </c>
      <c r="F454" s="441"/>
      <c r="G454" s="441"/>
      <c r="H454" s="1753" t="s">
        <v>339</v>
      </c>
      <c r="I454" s="1753"/>
      <c r="J454" s="487">
        <v>-5.0988889653721774E-2</v>
      </c>
      <c r="K454" s="441"/>
      <c r="L454" s="441"/>
      <c r="M454" s="1753" t="s">
        <v>243</v>
      </c>
      <c r="N454" s="1753"/>
      <c r="O454" s="488">
        <v>-5.0812332274958648E-2</v>
      </c>
      <c r="P454" s="441"/>
      <c r="Q454" s="441"/>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4"/>
      <c r="BV454" s="214"/>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752" t="s">
        <v>334</v>
      </c>
      <c r="D455" s="1753"/>
      <c r="E455" s="486">
        <v>4.6470295310446053E-2</v>
      </c>
      <c r="F455" s="441"/>
      <c r="G455" s="441"/>
      <c r="H455" s="1753" t="s">
        <v>323</v>
      </c>
      <c r="I455" s="1753"/>
      <c r="J455" s="487">
        <v>-4.5897914028820944E-2</v>
      </c>
      <c r="K455" s="441"/>
      <c r="L455" s="441"/>
      <c r="M455" s="1753" t="s">
        <v>333</v>
      </c>
      <c r="N455" s="1753"/>
      <c r="O455" s="488">
        <v>4.9674905694505611E-2</v>
      </c>
      <c r="P455" s="441"/>
      <c r="Q455" s="441"/>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4"/>
      <c r="BV455" s="214"/>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752" t="s">
        <v>256</v>
      </c>
      <c r="D456" s="1753"/>
      <c r="E456" s="486">
        <v>4.1960713533631608E-2</v>
      </c>
      <c r="F456" s="441"/>
      <c r="G456" s="441"/>
      <c r="H456" s="1753" t="s">
        <v>249</v>
      </c>
      <c r="I456" s="1753"/>
      <c r="J456" s="487">
        <v>4.518668710738899E-2</v>
      </c>
      <c r="K456" s="441"/>
      <c r="L456" s="441"/>
      <c r="M456" s="1753" t="s">
        <v>221</v>
      </c>
      <c r="N456" s="1753"/>
      <c r="O456" s="488">
        <v>-4.7230283057205696E-2</v>
      </c>
      <c r="P456" s="441"/>
      <c r="Q456" s="441"/>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4"/>
      <c r="BV456" s="214"/>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752" t="s">
        <v>340</v>
      </c>
      <c r="D457" s="1753"/>
      <c r="E457" s="486">
        <v>-4.182783554650963E-2</v>
      </c>
      <c r="F457" s="441"/>
      <c r="G457" s="441"/>
      <c r="H457" s="1753" t="s">
        <v>335</v>
      </c>
      <c r="I457" s="1753"/>
      <c r="J457" s="487">
        <v>-4.3435143879059682E-2</v>
      </c>
      <c r="K457" s="441"/>
      <c r="L457" s="441"/>
      <c r="M457" s="1753" t="s">
        <v>338</v>
      </c>
      <c r="N457" s="1753"/>
      <c r="O457" s="488">
        <v>4.1251333170047665E-2</v>
      </c>
      <c r="P457" s="441"/>
      <c r="Q457" s="441"/>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4"/>
      <c r="BV457" s="214"/>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752" t="s">
        <v>251</v>
      </c>
      <c r="D458" s="1753"/>
      <c r="E458" s="486">
        <v>4.1042449141336229E-2</v>
      </c>
      <c r="F458" s="441"/>
      <c r="G458" s="441"/>
      <c r="H458" s="1753" t="s">
        <v>331</v>
      </c>
      <c r="I458" s="1753"/>
      <c r="J458" s="487">
        <v>3.480235083457861E-2</v>
      </c>
      <c r="K458" s="441"/>
      <c r="L458" s="441"/>
      <c r="M458" s="1753" t="s">
        <v>334</v>
      </c>
      <c r="N458" s="1753"/>
      <c r="O458" s="488">
        <v>4.0626178627856904E-2</v>
      </c>
      <c r="P458" s="441"/>
      <c r="Q458" s="441"/>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4"/>
      <c r="BV458" s="214"/>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752" t="s">
        <v>341</v>
      </c>
      <c r="D459" s="1753"/>
      <c r="E459" s="486">
        <v>-4.0862803957812527E-2</v>
      </c>
      <c r="F459" s="441"/>
      <c r="G459" s="441"/>
      <c r="H459" s="1753" t="s">
        <v>211</v>
      </c>
      <c r="I459" s="1753"/>
      <c r="J459" s="487">
        <v>2.9445143463227502E-2</v>
      </c>
      <c r="K459" s="441"/>
      <c r="L459" s="441"/>
      <c r="M459" s="1753" t="s">
        <v>341</v>
      </c>
      <c r="N459" s="1753"/>
      <c r="O459" s="488">
        <v>-4.0444394653989489E-2</v>
      </c>
      <c r="P459" s="441"/>
      <c r="Q459" s="441"/>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4"/>
      <c r="BV459" s="214"/>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752" t="s">
        <v>242</v>
      </c>
      <c r="D460" s="1753"/>
      <c r="E460" s="486">
        <v>-3.452305896564109E-2</v>
      </c>
      <c r="F460" s="441"/>
      <c r="G460" s="441"/>
      <c r="H460" s="1753" t="s">
        <v>342</v>
      </c>
      <c r="I460" s="1753"/>
      <c r="J460" s="487">
        <v>2.7573404120222588E-2</v>
      </c>
      <c r="K460" s="441"/>
      <c r="L460" s="441"/>
      <c r="M460" s="1753" t="s">
        <v>249</v>
      </c>
      <c r="N460" s="1753"/>
      <c r="O460" s="488">
        <v>-4.0196648468797024E-2</v>
      </c>
      <c r="P460" s="441"/>
      <c r="Q460" s="441"/>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4"/>
      <c r="BV460" s="214"/>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752" t="s">
        <v>257</v>
      </c>
      <c r="D461" s="1753"/>
      <c r="E461" s="486">
        <v>3.0930676508140045E-2</v>
      </c>
      <c r="F461" s="441"/>
      <c r="G461" s="441"/>
      <c r="H461" s="1753" t="s">
        <v>340</v>
      </c>
      <c r="I461" s="1753"/>
      <c r="J461" s="487">
        <v>-2.7505934540216395E-2</v>
      </c>
      <c r="K461" s="441"/>
      <c r="L461" s="441"/>
      <c r="M461" s="1753" t="s">
        <v>251</v>
      </c>
      <c r="N461" s="1753"/>
      <c r="O461" s="488">
        <v>3.5426517073700182E-2</v>
      </c>
      <c r="P461" s="441"/>
      <c r="Q461" s="441"/>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4"/>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752" t="s">
        <v>339</v>
      </c>
      <c r="D462" s="1753"/>
      <c r="E462" s="486">
        <v>-2.8757028416446753E-2</v>
      </c>
      <c r="F462" s="441"/>
      <c r="G462" s="441"/>
      <c r="H462" s="1753" t="s">
        <v>242</v>
      </c>
      <c r="I462" s="1753"/>
      <c r="J462" s="487">
        <v>-2.6955868549896188E-2</v>
      </c>
      <c r="K462" s="441"/>
      <c r="L462" s="441"/>
      <c r="M462" s="1753" t="s">
        <v>343</v>
      </c>
      <c r="N462" s="1753"/>
      <c r="O462" s="488">
        <v>-2.3577162648884209E-2</v>
      </c>
      <c r="P462" s="441"/>
      <c r="Q462" s="441"/>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4"/>
      <c r="BV462" s="214"/>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752" t="s">
        <v>221</v>
      </c>
      <c r="D463" s="1753"/>
      <c r="E463" s="486">
        <v>-2.7485041015660613E-2</v>
      </c>
      <c r="F463" s="441"/>
      <c r="G463" s="441"/>
      <c r="H463" s="1753" t="s">
        <v>344</v>
      </c>
      <c r="I463" s="1753"/>
      <c r="J463" s="487">
        <v>-2.5794074176417207E-2</v>
      </c>
      <c r="K463" s="441"/>
      <c r="L463" s="441"/>
      <c r="M463" s="1753" t="s">
        <v>340</v>
      </c>
      <c r="N463" s="1753"/>
      <c r="O463" s="488">
        <v>-2.0194873078286251E-2</v>
      </c>
      <c r="P463" s="441"/>
      <c r="Q463" s="441"/>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4"/>
      <c r="BV463" s="214"/>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752" t="s">
        <v>343</v>
      </c>
      <c r="D464" s="1753"/>
      <c r="E464" s="486">
        <v>-2.5878608654303647E-2</v>
      </c>
      <c r="F464" s="441"/>
      <c r="G464" s="441"/>
      <c r="H464" s="1753" t="s">
        <v>230</v>
      </c>
      <c r="I464" s="1753"/>
      <c r="J464" s="487">
        <v>2.5564649126713846E-2</v>
      </c>
      <c r="K464" s="441"/>
      <c r="L464" s="441"/>
      <c r="M464" s="1753" t="s">
        <v>230</v>
      </c>
      <c r="N464" s="1753"/>
      <c r="O464" s="488">
        <v>-1.7439691559182097E-2</v>
      </c>
      <c r="P464" s="441"/>
      <c r="Q464" s="441"/>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4"/>
      <c r="BV464" s="214"/>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752" t="s">
        <v>337</v>
      </c>
      <c r="D465" s="1753"/>
      <c r="E465" s="486">
        <v>-2.4554251221447214E-2</v>
      </c>
      <c r="F465" s="441"/>
      <c r="G465" s="441"/>
      <c r="H465" s="1753" t="s">
        <v>315</v>
      </c>
      <c r="I465" s="1753"/>
      <c r="J465" s="487">
        <v>2.5481603352286795E-2</v>
      </c>
      <c r="K465" s="441"/>
      <c r="L465" s="441"/>
      <c r="M465" s="1753" t="s">
        <v>345</v>
      </c>
      <c r="N465" s="1753"/>
      <c r="O465" s="488">
        <v>1.7301627926653913E-2</v>
      </c>
      <c r="P465" s="441"/>
      <c r="Q465" s="441"/>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4"/>
      <c r="BV465" s="214"/>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752" t="s">
        <v>346</v>
      </c>
      <c r="D466" s="1753"/>
      <c r="E466" s="486">
        <v>-2.3075640501627678E-2</v>
      </c>
      <c r="F466" s="441"/>
      <c r="G466" s="441"/>
      <c r="H466" s="1753" t="s">
        <v>255</v>
      </c>
      <c r="I466" s="1753"/>
      <c r="J466" s="487">
        <v>1.6902867019602214E-2</v>
      </c>
      <c r="K466" s="441"/>
      <c r="L466" s="441"/>
      <c r="M466" s="1753" t="s">
        <v>255</v>
      </c>
      <c r="N466" s="1753"/>
      <c r="O466" s="488">
        <v>-1.521944047049119E-2</v>
      </c>
      <c r="P466" s="441"/>
      <c r="Q466" s="441"/>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4"/>
      <c r="BV466" s="214"/>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752" t="s">
        <v>243</v>
      </c>
      <c r="D467" s="1753"/>
      <c r="E467" s="486">
        <v>-2.2871479732649653E-2</v>
      </c>
      <c r="F467" s="441"/>
      <c r="G467" s="441"/>
      <c r="H467" s="1753" t="s">
        <v>343</v>
      </c>
      <c r="I467" s="1753"/>
      <c r="J467" s="487">
        <v>-1.6318925265898846E-2</v>
      </c>
      <c r="K467" s="441"/>
      <c r="L467" s="441"/>
      <c r="M467" s="1753" t="s">
        <v>238</v>
      </c>
      <c r="N467" s="1753"/>
      <c r="O467" s="488">
        <v>1.513156006356081E-2</v>
      </c>
      <c r="P467" s="441"/>
      <c r="Q467" s="441"/>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4"/>
      <c r="BV467" s="214"/>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752" t="s">
        <v>239</v>
      </c>
      <c r="D468" s="1753"/>
      <c r="E468" s="486">
        <v>-2.1665285673680545E-2</v>
      </c>
      <c r="F468" s="441"/>
      <c r="G468" s="441"/>
      <c r="H468" s="1753" t="s">
        <v>243</v>
      </c>
      <c r="I468" s="1753"/>
      <c r="J468" s="487">
        <v>-1.4755306452292494E-2</v>
      </c>
      <c r="K468" s="441"/>
      <c r="L468" s="441"/>
      <c r="M468" s="1753" t="s">
        <v>347</v>
      </c>
      <c r="N468" s="1753"/>
      <c r="O468" s="488">
        <v>-1.5068176588827704E-2</v>
      </c>
      <c r="P468" s="441"/>
      <c r="Q468" s="441"/>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4"/>
      <c r="BV468" s="214"/>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752" t="s">
        <v>344</v>
      </c>
      <c r="D469" s="1753"/>
      <c r="E469" s="486">
        <v>-1.5290799666380557E-2</v>
      </c>
      <c r="F469" s="441"/>
      <c r="G469" s="441"/>
      <c r="H469" s="1753" t="s">
        <v>221</v>
      </c>
      <c r="I469" s="1753"/>
      <c r="J469" s="487">
        <v>-1.4681069891692921E-2</v>
      </c>
      <c r="K469" s="441"/>
      <c r="L469" s="441"/>
      <c r="M469" s="1753" t="s">
        <v>256</v>
      </c>
      <c r="N469" s="1753"/>
      <c r="O469" s="488">
        <v>-1.3704847654925464E-2</v>
      </c>
      <c r="P469" s="441"/>
      <c r="Q469" s="441"/>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4"/>
      <c r="BV469" s="214"/>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752" t="s">
        <v>345</v>
      </c>
      <c r="D470" s="1753"/>
      <c r="E470" s="486">
        <v>-1.3716637371414332E-2</v>
      </c>
      <c r="F470" s="441"/>
      <c r="G470" s="441"/>
      <c r="H470" s="1753" t="s">
        <v>345</v>
      </c>
      <c r="I470" s="1753"/>
      <c r="J470" s="487">
        <v>-1.2222892651101238E-2</v>
      </c>
      <c r="K470" s="441"/>
      <c r="L470" s="441"/>
      <c r="M470" s="1753" t="s">
        <v>239</v>
      </c>
      <c r="N470" s="1753"/>
      <c r="O470" s="488">
        <v>-1.3467820212842395E-2</v>
      </c>
      <c r="P470" s="441"/>
      <c r="Q470" s="441"/>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4"/>
      <c r="BV470" s="214"/>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752" t="s">
        <v>348</v>
      </c>
      <c r="D471" s="1753"/>
      <c r="E471" s="486">
        <v>1.2521350024800567E-2</v>
      </c>
      <c r="F471" s="441"/>
      <c r="G471" s="441"/>
      <c r="H471" s="1753" t="s">
        <v>346</v>
      </c>
      <c r="I471" s="1753"/>
      <c r="J471" s="487">
        <v>9.1512055943062925E-3</v>
      </c>
      <c r="K471" s="441"/>
      <c r="L471" s="441"/>
      <c r="M471" s="1753" t="s">
        <v>348</v>
      </c>
      <c r="N471" s="1753"/>
      <c r="O471" s="488">
        <v>-1.2700590201079045E-2</v>
      </c>
      <c r="P471" s="441"/>
      <c r="Q471" s="441"/>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4"/>
      <c r="BV471" s="214"/>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752" t="s">
        <v>249</v>
      </c>
      <c r="D472" s="1753"/>
      <c r="E472" s="486">
        <v>-1.2355852057138204E-2</v>
      </c>
      <c r="F472" s="441"/>
      <c r="G472" s="441"/>
      <c r="H472" s="1753" t="s">
        <v>347</v>
      </c>
      <c r="I472" s="1753"/>
      <c r="J472" s="487">
        <v>-6.926991489813729E-3</v>
      </c>
      <c r="K472" s="441"/>
      <c r="L472" s="441"/>
      <c r="M472" s="1753" t="s">
        <v>336</v>
      </c>
      <c r="N472" s="1753"/>
      <c r="O472" s="488">
        <v>-9.1730660678809688E-3</v>
      </c>
      <c r="P472" s="441"/>
      <c r="Q472" s="441"/>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4"/>
      <c r="BV472" s="214"/>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752" t="s">
        <v>218</v>
      </c>
      <c r="D473" s="1753"/>
      <c r="E473" s="486">
        <v>-1.1592041503637908E-2</v>
      </c>
      <c r="F473" s="441"/>
      <c r="G473" s="441"/>
      <c r="H473" s="1753" t="s">
        <v>239</v>
      </c>
      <c r="I473" s="1753"/>
      <c r="J473" s="487">
        <v>-4.3193423554838189E-3</v>
      </c>
      <c r="K473" s="441"/>
      <c r="L473" s="441"/>
      <c r="M473" s="1753" t="s">
        <v>342</v>
      </c>
      <c r="N473" s="1753"/>
      <c r="O473" s="488">
        <v>-8.1112670715469334E-3</v>
      </c>
      <c r="P473" s="441"/>
      <c r="Q473" s="441"/>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4"/>
      <c r="BV473" s="214"/>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752" t="s">
        <v>342</v>
      </c>
      <c r="D474" s="1753"/>
      <c r="E474" s="486">
        <v>8.7597628913861636E-3</v>
      </c>
      <c r="F474" s="441"/>
      <c r="G474" s="441"/>
      <c r="H474" s="1753" t="s">
        <v>244</v>
      </c>
      <c r="I474" s="1753"/>
      <c r="J474" s="487">
        <v>-3.1323105287435538E-3</v>
      </c>
      <c r="K474" s="441"/>
      <c r="L474" s="441"/>
      <c r="M474" s="1753" t="s">
        <v>344</v>
      </c>
      <c r="N474" s="1753"/>
      <c r="O474" s="488">
        <v>5.6248857869687892E-3</v>
      </c>
      <c r="P474" s="441"/>
      <c r="Q474" s="441"/>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4"/>
      <c r="BV474" s="214"/>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752" t="s">
        <v>336</v>
      </c>
      <c r="D475" s="1753"/>
      <c r="E475" s="486">
        <v>8.057678529189722E-3</v>
      </c>
      <c r="F475" s="441"/>
      <c r="G475" s="441"/>
      <c r="H475" s="1753" t="s">
        <v>257</v>
      </c>
      <c r="I475" s="1753"/>
      <c r="J475" s="487">
        <v>1.3595770178873011E-3</v>
      </c>
      <c r="K475" s="441"/>
      <c r="L475" s="441"/>
      <c r="M475" s="1753" t="s">
        <v>346</v>
      </c>
      <c r="N475" s="1753"/>
      <c r="O475" s="488">
        <v>4.4851254273835179E-3</v>
      </c>
      <c r="P475" s="441"/>
      <c r="Q475" s="441"/>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4"/>
      <c r="BV475" s="214"/>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752" t="s">
        <v>255</v>
      </c>
      <c r="D476" s="1753"/>
      <c r="E476" s="486">
        <v>-6.8269425338754255E-3</v>
      </c>
      <c r="F476" s="441"/>
      <c r="G476" s="441"/>
      <c r="H476" s="1753" t="s">
        <v>341</v>
      </c>
      <c r="I476" s="1753"/>
      <c r="J476" s="489">
        <v>1.2054111666620333E-3</v>
      </c>
      <c r="K476" s="441"/>
      <c r="L476" s="441"/>
      <c r="M476" s="1753" t="s">
        <v>328</v>
      </c>
      <c r="N476" s="1753"/>
      <c r="O476" s="488">
        <v>2.7121064028743707E-3</v>
      </c>
      <c r="P476" s="441"/>
      <c r="Q476" s="441"/>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4"/>
      <c r="BV476" s="214"/>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752" t="s">
        <v>347</v>
      </c>
      <c r="D477" s="1753"/>
      <c r="E477" s="486">
        <v>-1.957409871692677E-3</v>
      </c>
      <c r="F477" s="441"/>
      <c r="G477" s="441"/>
      <c r="H477" s="1753"/>
      <c r="I477" s="1753"/>
      <c r="J477" s="441"/>
      <c r="K477" s="441"/>
      <c r="L477" s="441"/>
      <c r="M477" s="1753" t="s">
        <v>257</v>
      </c>
      <c r="N477" s="1753"/>
      <c r="O477" s="490">
        <v>2.5821104693883982E-3</v>
      </c>
      <c r="P477" s="441"/>
      <c r="Q477" s="441"/>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4"/>
      <c r="BV477" s="214"/>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752" t="s">
        <v>230</v>
      </c>
      <c r="D478" s="1753"/>
      <c r="E478" s="491">
        <v>5.6959662685092281E-5</v>
      </c>
      <c r="F478" s="441"/>
      <c r="G478" s="441"/>
      <c r="H478" s="1753"/>
      <c r="I478" s="1753"/>
      <c r="J478" s="441"/>
      <c r="K478" s="441"/>
      <c r="L478" s="441"/>
      <c r="M478" s="1753"/>
      <c r="N478" s="1753"/>
      <c r="O478" s="441"/>
      <c r="P478" s="441"/>
      <c r="Q478" s="441"/>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4"/>
      <c r="BV478" s="214"/>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752"/>
      <c r="D479" s="1753"/>
      <c r="E479" s="441"/>
      <c r="F479" s="441"/>
      <c r="G479" s="441"/>
      <c r="H479" s="1753"/>
      <c r="I479" s="1753"/>
      <c r="J479" s="441"/>
      <c r="K479" s="441"/>
      <c r="L479" s="441"/>
      <c r="M479" s="1753"/>
      <c r="N479" s="1753"/>
      <c r="O479" s="441"/>
      <c r="P479" s="441"/>
      <c r="Q479" s="441"/>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4"/>
      <c r="BV479" s="214"/>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752"/>
      <c r="D480" s="1753"/>
      <c r="E480" s="441"/>
      <c r="F480" s="441"/>
      <c r="G480" s="441"/>
      <c r="H480" s="1753" t="s">
        <v>261</v>
      </c>
      <c r="I480" s="1753"/>
      <c r="J480" s="1753"/>
      <c r="K480" s="441"/>
      <c r="L480" s="441"/>
      <c r="M480" s="1753"/>
      <c r="N480" s="1753"/>
      <c r="O480" s="441"/>
      <c r="P480" s="441"/>
      <c r="Q480" s="441"/>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4"/>
      <c r="BV480" s="214"/>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752"/>
      <c r="D481" s="1753"/>
      <c r="E481" s="441"/>
      <c r="F481" s="441"/>
      <c r="G481" s="441"/>
      <c r="H481" s="1753"/>
      <c r="I481" s="1753"/>
      <c r="J481" s="468" t="s">
        <v>262</v>
      </c>
      <c r="K481" s="441"/>
      <c r="L481" s="441"/>
      <c r="M481" s="1753" t="s">
        <v>261</v>
      </c>
      <c r="N481" s="1753"/>
      <c r="O481" s="1753"/>
      <c r="P481" s="441"/>
      <c r="Q481" s="441"/>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4"/>
      <c r="BV481" s="214"/>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752" t="s">
        <v>261</v>
      </c>
      <c r="D482" s="1753"/>
      <c r="E482" s="1753"/>
      <c r="F482" s="441"/>
      <c r="G482" s="441"/>
      <c r="H482" s="1753" t="s">
        <v>222</v>
      </c>
      <c r="I482" s="1753"/>
      <c r="J482" s="484">
        <v>0.17989523966976667</v>
      </c>
      <c r="K482" s="441"/>
      <c r="L482" s="441"/>
      <c r="M482" s="1753"/>
      <c r="N482" s="1753"/>
      <c r="O482" s="469" t="s">
        <v>262</v>
      </c>
      <c r="P482" s="441"/>
      <c r="Q482" s="441"/>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4"/>
      <c r="BV482" s="214"/>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752"/>
      <c r="D483" s="1753"/>
      <c r="E483" s="470" t="s">
        <v>262</v>
      </c>
      <c r="F483" s="441"/>
      <c r="G483" s="441"/>
      <c r="H483" s="1753" t="s">
        <v>217</v>
      </c>
      <c r="I483" s="1753"/>
      <c r="J483" s="487">
        <v>0.37780916870797399</v>
      </c>
      <c r="K483" s="441"/>
      <c r="L483" s="441"/>
      <c r="M483" s="1753" t="s">
        <v>222</v>
      </c>
      <c r="N483" s="1753"/>
      <c r="O483" s="485">
        <v>8.9102987041935838E-2</v>
      </c>
      <c r="P483" s="441"/>
      <c r="Q483" s="441"/>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4"/>
      <c r="BV483" s="214"/>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752" t="s">
        <v>222</v>
      </c>
      <c r="D484" s="1753"/>
      <c r="E484" s="483">
        <v>0.16390680536053612</v>
      </c>
      <c r="F484" s="441"/>
      <c r="G484" s="441"/>
      <c r="H484" s="1753" t="s">
        <v>321</v>
      </c>
      <c r="I484" s="1753"/>
      <c r="J484" s="487">
        <v>1.5172641532161635E-2</v>
      </c>
      <c r="K484" s="441"/>
      <c r="L484" s="441"/>
      <c r="M484" s="1753" t="s">
        <v>217</v>
      </c>
      <c r="N484" s="1753"/>
      <c r="O484" s="488">
        <v>0.26773940648687589</v>
      </c>
      <c r="P484" s="441"/>
      <c r="Q484" s="441"/>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4"/>
      <c r="BV484" s="214"/>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752" t="s">
        <v>217</v>
      </c>
      <c r="D485" s="1753"/>
      <c r="E485" s="486">
        <v>0.42762961605878963</v>
      </c>
      <c r="F485" s="441"/>
      <c r="G485" s="441"/>
      <c r="H485" s="1753" t="s">
        <v>247</v>
      </c>
      <c r="I485" s="1753"/>
      <c r="J485" s="487">
        <v>1.4710547854526485E-2</v>
      </c>
      <c r="K485" s="441"/>
      <c r="L485" s="441"/>
      <c r="M485" s="1753" t="s">
        <v>321</v>
      </c>
      <c r="N485" s="1753"/>
      <c r="O485" s="488">
        <v>9.2871019192549129E-2</v>
      </c>
      <c r="P485" s="441"/>
      <c r="Q485" s="441"/>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4"/>
      <c r="BV485" s="214"/>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752" t="s">
        <v>321</v>
      </c>
      <c r="D486" s="1753"/>
      <c r="E486" s="486">
        <v>1.1520046391151065E-2</v>
      </c>
      <c r="F486" s="441"/>
      <c r="G486" s="441"/>
      <c r="H486" s="1753" t="s">
        <v>303</v>
      </c>
      <c r="I486" s="1753"/>
      <c r="J486" s="487">
        <v>0.31158938721049978</v>
      </c>
      <c r="K486" s="441"/>
      <c r="L486" s="441"/>
      <c r="M486" s="1753" t="s">
        <v>247</v>
      </c>
      <c r="N486" s="1753"/>
      <c r="O486" s="488">
        <v>1.496713368432653E-2</v>
      </c>
      <c r="P486" s="441"/>
      <c r="Q486" s="441"/>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4"/>
      <c r="BV486" s="214"/>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752" t="s">
        <v>247</v>
      </c>
      <c r="D487" s="1753"/>
      <c r="E487" s="486">
        <v>1.8677137045106752E-2</v>
      </c>
      <c r="F487" s="441"/>
      <c r="G487" s="441"/>
      <c r="H487" s="1753" t="s">
        <v>347</v>
      </c>
      <c r="I487" s="1753"/>
      <c r="J487" s="487">
        <v>4.7983211099951828E-5</v>
      </c>
      <c r="K487" s="441"/>
      <c r="L487" s="441"/>
      <c r="M487" s="1753" t="s">
        <v>303</v>
      </c>
      <c r="N487" s="1753"/>
      <c r="O487" s="488">
        <v>0.26103278061459673</v>
      </c>
      <c r="P487" s="441"/>
      <c r="Q487" s="441"/>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4"/>
      <c r="BV487" s="214"/>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752" t="s">
        <v>303</v>
      </c>
      <c r="D488" s="1753"/>
      <c r="E488" s="486">
        <v>0.40681378794036527</v>
      </c>
      <c r="F488" s="441"/>
      <c r="G488" s="441"/>
      <c r="H488" s="1753" t="s">
        <v>241</v>
      </c>
      <c r="I488" s="1753"/>
      <c r="J488" s="487">
        <v>0.20160743191103978</v>
      </c>
      <c r="K488" s="441"/>
      <c r="L488" s="441"/>
      <c r="M488" s="1753" t="s">
        <v>347</v>
      </c>
      <c r="N488" s="1753"/>
      <c r="O488" s="488">
        <v>2.2704994571209531E-4</v>
      </c>
      <c r="P488" s="441"/>
      <c r="Q488" s="441"/>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4"/>
      <c r="BV488" s="214"/>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752" t="s">
        <v>347</v>
      </c>
      <c r="D489" s="1753"/>
      <c r="E489" s="486">
        <v>3.8314534057999421E-6</v>
      </c>
      <c r="F489" s="441"/>
      <c r="G489" s="441"/>
      <c r="H489" s="1753" t="s">
        <v>244</v>
      </c>
      <c r="I489" s="1753"/>
      <c r="J489" s="487">
        <v>9.8113692484777224E-6</v>
      </c>
      <c r="K489" s="441"/>
      <c r="L489" s="441"/>
      <c r="M489" s="1753" t="s">
        <v>241</v>
      </c>
      <c r="N489" s="1753"/>
      <c r="O489" s="488">
        <v>0.19314424757773743</v>
      </c>
      <c r="P489" s="441"/>
      <c r="Q489" s="441"/>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4"/>
      <c r="BV489" s="214"/>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752" t="s">
        <v>241</v>
      </c>
      <c r="D490" s="1753"/>
      <c r="E490" s="486">
        <v>0.30276533018334678</v>
      </c>
      <c r="F490" s="441"/>
      <c r="G490" s="441"/>
      <c r="H490" s="1753" t="s">
        <v>239</v>
      </c>
      <c r="I490" s="1753"/>
      <c r="J490" s="487">
        <v>1.8656718383876504E-5</v>
      </c>
      <c r="K490" s="441"/>
      <c r="L490" s="441"/>
      <c r="M490" s="1753" t="s">
        <v>244</v>
      </c>
      <c r="N490" s="1753"/>
      <c r="O490" s="488">
        <v>5.807979896432517E-2</v>
      </c>
      <c r="P490" s="441"/>
      <c r="Q490" s="441"/>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4"/>
      <c r="BV490" s="214"/>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752" t="s">
        <v>244</v>
      </c>
      <c r="D491" s="1753"/>
      <c r="E491" s="486">
        <v>1.0406975473553307E-2</v>
      </c>
      <c r="F491" s="441"/>
      <c r="G491" s="441"/>
      <c r="H491" s="1753" t="s">
        <v>341</v>
      </c>
      <c r="I491" s="1753"/>
      <c r="J491" s="487">
        <v>1.4530160807135242E-6</v>
      </c>
      <c r="K491" s="441"/>
      <c r="L491" s="441"/>
      <c r="M491" s="1753" t="s">
        <v>239</v>
      </c>
      <c r="N491" s="1753"/>
      <c r="O491" s="488">
        <v>1.8138218128544616E-4</v>
      </c>
      <c r="P491" s="441"/>
      <c r="Q491" s="441"/>
      <c r="U491" s="21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4"/>
      <c r="BV491" s="214"/>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752" t="s">
        <v>239</v>
      </c>
      <c r="D492" s="1753"/>
      <c r="E492" s="486">
        <v>4.6938460332218745E-4</v>
      </c>
      <c r="F492" s="441"/>
      <c r="G492" s="441"/>
      <c r="H492" s="1753" t="s">
        <v>221</v>
      </c>
      <c r="I492" s="1753"/>
      <c r="J492" s="487">
        <v>2.1553381316477237E-4</v>
      </c>
      <c r="K492" s="441"/>
      <c r="L492" s="441"/>
      <c r="M492" s="1753" t="s">
        <v>341</v>
      </c>
      <c r="N492" s="1753"/>
      <c r="O492" s="488">
        <v>1.6357490589276535E-3</v>
      </c>
      <c r="P492" s="441"/>
      <c r="Q492" s="441"/>
      <c r="U492" s="21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4"/>
      <c r="BV492" s="214"/>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752" t="s">
        <v>341</v>
      </c>
      <c r="D493" s="1753"/>
      <c r="E493" s="486">
        <v>1.6697687472946191E-3</v>
      </c>
      <c r="F493" s="441"/>
      <c r="G493" s="441"/>
      <c r="H493" s="1753" t="s">
        <v>243</v>
      </c>
      <c r="I493" s="1753"/>
      <c r="J493" s="487">
        <v>2.1771906850106453E-4</v>
      </c>
      <c r="K493" s="441"/>
      <c r="L493" s="441"/>
      <c r="M493" s="1753" t="s">
        <v>221</v>
      </c>
      <c r="N493" s="1753"/>
      <c r="O493" s="488">
        <v>2.2306996376637717E-3</v>
      </c>
      <c r="P493" s="441"/>
      <c r="Q493" s="441"/>
      <c r="U493" s="21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4"/>
      <c r="BV493" s="214"/>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752" t="s">
        <v>221</v>
      </c>
      <c r="D494" s="1753"/>
      <c r="E494" s="486">
        <v>7.5542747963254617E-4</v>
      </c>
      <c r="F494" s="441"/>
      <c r="G494" s="441"/>
      <c r="H494" s="1753" t="s">
        <v>230</v>
      </c>
      <c r="I494" s="1753"/>
      <c r="J494" s="487">
        <v>6.5355128497199104E-4</v>
      </c>
      <c r="K494" s="441"/>
      <c r="L494" s="441"/>
      <c r="M494" s="1753" t="s">
        <v>243</v>
      </c>
      <c r="N494" s="1753"/>
      <c r="O494" s="488">
        <v>2.5818931112208043E-3</v>
      </c>
      <c r="P494" s="441"/>
      <c r="Q494" s="441"/>
      <c r="U494" s="21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4"/>
      <c r="BV494" s="214"/>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752" t="s">
        <v>243</v>
      </c>
      <c r="D495" s="1753"/>
      <c r="E495" s="486">
        <v>5.2310458516100378E-4</v>
      </c>
      <c r="F495" s="441"/>
      <c r="G495" s="441"/>
      <c r="H495" s="1753" t="s">
        <v>218</v>
      </c>
      <c r="I495" s="1753"/>
      <c r="J495" s="487">
        <v>4.0609181875977092E-3</v>
      </c>
      <c r="K495" s="441"/>
      <c r="L495" s="441"/>
      <c r="M495" s="1753" t="s">
        <v>230</v>
      </c>
      <c r="N495" s="1753"/>
      <c r="O495" s="488">
        <v>3.0414284167940724E-4</v>
      </c>
      <c r="P495" s="441"/>
      <c r="Q495" s="441"/>
      <c r="U495" s="21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4"/>
      <c r="BV495" s="214"/>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752" t="s">
        <v>230</v>
      </c>
      <c r="D496" s="1753"/>
      <c r="E496" s="486">
        <v>3.244403173199494E-9</v>
      </c>
      <c r="F496" s="441"/>
      <c r="G496" s="441"/>
      <c r="H496" s="1753" t="s">
        <v>249</v>
      </c>
      <c r="I496" s="1753"/>
      <c r="J496" s="487">
        <v>2.0418366917410741E-3</v>
      </c>
      <c r="K496" s="441"/>
      <c r="L496" s="441"/>
      <c r="M496" s="1753" t="s">
        <v>218</v>
      </c>
      <c r="N496" s="1753"/>
      <c r="O496" s="488">
        <v>1.5270227458729298E-2</v>
      </c>
      <c r="P496" s="441"/>
      <c r="Q496" s="441"/>
      <c r="U496" s="21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4"/>
      <c r="BV496" s="214"/>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752" t="s">
        <v>218</v>
      </c>
      <c r="D497" s="1753"/>
      <c r="E497" s="486">
        <v>1.3437542622206383E-4</v>
      </c>
      <c r="F497" s="441"/>
      <c r="G497" s="441"/>
      <c r="H497" s="1753" t="s">
        <v>329</v>
      </c>
      <c r="I497" s="1753"/>
      <c r="J497" s="487">
        <v>3.108075175291548E-2</v>
      </c>
      <c r="K497" s="441"/>
      <c r="L497" s="441"/>
      <c r="M497" s="1753" t="s">
        <v>249</v>
      </c>
      <c r="N497" s="1753"/>
      <c r="O497" s="488">
        <v>1.6157705481240421E-3</v>
      </c>
      <c r="P497" s="441"/>
      <c r="Q497" s="441"/>
      <c r="U497" s="21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4"/>
      <c r="BV497" s="214"/>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752" t="s">
        <v>249</v>
      </c>
      <c r="D498" s="1753"/>
      <c r="E498" s="486">
        <v>1.5266708005788639E-4</v>
      </c>
      <c r="F498" s="441"/>
      <c r="G498" s="441"/>
      <c r="H498" s="1753" t="s">
        <v>314</v>
      </c>
      <c r="I498" s="1753"/>
      <c r="J498" s="487">
        <v>6.9451399393663196E-2</v>
      </c>
      <c r="K498" s="441"/>
      <c r="L498" s="441"/>
      <c r="M498" s="1753" t="s">
        <v>329</v>
      </c>
      <c r="N498" s="1753"/>
      <c r="O498" s="488">
        <v>2.653418048457443E-2</v>
      </c>
      <c r="P498" s="441"/>
      <c r="Q498" s="441"/>
      <c r="U498" s="21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4"/>
      <c r="BV498" s="214"/>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752" t="s">
        <v>329</v>
      </c>
      <c r="D499" s="1753"/>
      <c r="E499" s="486">
        <v>5.605502700317079E-2</v>
      </c>
      <c r="F499" s="441"/>
      <c r="G499" s="441"/>
      <c r="H499" s="1753" t="s">
        <v>328</v>
      </c>
      <c r="I499" s="1753"/>
      <c r="J499" s="487">
        <v>4.4485840093356037E-2</v>
      </c>
      <c r="K499" s="441"/>
      <c r="L499" s="441"/>
      <c r="M499" s="1753" t="s">
        <v>314</v>
      </c>
      <c r="N499" s="1753"/>
      <c r="O499" s="488">
        <v>0.17929933762093236</v>
      </c>
      <c r="P499" s="441"/>
      <c r="Q499" s="441"/>
      <c r="U499" s="21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4"/>
      <c r="BV499" s="214"/>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752" t="s">
        <v>314</v>
      </c>
      <c r="D500" s="1753"/>
      <c r="E500" s="486">
        <v>0.22286186249135392</v>
      </c>
      <c r="F500" s="441"/>
      <c r="G500" s="441"/>
      <c r="H500" s="1753" t="s">
        <v>332</v>
      </c>
      <c r="I500" s="1753"/>
      <c r="J500" s="487">
        <v>9.4363944447959577E-3</v>
      </c>
      <c r="K500" s="441"/>
      <c r="L500" s="441"/>
      <c r="M500" s="1753" t="s">
        <v>328</v>
      </c>
      <c r="N500" s="1753"/>
      <c r="O500" s="488">
        <v>7.3555211405121586E-6</v>
      </c>
      <c r="P500" s="441"/>
      <c r="Q500" s="441"/>
      <c r="U500" s="21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4"/>
      <c r="BV500" s="214"/>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752" t="s">
        <v>328</v>
      </c>
      <c r="D501" s="1753"/>
      <c r="E501" s="486">
        <v>2.5142149793256061E-3</v>
      </c>
      <c r="F501" s="441"/>
      <c r="G501" s="441"/>
      <c r="H501" s="1753" t="s">
        <v>334</v>
      </c>
      <c r="I501" s="1753"/>
      <c r="J501" s="487">
        <v>4.0469222240503162E-3</v>
      </c>
      <c r="K501" s="441"/>
      <c r="L501" s="441"/>
      <c r="M501" s="1753" t="s">
        <v>332</v>
      </c>
      <c r="N501" s="1753"/>
      <c r="O501" s="488">
        <v>1.6754272401049083E-2</v>
      </c>
      <c r="P501" s="441"/>
      <c r="Q501" s="441"/>
      <c r="U501" s="21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4"/>
      <c r="BV501" s="214"/>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752" t="s">
        <v>332</v>
      </c>
      <c r="D502" s="1753"/>
      <c r="E502" s="486">
        <v>1.9720371835358835E-2</v>
      </c>
      <c r="F502" s="441"/>
      <c r="G502" s="441"/>
      <c r="H502" s="1753" t="s">
        <v>229</v>
      </c>
      <c r="I502" s="1753"/>
      <c r="J502" s="487">
        <v>1.5638320197906997E-2</v>
      </c>
      <c r="K502" s="441"/>
      <c r="L502" s="441"/>
      <c r="M502" s="1753" t="s">
        <v>334</v>
      </c>
      <c r="N502" s="1753"/>
      <c r="O502" s="488">
        <v>1.6504863899025372E-3</v>
      </c>
      <c r="P502" s="441"/>
      <c r="Q502" s="441"/>
      <c r="U502" s="21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4"/>
      <c r="BV502" s="214"/>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752" t="s">
        <v>334</v>
      </c>
      <c r="D503" s="1753"/>
      <c r="E503" s="486">
        <v>2.1594883462400642E-3</v>
      </c>
      <c r="F503" s="441"/>
      <c r="G503" s="441"/>
      <c r="H503" s="1753" t="s">
        <v>237</v>
      </c>
      <c r="I503" s="1753"/>
      <c r="J503" s="487">
        <v>2.821428305299082E-3</v>
      </c>
      <c r="K503" s="441"/>
      <c r="L503" s="441"/>
      <c r="M503" s="1753" t="s">
        <v>229</v>
      </c>
      <c r="N503" s="1753"/>
      <c r="O503" s="488">
        <v>8.9377269225943256E-3</v>
      </c>
      <c r="P503" s="441"/>
      <c r="Q503" s="441"/>
      <c r="U503" s="21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4"/>
      <c r="BV503" s="214"/>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752" t="s">
        <v>229</v>
      </c>
      <c r="D504" s="1753"/>
      <c r="E504" s="486">
        <v>1.8522752127672893E-2</v>
      </c>
      <c r="F504" s="441"/>
      <c r="G504" s="441"/>
      <c r="H504" s="1753" t="s">
        <v>238</v>
      </c>
      <c r="I504" s="1753"/>
      <c r="J504" s="487">
        <v>2.5936892173791446E-2</v>
      </c>
      <c r="K504" s="441"/>
      <c r="L504" s="441"/>
      <c r="M504" s="1753" t="s">
        <v>237</v>
      </c>
      <c r="N504" s="1753"/>
      <c r="O504" s="488">
        <v>8.2834307857481172E-3</v>
      </c>
      <c r="P504" s="441"/>
      <c r="Q504" s="441"/>
      <c r="U504" s="21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4"/>
      <c r="BV504" s="214"/>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752" t="s">
        <v>237</v>
      </c>
      <c r="D505" s="1753"/>
      <c r="E505" s="486">
        <v>8.0337527873674663E-3</v>
      </c>
      <c r="F505" s="441"/>
      <c r="G505" s="441"/>
      <c r="H505" s="1753" t="s">
        <v>242</v>
      </c>
      <c r="I505" s="1753"/>
      <c r="J505" s="487">
        <v>7.2661884927928248E-4</v>
      </c>
      <c r="K505" s="441"/>
      <c r="L505" s="441"/>
      <c r="M505" s="1753" t="s">
        <v>238</v>
      </c>
      <c r="N505" s="1753"/>
      <c r="O505" s="488">
        <v>2.2896410995714843E-4</v>
      </c>
      <c r="P505" s="441"/>
      <c r="Q505" s="441"/>
      <c r="U505" s="21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4"/>
      <c r="BV505" s="214"/>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752" t="s">
        <v>238</v>
      </c>
      <c r="D506" s="1753"/>
      <c r="E506" s="486">
        <v>1.091441377921455E-2</v>
      </c>
      <c r="F506" s="441"/>
      <c r="G506" s="441"/>
      <c r="H506" s="1753" t="s">
        <v>245</v>
      </c>
      <c r="I506" s="1753"/>
      <c r="J506" s="487">
        <v>4.6495616107041036E-3</v>
      </c>
      <c r="K506" s="441"/>
      <c r="L506" s="441"/>
      <c r="M506" s="1753" t="s">
        <v>245</v>
      </c>
      <c r="N506" s="1753"/>
      <c r="O506" s="488">
        <v>2.791809773410224E-2</v>
      </c>
      <c r="P506" s="441"/>
      <c r="Q506" s="441"/>
      <c r="U506" s="21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4"/>
      <c r="BV506" s="214"/>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752" t="s">
        <v>242</v>
      </c>
      <c r="D507" s="1753"/>
      <c r="E507" s="486">
        <v>1.1918416003451316E-3</v>
      </c>
      <c r="F507" s="441"/>
      <c r="G507" s="441"/>
      <c r="H507" s="1753" t="s">
        <v>333</v>
      </c>
      <c r="I507" s="1753"/>
      <c r="J507" s="487">
        <v>1.3315837717258654E-2</v>
      </c>
      <c r="K507" s="441"/>
      <c r="L507" s="441"/>
      <c r="M507" s="1753" t="s">
        <v>333</v>
      </c>
      <c r="N507" s="1753"/>
      <c r="O507" s="488">
        <v>2.4675962557580262E-3</v>
      </c>
      <c r="P507" s="441"/>
      <c r="Q507" s="441"/>
      <c r="U507" s="21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4"/>
      <c r="BV507" s="214"/>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752" t="s">
        <v>245</v>
      </c>
      <c r="D508" s="1753"/>
      <c r="E508" s="486">
        <v>3.1610879861529453E-2</v>
      </c>
      <c r="F508" s="441"/>
      <c r="G508" s="441"/>
      <c r="H508" s="1753" t="s">
        <v>335</v>
      </c>
      <c r="I508" s="1753"/>
      <c r="J508" s="487">
        <v>1.8866117237946157E-3</v>
      </c>
      <c r="K508" s="441"/>
      <c r="L508" s="441"/>
      <c r="M508" s="1753" t="s">
        <v>335</v>
      </c>
      <c r="N508" s="1753"/>
      <c r="O508" s="488">
        <v>8.7789665558115713E-3</v>
      </c>
      <c r="P508" s="441"/>
      <c r="Q508" s="441"/>
      <c r="U508" s="21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4"/>
      <c r="BV508" s="214"/>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752" t="s">
        <v>333</v>
      </c>
      <c r="D509" s="1753"/>
      <c r="E509" s="486">
        <v>4.5663999206467416E-3</v>
      </c>
      <c r="F509" s="441"/>
      <c r="G509" s="441"/>
      <c r="H509" s="1753" t="s">
        <v>252</v>
      </c>
      <c r="I509" s="1753"/>
      <c r="J509" s="487">
        <v>0.53099272537461317</v>
      </c>
      <c r="K509" s="441"/>
      <c r="L509" s="441"/>
      <c r="M509" s="1753" t="s">
        <v>252</v>
      </c>
      <c r="N509" s="1753"/>
      <c r="O509" s="488">
        <v>0.42440359533755151</v>
      </c>
      <c r="P509" s="441"/>
      <c r="Q509" s="441"/>
      <c r="U509" s="21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4"/>
      <c r="BV509" s="214"/>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752" t="s">
        <v>335</v>
      </c>
      <c r="D510" s="1753"/>
      <c r="E510" s="486">
        <v>4.109923861691506E-3</v>
      </c>
      <c r="F510" s="441"/>
      <c r="G510" s="441"/>
      <c r="H510" s="1753" t="s">
        <v>209</v>
      </c>
      <c r="I510" s="1753"/>
      <c r="J510" s="487">
        <v>0.47660995349512969</v>
      </c>
      <c r="K510" s="441"/>
      <c r="L510" s="441"/>
      <c r="M510" s="1753" t="s">
        <v>209</v>
      </c>
      <c r="N510" s="1753"/>
      <c r="O510" s="488">
        <v>0.39705956531360342</v>
      </c>
      <c r="P510" s="441"/>
      <c r="Q510" s="441"/>
      <c r="U510" s="21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4"/>
      <c r="BV510" s="214"/>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752" t="s">
        <v>252</v>
      </c>
      <c r="D511" s="1753"/>
      <c r="E511" s="486">
        <v>0.63439683150707993</v>
      </c>
      <c r="F511" s="441"/>
      <c r="G511" s="441"/>
      <c r="H511" s="1753" t="s">
        <v>336</v>
      </c>
      <c r="I511" s="1753"/>
      <c r="J511" s="487">
        <v>3.5695190510061149E-3</v>
      </c>
      <c r="K511" s="441"/>
      <c r="L511" s="441"/>
      <c r="M511" s="1753" t="s">
        <v>336</v>
      </c>
      <c r="N511" s="1753"/>
      <c r="O511" s="488">
        <v>8.4145141085709211E-5</v>
      </c>
      <c r="P511" s="441"/>
      <c r="Q511" s="441"/>
      <c r="U511" s="21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4"/>
      <c r="BV511" s="214"/>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752" t="s">
        <v>209</v>
      </c>
      <c r="D512" s="1753"/>
      <c r="E512" s="486">
        <v>0.6146551491122304</v>
      </c>
      <c r="F512" s="441"/>
      <c r="G512" s="441"/>
      <c r="H512" s="1753" t="s">
        <v>255</v>
      </c>
      <c r="I512" s="1753"/>
      <c r="J512" s="487">
        <v>2.8570691348235626E-4</v>
      </c>
      <c r="K512" s="441"/>
      <c r="L512" s="441"/>
      <c r="M512" s="1753" t="s">
        <v>255</v>
      </c>
      <c r="N512" s="1753"/>
      <c r="O512" s="488">
        <v>2.3163136823482511E-4</v>
      </c>
      <c r="P512" s="441"/>
      <c r="Q512" s="44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4"/>
      <c r="BV512" s="214"/>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752" t="s">
        <v>336</v>
      </c>
      <c r="D513" s="1753"/>
      <c r="E513" s="486">
        <v>6.4926183279765044E-5</v>
      </c>
      <c r="F513" s="441"/>
      <c r="G513" s="441"/>
      <c r="H513" s="1753" t="s">
        <v>337</v>
      </c>
      <c r="I513" s="1753"/>
      <c r="J513" s="487">
        <v>3.2585021996034669E-3</v>
      </c>
      <c r="K513" s="441"/>
      <c r="L513" s="441"/>
      <c r="M513" s="1753" t="s">
        <v>337</v>
      </c>
      <c r="N513" s="1753"/>
      <c r="O513" s="488">
        <v>6.8391210116844616E-3</v>
      </c>
      <c r="P513" s="441"/>
      <c r="Q513" s="441"/>
      <c r="U513" s="21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4"/>
      <c r="BV513" s="214"/>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752" t="s">
        <v>255</v>
      </c>
      <c r="D514" s="1753"/>
      <c r="E514" s="486">
        <v>4.6607144360837415E-5</v>
      </c>
      <c r="F514" s="441"/>
      <c r="G514" s="441"/>
      <c r="H514" s="1753" t="s">
        <v>256</v>
      </c>
      <c r="I514" s="1753"/>
      <c r="J514" s="487">
        <v>1.8712334356333283E-2</v>
      </c>
      <c r="K514" s="441"/>
      <c r="L514" s="441"/>
      <c r="M514" s="1753" t="s">
        <v>256</v>
      </c>
      <c r="N514" s="1753"/>
      <c r="O514" s="488">
        <v>1.8782284924471598E-4</v>
      </c>
      <c r="P514" s="441"/>
      <c r="Q514" s="441"/>
      <c r="U514" s="21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4"/>
      <c r="BV514" s="214"/>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752" t="s">
        <v>337</v>
      </c>
      <c r="D515" s="1753"/>
      <c r="E515" s="486">
        <v>6.0291125304594198E-4</v>
      </c>
      <c r="F515" s="441"/>
      <c r="G515" s="441"/>
      <c r="H515" s="1753" t="s">
        <v>327</v>
      </c>
      <c r="I515" s="1753"/>
      <c r="J515" s="487">
        <v>2.1315335856038769E-2</v>
      </c>
      <c r="K515" s="441"/>
      <c r="L515" s="441"/>
      <c r="M515" s="1753" t="s">
        <v>327</v>
      </c>
      <c r="N515" s="1753"/>
      <c r="O515" s="488">
        <v>8.5661977305617892E-2</v>
      </c>
      <c r="P515" s="441"/>
      <c r="Q515" s="441"/>
      <c r="U515" s="21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4"/>
      <c r="BV515" s="214"/>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752" t="s">
        <v>256</v>
      </c>
      <c r="D516" s="1753"/>
      <c r="E516" s="486">
        <v>1.7607014802514948E-3</v>
      </c>
      <c r="F516" s="441"/>
      <c r="G516" s="441"/>
      <c r="H516" s="1753" t="s">
        <v>320</v>
      </c>
      <c r="I516" s="1753"/>
      <c r="J516" s="487">
        <v>6.1804097006564439E-2</v>
      </c>
      <c r="K516" s="441"/>
      <c r="L516" s="441"/>
      <c r="M516" s="1753" t="s">
        <v>320</v>
      </c>
      <c r="N516" s="1753"/>
      <c r="O516" s="488">
        <v>1.8023026496421193E-2</v>
      </c>
      <c r="P516" s="441"/>
      <c r="Q516" s="441"/>
      <c r="U516" s="21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4"/>
      <c r="BV516" s="214"/>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752" t="s">
        <v>327</v>
      </c>
      <c r="D517" s="1753"/>
      <c r="E517" s="486">
        <v>8.8836989916918435E-2</v>
      </c>
      <c r="F517" s="441"/>
      <c r="G517" s="441"/>
      <c r="H517" s="1753" t="s">
        <v>339</v>
      </c>
      <c r="I517" s="1753"/>
      <c r="J517" s="487">
        <v>2.5998668681194155E-3</v>
      </c>
      <c r="K517" s="441"/>
      <c r="L517" s="441"/>
      <c r="M517" s="1753" t="s">
        <v>339</v>
      </c>
      <c r="N517" s="1753"/>
      <c r="O517" s="488">
        <v>2.8457820480934644E-3</v>
      </c>
      <c r="P517" s="441"/>
      <c r="Q517" s="441"/>
      <c r="U517" s="21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4"/>
      <c r="BV517" s="214"/>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752" t="s">
        <v>320</v>
      </c>
      <c r="D518" s="1753"/>
      <c r="E518" s="486">
        <v>3.3007354424467845E-2</v>
      </c>
      <c r="F518" s="441"/>
      <c r="G518" s="441"/>
      <c r="H518" s="1753" t="s">
        <v>343</v>
      </c>
      <c r="I518" s="1753"/>
      <c r="J518" s="487">
        <v>2.6630732183399172E-4</v>
      </c>
      <c r="K518" s="441"/>
      <c r="L518" s="441"/>
      <c r="M518" s="1753" t="s">
        <v>343</v>
      </c>
      <c r="N518" s="1753"/>
      <c r="O518" s="488">
        <v>5.5588259857194066E-4</v>
      </c>
      <c r="P518" s="441"/>
      <c r="Q518" s="441"/>
      <c r="U518" s="21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4"/>
      <c r="BV518" s="214"/>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752" t="s">
        <v>339</v>
      </c>
      <c r="D519" s="1753"/>
      <c r="E519" s="486">
        <v>8.2696668334432605E-4</v>
      </c>
      <c r="F519" s="441"/>
      <c r="G519" s="441"/>
      <c r="H519" s="1753" t="s">
        <v>346</v>
      </c>
      <c r="I519" s="1753"/>
      <c r="J519" s="487">
        <v>8.3744563829262782E-5</v>
      </c>
      <c r="K519" s="441"/>
      <c r="L519" s="441"/>
      <c r="M519" s="1753" t="s">
        <v>346</v>
      </c>
      <c r="N519" s="1753"/>
      <c r="O519" s="488">
        <v>2.0116350099362185E-5</v>
      </c>
      <c r="P519" s="441"/>
      <c r="Q519" s="441"/>
      <c r="U519" s="21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4"/>
      <c r="BV519" s="214"/>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752" t="s">
        <v>343</v>
      </c>
      <c r="D520" s="1753"/>
      <c r="E520" s="486">
        <v>6.6970238588259963E-4</v>
      </c>
      <c r="F520" s="441"/>
      <c r="G520" s="441"/>
      <c r="H520" s="1753" t="s">
        <v>330</v>
      </c>
      <c r="I520" s="1753"/>
      <c r="J520" s="487">
        <v>1.1337273493872682E-2</v>
      </c>
      <c r="K520" s="441"/>
      <c r="L520" s="441"/>
      <c r="M520" s="1753" t="s">
        <v>330</v>
      </c>
      <c r="N520" s="1753"/>
      <c r="O520" s="488">
        <v>2.2007272292044786E-2</v>
      </c>
      <c r="P520" s="441"/>
      <c r="Q520" s="441"/>
      <c r="U520" s="21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4"/>
      <c r="BV520" s="214"/>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752" t="s">
        <v>346</v>
      </c>
      <c r="D521" s="1753"/>
      <c r="E521" s="486">
        <v>5.3248518456035969E-4</v>
      </c>
      <c r="F521" s="441"/>
      <c r="G521" s="441"/>
      <c r="H521" s="1753" t="s">
        <v>317</v>
      </c>
      <c r="I521" s="1753"/>
      <c r="J521" s="487">
        <v>7.376028292492727E-2</v>
      </c>
      <c r="K521" s="441"/>
      <c r="L521" s="441"/>
      <c r="M521" s="1753" t="s">
        <v>317</v>
      </c>
      <c r="N521" s="1753"/>
      <c r="O521" s="488">
        <v>5.9955232332152743E-3</v>
      </c>
      <c r="P521" s="441"/>
      <c r="Q521" s="441"/>
      <c r="U521" s="21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4"/>
      <c r="BV521" s="214"/>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752" t="s">
        <v>330</v>
      </c>
      <c r="D522" s="1753"/>
      <c r="E522" s="486">
        <v>2.5101862788162364E-2</v>
      </c>
      <c r="F522" s="441"/>
      <c r="G522" s="441"/>
      <c r="H522" s="1753" t="s">
        <v>342</v>
      </c>
      <c r="I522" s="1753"/>
      <c r="J522" s="487">
        <v>7.60292614777108E-4</v>
      </c>
      <c r="K522" s="441"/>
      <c r="L522" s="441"/>
      <c r="M522" s="1753" t="s">
        <v>342</v>
      </c>
      <c r="N522" s="1753"/>
      <c r="O522" s="488">
        <v>6.5792653505961568E-5</v>
      </c>
      <c r="P522" s="441"/>
      <c r="Q522" s="441"/>
      <c r="U522" s="21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4"/>
      <c r="BV522" s="214"/>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752" t="s">
        <v>317</v>
      </c>
      <c r="D523" s="1753"/>
      <c r="E523" s="486">
        <v>2.0205804774005773E-2</v>
      </c>
      <c r="F523" s="441"/>
      <c r="G523" s="441"/>
      <c r="H523" s="1753" t="s">
        <v>208</v>
      </c>
      <c r="I523" s="1753"/>
      <c r="J523" s="487">
        <v>6.0527703651902097E-2</v>
      </c>
      <c r="K523" s="441"/>
      <c r="L523" s="441"/>
      <c r="M523" s="1753" t="s">
        <v>348</v>
      </c>
      <c r="N523" s="1753"/>
      <c r="O523" s="488">
        <v>1.6130499145574506E-4</v>
      </c>
      <c r="P523" s="441"/>
      <c r="Q523" s="441"/>
      <c r="U523" s="21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4"/>
      <c r="BV523" s="214"/>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752" t="s">
        <v>342</v>
      </c>
      <c r="D524" s="1753"/>
      <c r="E524" s="486">
        <v>7.6733445913306075E-5</v>
      </c>
      <c r="F524" s="441"/>
      <c r="G524" s="441"/>
      <c r="H524" s="1753" t="s">
        <v>257</v>
      </c>
      <c r="I524" s="1753"/>
      <c r="J524" s="487">
        <v>1.8484496675673266E-6</v>
      </c>
      <c r="K524" s="441"/>
      <c r="L524" s="441"/>
      <c r="M524" s="1753" t="s">
        <v>208</v>
      </c>
      <c r="N524" s="1753"/>
      <c r="O524" s="488">
        <v>0.33198017115994244</v>
      </c>
      <c r="P524" s="441"/>
      <c r="Q524" s="441"/>
      <c r="U524" s="21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4"/>
      <c r="BV524" s="214"/>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752" t="s">
        <v>348</v>
      </c>
      <c r="D525" s="1753"/>
      <c r="E525" s="486">
        <v>1.5678420644357316E-4</v>
      </c>
      <c r="F525" s="441"/>
      <c r="G525" s="441"/>
      <c r="H525" s="1753" t="s">
        <v>211</v>
      </c>
      <c r="I525" s="1753"/>
      <c r="J525" s="487">
        <v>8.6701647357004924E-4</v>
      </c>
      <c r="K525" s="441"/>
      <c r="L525" s="441"/>
      <c r="M525" s="1753" t="s">
        <v>257</v>
      </c>
      <c r="N525" s="1753"/>
      <c r="O525" s="488">
        <v>6.6672944761251741E-6</v>
      </c>
      <c r="P525" s="441"/>
      <c r="Q525" s="441"/>
      <c r="U525" s="21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4"/>
      <c r="BV525" s="214"/>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752" t="s">
        <v>208</v>
      </c>
      <c r="D526" s="1753"/>
      <c r="E526" s="486">
        <v>0.34460765751395062</v>
      </c>
      <c r="F526" s="441"/>
      <c r="G526" s="441"/>
      <c r="H526" s="1753" t="s">
        <v>311</v>
      </c>
      <c r="I526" s="1753"/>
      <c r="J526" s="487">
        <v>1.7200405095389233E-2</v>
      </c>
      <c r="K526" s="441"/>
      <c r="L526" s="441"/>
      <c r="M526" s="1753" t="s">
        <v>211</v>
      </c>
      <c r="N526" s="1753"/>
      <c r="O526" s="488">
        <v>1.8746372638017886E-2</v>
      </c>
      <c r="P526" s="441"/>
      <c r="Q526" s="44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4"/>
      <c r="BV526" s="214"/>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752" t="s">
        <v>257</v>
      </c>
      <c r="D527" s="1753"/>
      <c r="E527" s="486">
        <v>9.5670674925120642E-4</v>
      </c>
      <c r="F527" s="441"/>
      <c r="G527" s="441"/>
      <c r="H527" s="1753" t="s">
        <v>326</v>
      </c>
      <c r="I527" s="1753"/>
      <c r="J527" s="487">
        <v>2.0020931380082305E-2</v>
      </c>
      <c r="K527" s="441"/>
      <c r="L527" s="441"/>
      <c r="M527" s="1753" t="s">
        <v>251</v>
      </c>
      <c r="N527" s="1753"/>
      <c r="O527" s="488">
        <v>1.2550381119731705E-3</v>
      </c>
      <c r="P527" s="441"/>
      <c r="Q527" s="441"/>
      <c r="U527" s="21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4"/>
      <c r="BV527" s="214"/>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752" t="s">
        <v>211</v>
      </c>
      <c r="D528" s="1753"/>
      <c r="E528" s="486">
        <v>5.0037885396156029E-2</v>
      </c>
      <c r="F528" s="441"/>
      <c r="G528" s="441"/>
      <c r="H528" s="1753" t="s">
        <v>331</v>
      </c>
      <c r="I528" s="1753"/>
      <c r="J528" s="487">
        <v>1.2112036236130944E-3</v>
      </c>
      <c r="K528" s="441"/>
      <c r="L528" s="441"/>
      <c r="M528" s="1753" t="s">
        <v>311</v>
      </c>
      <c r="N528" s="1753"/>
      <c r="O528" s="488">
        <v>0.18249074266384152</v>
      </c>
      <c r="P528" s="441"/>
      <c r="Q528" s="441"/>
      <c r="U528" s="21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4"/>
      <c r="BV528" s="214"/>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752" t="s">
        <v>251</v>
      </c>
      <c r="D529" s="1753"/>
      <c r="E529" s="486">
        <v>1.6844826315191709E-3</v>
      </c>
      <c r="F529" s="441"/>
      <c r="G529" s="441"/>
      <c r="H529" s="1753" t="s">
        <v>338</v>
      </c>
      <c r="I529" s="1753"/>
      <c r="J529" s="487">
        <v>2.9727702556970222E-3</v>
      </c>
      <c r="K529" s="441"/>
      <c r="L529" s="441"/>
      <c r="M529" s="1753" t="s">
        <v>326</v>
      </c>
      <c r="N529" s="1753"/>
      <c r="O529" s="488">
        <v>8.6610292999789285E-2</v>
      </c>
      <c r="P529" s="441"/>
      <c r="Q529" s="441"/>
      <c r="U529" s="21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4"/>
      <c r="BV529" s="214"/>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752" t="s">
        <v>311</v>
      </c>
      <c r="D530" s="1753"/>
      <c r="E530" s="486">
        <v>0.17687814760436907</v>
      </c>
      <c r="F530" s="441"/>
      <c r="G530" s="441"/>
      <c r="H530" s="1753" t="s">
        <v>315</v>
      </c>
      <c r="I530" s="1753"/>
      <c r="J530" s="487">
        <v>6.4931210940327364E-4</v>
      </c>
      <c r="K530" s="441"/>
      <c r="L530" s="441"/>
      <c r="M530" s="1753" t="s">
        <v>331</v>
      </c>
      <c r="N530" s="1753"/>
      <c r="O530" s="488">
        <v>1.8478231269204753E-2</v>
      </c>
      <c r="P530" s="441"/>
      <c r="Q530" s="441"/>
      <c r="U530" s="21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4"/>
      <c r="BV530" s="214"/>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752" t="s">
        <v>326</v>
      </c>
      <c r="D531" s="1753"/>
      <c r="E531" s="486">
        <v>8.9399519222597479E-2</v>
      </c>
      <c r="F531" s="441"/>
      <c r="G531" s="441"/>
      <c r="H531" s="1753" t="s">
        <v>324</v>
      </c>
      <c r="I531" s="1753"/>
      <c r="J531" s="487">
        <v>4.0471832805697348E-2</v>
      </c>
      <c r="K531" s="441"/>
      <c r="L531" s="441"/>
      <c r="M531" s="1753" t="s">
        <v>338</v>
      </c>
      <c r="N531" s="1753"/>
      <c r="O531" s="488">
        <v>1.7016724883062747E-3</v>
      </c>
      <c r="P531" s="441"/>
      <c r="Q531" s="441"/>
      <c r="U531" s="21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4"/>
      <c r="BV531" s="214"/>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752" t="s">
        <v>331</v>
      </c>
      <c r="D532" s="1753"/>
      <c r="E532" s="486">
        <v>2.1971135982807803E-2</v>
      </c>
      <c r="F532" s="441"/>
      <c r="G532" s="441"/>
      <c r="H532" s="1753" t="s">
        <v>307</v>
      </c>
      <c r="I532" s="1753"/>
      <c r="J532" s="487">
        <v>0.22677016238392289</v>
      </c>
      <c r="K532" s="441"/>
      <c r="L532" s="441"/>
      <c r="M532" s="1753" t="s">
        <v>315</v>
      </c>
      <c r="N532" s="1753"/>
      <c r="O532" s="488">
        <v>0.13395857924431318</v>
      </c>
      <c r="P532" s="441"/>
      <c r="Q532" s="441"/>
      <c r="U532" s="21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4"/>
      <c r="BV532" s="214"/>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752" t="s">
        <v>338</v>
      </c>
      <c r="D533" s="1753"/>
      <c r="E533" s="486">
        <v>2.5074378744933605E-3</v>
      </c>
      <c r="F533" s="441"/>
      <c r="G533" s="441"/>
      <c r="H533" s="1753" t="s">
        <v>300</v>
      </c>
      <c r="I533" s="1753"/>
      <c r="J533" s="487">
        <v>0.18326885688542616</v>
      </c>
      <c r="K533" s="441"/>
      <c r="L533" s="441"/>
      <c r="M533" s="1753" t="s">
        <v>324</v>
      </c>
      <c r="N533" s="1753"/>
      <c r="O533" s="488">
        <v>8.3038467246569631E-2</v>
      </c>
      <c r="P533" s="441"/>
      <c r="Q533" s="441"/>
      <c r="U533" s="21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4"/>
      <c r="BV533" s="214"/>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752" t="s">
        <v>315</v>
      </c>
      <c r="D534" s="1753"/>
      <c r="E534" s="486">
        <v>9.3159223817718698E-2</v>
      </c>
      <c r="F534" s="441"/>
      <c r="G534" s="441"/>
      <c r="H534" s="1753" t="s">
        <v>297</v>
      </c>
      <c r="I534" s="1753"/>
      <c r="J534" s="487">
        <v>0.48556964308475231</v>
      </c>
      <c r="K534" s="441"/>
      <c r="L534" s="441"/>
      <c r="M534" s="1753" t="s">
        <v>307</v>
      </c>
      <c r="N534" s="1753"/>
      <c r="O534" s="488">
        <v>0.28482099700939972</v>
      </c>
      <c r="P534" s="441"/>
      <c r="Q534" s="441"/>
      <c r="U534" s="21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4"/>
      <c r="BV534" s="214"/>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752" t="s">
        <v>324</v>
      </c>
      <c r="D535" s="1753"/>
      <c r="E535" s="486">
        <v>9.0474822760322413E-2</v>
      </c>
      <c r="F535" s="441"/>
      <c r="G535" s="441"/>
      <c r="H535" s="1753" t="s">
        <v>299</v>
      </c>
      <c r="I535" s="1753"/>
      <c r="J535" s="487">
        <v>0.42239541158999333</v>
      </c>
      <c r="K535" s="441"/>
      <c r="L535" s="441"/>
      <c r="M535" s="1753" t="s">
        <v>300</v>
      </c>
      <c r="N535" s="1753"/>
      <c r="O535" s="488">
        <v>0.44614941878418451</v>
      </c>
      <c r="P535" s="441"/>
      <c r="Q535" s="441"/>
      <c r="U535" s="211"/>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4"/>
      <c r="BV535" s="214"/>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752" t="s">
        <v>307</v>
      </c>
      <c r="D536" s="1753"/>
      <c r="E536" s="486">
        <v>0.34364853172788873</v>
      </c>
      <c r="F536" s="441"/>
      <c r="G536" s="441"/>
      <c r="H536" s="1753" t="s">
        <v>308</v>
      </c>
      <c r="I536" s="1753"/>
      <c r="J536" s="487">
        <v>0.27460312137638682</v>
      </c>
      <c r="K536" s="441"/>
      <c r="L536" s="441"/>
      <c r="M536" s="1753" t="s">
        <v>297</v>
      </c>
      <c r="N536" s="1753"/>
      <c r="O536" s="488">
        <v>0.49147298266052619</v>
      </c>
      <c r="P536" s="441"/>
      <c r="Q536" s="441"/>
      <c r="U536" s="211"/>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4"/>
      <c r="BV536" s="214"/>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752" t="s">
        <v>300</v>
      </c>
      <c r="D537" s="1753"/>
      <c r="E537" s="486">
        <v>0.46216289871959754</v>
      </c>
      <c r="F537" s="441"/>
      <c r="G537" s="441"/>
      <c r="H537" s="1753" t="s">
        <v>298</v>
      </c>
      <c r="I537" s="1753"/>
      <c r="J537" s="487">
        <v>0.24540553567433604</v>
      </c>
      <c r="K537" s="441"/>
      <c r="L537" s="441"/>
      <c r="M537" s="1753" t="s">
        <v>299</v>
      </c>
      <c r="N537" s="1753"/>
      <c r="O537" s="488">
        <v>0.45243112410991521</v>
      </c>
      <c r="P537" s="441"/>
      <c r="Q537" s="441"/>
      <c r="U537" s="211"/>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4"/>
      <c r="BV537" s="214"/>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752" t="s">
        <v>297</v>
      </c>
      <c r="D538" s="1753"/>
      <c r="E538" s="486">
        <v>0.65031771093758151</v>
      </c>
      <c r="F538" s="441"/>
      <c r="G538" s="441"/>
      <c r="H538" s="1753" t="s">
        <v>302</v>
      </c>
      <c r="I538" s="1753"/>
      <c r="J538" s="487">
        <v>0.2800793875537686</v>
      </c>
      <c r="K538" s="441"/>
      <c r="L538" s="441"/>
      <c r="M538" s="1753" t="s">
        <v>308</v>
      </c>
      <c r="N538" s="1753"/>
      <c r="O538" s="488">
        <v>0.21390888587900514</v>
      </c>
      <c r="P538" s="441"/>
      <c r="Q538" s="441"/>
      <c r="U538" s="211"/>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4"/>
      <c r="BV538" s="214"/>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752" t="s">
        <v>299</v>
      </c>
      <c r="D539" s="1753"/>
      <c r="E539" s="486">
        <v>0.52192577009365837</v>
      </c>
      <c r="F539" s="441"/>
      <c r="G539" s="441"/>
      <c r="H539" s="1753" t="s">
        <v>309</v>
      </c>
      <c r="I539" s="1753"/>
      <c r="J539" s="487">
        <v>0.21281263043028475</v>
      </c>
      <c r="K539" s="441"/>
      <c r="L539" s="441"/>
      <c r="M539" s="1753" t="s">
        <v>298</v>
      </c>
      <c r="N539" s="1753"/>
      <c r="O539" s="488">
        <v>0.47391460141688962</v>
      </c>
      <c r="P539" s="441"/>
      <c r="Q539" s="441"/>
      <c r="U539" s="21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4"/>
      <c r="BV539" s="214"/>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752" t="s">
        <v>308</v>
      </c>
      <c r="D540" s="1753"/>
      <c r="E540" s="486">
        <v>0.28194017894883333</v>
      </c>
      <c r="F540" s="441"/>
      <c r="G540" s="441"/>
      <c r="H540" s="1753" t="s">
        <v>325</v>
      </c>
      <c r="I540" s="1753"/>
      <c r="J540" s="487">
        <v>5.8235319345243779E-2</v>
      </c>
      <c r="K540" s="441"/>
      <c r="L540" s="441"/>
      <c r="M540" s="1753" t="s">
        <v>302</v>
      </c>
      <c r="N540" s="1753"/>
      <c r="O540" s="488">
        <v>0.36528516122823662</v>
      </c>
      <c r="P540" s="441"/>
      <c r="Q540" s="441"/>
      <c r="U540" s="21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4"/>
      <c r="BV540" s="214"/>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752" t="s">
        <v>298</v>
      </c>
      <c r="D541" s="1753"/>
      <c r="E541" s="486">
        <v>0.52088769847720506</v>
      </c>
      <c r="F541" s="441"/>
      <c r="G541" s="441"/>
      <c r="H541" s="1753" t="s">
        <v>322</v>
      </c>
      <c r="I541" s="1753"/>
      <c r="J541" s="487">
        <v>6.1165561373368475E-2</v>
      </c>
      <c r="K541" s="441"/>
      <c r="L541" s="441"/>
      <c r="M541" s="1753" t="s">
        <v>309</v>
      </c>
      <c r="N541" s="1753"/>
      <c r="O541" s="488">
        <v>0.11419623408735874</v>
      </c>
      <c r="P541" s="441"/>
      <c r="Q541" s="441"/>
      <c r="U541" s="21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4"/>
      <c r="BV541" s="214"/>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752" t="s">
        <v>302</v>
      </c>
      <c r="D542" s="1753"/>
      <c r="E542" s="486">
        <v>0.44818810770026535</v>
      </c>
      <c r="F542" s="441"/>
      <c r="G542" s="441"/>
      <c r="H542" s="1753" t="s">
        <v>305</v>
      </c>
      <c r="I542" s="1753"/>
      <c r="J542" s="487">
        <v>0.29176746744200632</v>
      </c>
      <c r="K542" s="441"/>
      <c r="L542" s="441"/>
      <c r="M542" s="1753" t="s">
        <v>325</v>
      </c>
      <c r="N542" s="1753"/>
      <c r="O542" s="488">
        <v>4.5374221023280023E-2</v>
      </c>
      <c r="P542" s="441"/>
      <c r="Q542" s="441"/>
      <c r="U542" s="21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4"/>
      <c r="BV542" s="214"/>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752" t="s">
        <v>309</v>
      </c>
      <c r="D543" s="1753"/>
      <c r="E543" s="486">
        <v>0.18948702526723457</v>
      </c>
      <c r="F543" s="441"/>
      <c r="G543" s="441"/>
      <c r="H543" s="1753" t="s">
        <v>306</v>
      </c>
      <c r="I543" s="1753"/>
      <c r="J543" s="487">
        <v>0.20945693630035223</v>
      </c>
      <c r="K543" s="441"/>
      <c r="L543" s="441"/>
      <c r="M543" s="1753" t="s">
        <v>322</v>
      </c>
      <c r="N543" s="1753"/>
      <c r="O543" s="488">
        <v>5.002044710841301E-2</v>
      </c>
      <c r="P543" s="441"/>
      <c r="Q543" s="441"/>
      <c r="U543" s="21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4"/>
      <c r="BV543" s="214"/>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752" t="s">
        <v>325</v>
      </c>
      <c r="D544" s="1753"/>
      <c r="E544" s="486">
        <v>4.4460957991921124E-2</v>
      </c>
      <c r="F544" s="441"/>
      <c r="G544" s="441"/>
      <c r="H544" s="1753" t="s">
        <v>316</v>
      </c>
      <c r="I544" s="1753"/>
      <c r="J544" s="487">
        <v>0.10340345141028573</v>
      </c>
      <c r="K544" s="441"/>
      <c r="L544" s="441"/>
      <c r="M544" s="1753" t="s">
        <v>305</v>
      </c>
      <c r="N544" s="1753"/>
      <c r="O544" s="488">
        <v>0.12548988639187925</v>
      </c>
      <c r="P544" s="441"/>
      <c r="Q544" s="441"/>
      <c r="U544" s="21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4"/>
      <c r="BV544" s="214"/>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752" t="s">
        <v>322</v>
      </c>
      <c r="D545" s="1753"/>
      <c r="E545" s="486">
        <v>7.6264808361821271E-2</v>
      </c>
      <c r="F545" s="441"/>
      <c r="G545" s="441"/>
      <c r="H545" s="1753" t="s">
        <v>301</v>
      </c>
      <c r="I545" s="1753"/>
      <c r="J545" s="487">
        <v>0.31589075135041067</v>
      </c>
      <c r="K545" s="441"/>
      <c r="L545" s="441"/>
      <c r="M545" s="1753" t="s">
        <v>306</v>
      </c>
      <c r="N545" s="1753"/>
      <c r="O545" s="488">
        <v>0.33190193065795925</v>
      </c>
      <c r="P545" s="441"/>
      <c r="Q545" s="441"/>
      <c r="U545" s="21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4"/>
      <c r="BV545" s="214"/>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752" t="s">
        <v>305</v>
      </c>
      <c r="D546" s="1753"/>
      <c r="E546" s="486">
        <v>0.26173343687045431</v>
      </c>
      <c r="F546" s="441"/>
      <c r="G546" s="441"/>
      <c r="H546" s="1753" t="s">
        <v>312</v>
      </c>
      <c r="I546" s="1753"/>
      <c r="J546" s="487">
        <v>0.14620853081760293</v>
      </c>
      <c r="K546" s="441"/>
      <c r="L546" s="441"/>
      <c r="M546" s="1753" t="s">
        <v>316</v>
      </c>
      <c r="N546" s="1753"/>
      <c r="O546" s="488">
        <v>9.3079700782271194E-2</v>
      </c>
      <c r="P546" s="441"/>
      <c r="Q546" s="441"/>
      <c r="U546" s="21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4"/>
      <c r="BV546" s="214"/>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752" t="s">
        <v>306</v>
      </c>
      <c r="D547" s="1753"/>
      <c r="E547" s="486">
        <v>0.30833753156039673</v>
      </c>
      <c r="F547" s="441"/>
      <c r="G547" s="441"/>
      <c r="H547" s="1753" t="s">
        <v>304</v>
      </c>
      <c r="I547" s="1753"/>
      <c r="J547" s="487">
        <v>0.29304365347579941</v>
      </c>
      <c r="K547" s="441"/>
      <c r="L547" s="441"/>
      <c r="M547" s="1753" t="s">
        <v>301</v>
      </c>
      <c r="N547" s="1753"/>
      <c r="O547" s="488">
        <v>7.0186206188515621E-2</v>
      </c>
      <c r="P547" s="441"/>
      <c r="Q547" s="441"/>
      <c r="U547" s="21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4"/>
      <c r="BV547" s="214"/>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752" t="s">
        <v>316</v>
      </c>
      <c r="D548" s="1753"/>
      <c r="E548" s="486">
        <v>0.1027353607333614</v>
      </c>
      <c r="F548" s="441"/>
      <c r="G548" s="441"/>
      <c r="H548" s="1753" t="s">
        <v>310</v>
      </c>
      <c r="I548" s="1753"/>
      <c r="J548" s="487">
        <v>0.20701056930373396</v>
      </c>
      <c r="K548" s="441"/>
      <c r="L548" s="441"/>
      <c r="M548" s="1753" t="s">
        <v>312</v>
      </c>
      <c r="N548" s="1753"/>
      <c r="O548" s="488">
        <v>0.18052758025590418</v>
      </c>
      <c r="P548" s="441"/>
      <c r="Q548" s="441"/>
      <c r="U548" s="21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4"/>
      <c r="BV548" s="214"/>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752" t="s">
        <v>301</v>
      </c>
      <c r="D549" s="1753"/>
      <c r="E549" s="486">
        <v>0.29245670137508933</v>
      </c>
      <c r="F549" s="441"/>
      <c r="G549" s="441"/>
      <c r="H549" s="1753" t="s">
        <v>313</v>
      </c>
      <c r="I549" s="1753"/>
      <c r="J549" s="487">
        <v>0.19289085105255477</v>
      </c>
      <c r="K549" s="441"/>
      <c r="L549" s="441"/>
      <c r="M549" s="1753" t="s">
        <v>304</v>
      </c>
      <c r="N549" s="1753"/>
      <c r="O549" s="488">
        <v>0.21119289981775677</v>
      </c>
      <c r="P549" s="441"/>
      <c r="Q549" s="441"/>
      <c r="U549" s="21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4"/>
      <c r="BV549" s="214"/>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752" t="s">
        <v>312</v>
      </c>
      <c r="D550" s="1753"/>
      <c r="E550" s="486">
        <v>0.24451301624022975</v>
      </c>
      <c r="F550" s="441"/>
      <c r="G550" s="441"/>
      <c r="H550" s="1753" t="s">
        <v>318</v>
      </c>
      <c r="I550" s="1753"/>
      <c r="J550" s="487">
        <v>4.742041593216588E-2</v>
      </c>
      <c r="K550" s="441"/>
      <c r="L550" s="441"/>
      <c r="M550" s="1753" t="s">
        <v>310</v>
      </c>
      <c r="N550" s="1753"/>
      <c r="O550" s="488">
        <v>9.2008729504747949E-2</v>
      </c>
      <c r="P550" s="441"/>
      <c r="Q550" s="441"/>
      <c r="U550" s="21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4"/>
      <c r="BV550" s="214"/>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752" t="s">
        <v>304</v>
      </c>
      <c r="D551" s="1753"/>
      <c r="E551" s="486">
        <v>0.39013467664561352</v>
      </c>
      <c r="F551" s="441"/>
      <c r="G551" s="441"/>
      <c r="H551" s="1753" t="s">
        <v>323</v>
      </c>
      <c r="I551" s="1753"/>
      <c r="J551" s="487">
        <v>2.1066185121970385E-3</v>
      </c>
      <c r="K551" s="441"/>
      <c r="L551" s="441"/>
      <c r="M551" s="1753" t="s">
        <v>313</v>
      </c>
      <c r="N551" s="1753"/>
      <c r="O551" s="488">
        <v>0.11793052164784992</v>
      </c>
      <c r="P551" s="441"/>
      <c r="Q551" s="441"/>
      <c r="U551" s="21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4"/>
      <c r="BV551" s="214"/>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752" t="s">
        <v>310</v>
      </c>
      <c r="D552" s="1753"/>
      <c r="E552" s="486">
        <v>0.16478560645656148</v>
      </c>
      <c r="F552" s="441"/>
      <c r="G552" s="441"/>
      <c r="H552" s="1753" t="s">
        <v>319</v>
      </c>
      <c r="I552" s="1753"/>
      <c r="J552" s="487">
        <v>5.576564652706179E-3</v>
      </c>
      <c r="K552" s="441"/>
      <c r="L552" s="441"/>
      <c r="M552" s="1753" t="s">
        <v>318</v>
      </c>
      <c r="N552" s="1753"/>
      <c r="O552" s="488">
        <v>9.6658679524895194E-2</v>
      </c>
      <c r="P552" s="441"/>
      <c r="Q552" s="441"/>
      <c r="U552" s="21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4"/>
      <c r="BV552" s="214"/>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752" t="s">
        <v>313</v>
      </c>
      <c r="D553" s="1753"/>
      <c r="E553" s="486">
        <v>0.16837968360222022</v>
      </c>
      <c r="F553" s="441"/>
      <c r="G553" s="441"/>
      <c r="H553" s="1753" t="s">
        <v>340</v>
      </c>
      <c r="I553" s="1753"/>
      <c r="J553" s="487">
        <v>7.5657643493066929E-4</v>
      </c>
      <c r="K553" s="441"/>
      <c r="L553" s="441"/>
      <c r="M553" s="1753" t="s">
        <v>323</v>
      </c>
      <c r="N553" s="1753"/>
      <c r="O553" s="488">
        <v>9.1372865045109108E-2</v>
      </c>
      <c r="P553" s="441"/>
      <c r="Q553" s="441"/>
      <c r="U553" s="21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4"/>
      <c r="BV553" s="214"/>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752" t="s">
        <v>318</v>
      </c>
      <c r="D554" s="1753"/>
      <c r="E554" s="486">
        <v>5.7773921385737302E-2</v>
      </c>
      <c r="F554" s="441"/>
      <c r="G554" s="441"/>
      <c r="H554" s="1753" t="s">
        <v>345</v>
      </c>
      <c r="I554" s="1753"/>
      <c r="J554" s="487">
        <v>1.4939910476034464E-4</v>
      </c>
      <c r="K554" s="441"/>
      <c r="L554" s="441"/>
      <c r="M554" s="1753" t="s">
        <v>319</v>
      </c>
      <c r="N554" s="1753"/>
      <c r="O554" s="488">
        <v>4.5732587452133287E-2</v>
      </c>
      <c r="P554" s="441"/>
      <c r="Q554" s="441"/>
      <c r="U554" s="21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4"/>
      <c r="BV554" s="214"/>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752" t="s">
        <v>323</v>
      </c>
      <c r="D555" s="1753"/>
      <c r="E555" s="486">
        <v>1.5456046401307297E-2</v>
      </c>
      <c r="F555" s="441"/>
      <c r="G555" s="441"/>
      <c r="H555" s="1753" t="s">
        <v>344</v>
      </c>
      <c r="I555" s="1753"/>
      <c r="J555" s="489">
        <v>6.6533426261851305E-4</v>
      </c>
      <c r="K555" s="441"/>
      <c r="L555" s="441"/>
      <c r="M555" s="1753" t="s">
        <v>340</v>
      </c>
      <c r="N555" s="1753"/>
      <c r="O555" s="488">
        <v>4.0783289864809079E-4</v>
      </c>
      <c r="P555" s="441"/>
      <c r="Q555" s="441"/>
      <c r="U555" s="21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4"/>
      <c r="BV555" s="214"/>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752" t="s">
        <v>319</v>
      </c>
      <c r="D556" s="1753"/>
      <c r="E556" s="486">
        <v>0.14149704284913275</v>
      </c>
      <c r="F556" s="441"/>
      <c r="G556" s="441"/>
      <c r="H556" s="1753"/>
      <c r="I556" s="1753"/>
      <c r="J556" s="441"/>
      <c r="K556" s="441"/>
      <c r="L556" s="441"/>
      <c r="M556" s="1753" t="s">
        <v>345</v>
      </c>
      <c r="N556" s="1753"/>
      <c r="O556" s="488">
        <v>2.9934632891237057E-4</v>
      </c>
      <c r="P556" s="441"/>
      <c r="Q556" s="441"/>
      <c r="U556" s="21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4"/>
      <c r="BV556" s="214"/>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752" t="s">
        <v>340</v>
      </c>
      <c r="D557" s="1753"/>
      <c r="E557" s="486">
        <v>1.7495678265058545E-3</v>
      </c>
      <c r="F557" s="441"/>
      <c r="G557" s="441"/>
      <c r="H557" s="1753"/>
      <c r="I557" s="1753"/>
      <c r="J557" s="441"/>
      <c r="K557" s="441"/>
      <c r="L557" s="441"/>
      <c r="M557" s="1753" t="s">
        <v>344</v>
      </c>
      <c r="N557" s="1753"/>
      <c r="O557" s="490">
        <v>3.1639340116443493E-5</v>
      </c>
      <c r="P557" s="441"/>
      <c r="Q557" s="441"/>
      <c r="U557" s="21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4"/>
      <c r="BV557" s="214"/>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752" t="s">
        <v>345</v>
      </c>
      <c r="D558" s="1753"/>
      <c r="E558" s="486">
        <v>1.8814614077888026E-4</v>
      </c>
      <c r="F558" s="441"/>
      <c r="G558" s="441"/>
      <c r="H558" s="1753" t="s">
        <v>263</v>
      </c>
      <c r="I558" s="1753"/>
      <c r="J558" s="1753"/>
      <c r="K558" s="1753"/>
      <c r="L558" s="1753"/>
      <c r="M558" s="1753"/>
      <c r="N558" s="1753"/>
      <c r="O558" s="441"/>
      <c r="P558" s="441"/>
      <c r="Q558" s="441"/>
      <c r="U558" s="21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4"/>
      <c r="BV558" s="214"/>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752" t="s">
        <v>344</v>
      </c>
      <c r="D559" s="1753"/>
      <c r="E559" s="491">
        <v>2.3380855443738376E-4</v>
      </c>
      <c r="F559" s="441"/>
      <c r="G559" s="441"/>
      <c r="H559" s="1753" t="s">
        <v>204</v>
      </c>
      <c r="I559" s="1753"/>
      <c r="J559" s="1925" t="s">
        <v>264</v>
      </c>
      <c r="K559" s="1926"/>
      <c r="L559" s="1927"/>
      <c r="M559" s="1753"/>
      <c r="N559" s="1753"/>
      <c r="O559" s="441"/>
      <c r="P559" s="441"/>
      <c r="Q559" s="441"/>
      <c r="U559" s="21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4"/>
      <c r="BV559" s="214"/>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752"/>
      <c r="D560" s="1753"/>
      <c r="E560" s="441"/>
      <c r="F560" s="441"/>
      <c r="G560" s="441"/>
      <c r="H560" s="1753"/>
      <c r="I560" s="1753"/>
      <c r="J560" s="471" t="s">
        <v>187</v>
      </c>
      <c r="K560" s="472" t="s">
        <v>265</v>
      </c>
      <c r="L560" s="473" t="s">
        <v>266</v>
      </c>
      <c r="M560" s="1753" t="s">
        <v>263</v>
      </c>
      <c r="N560" s="1753"/>
      <c r="O560" s="1753"/>
      <c r="P560" s="1753"/>
      <c r="Q560" s="1753"/>
      <c r="U560" s="21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4"/>
      <c r="BV560" s="214"/>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752"/>
      <c r="D561" s="1753"/>
      <c r="E561" s="441"/>
      <c r="F561" s="441"/>
      <c r="G561" s="441"/>
      <c r="H561" s="1753" t="s">
        <v>205</v>
      </c>
      <c r="I561" s="1753"/>
      <c r="J561" s="492">
        <v>6.9474601743683335</v>
      </c>
      <c r="K561" s="493">
        <v>9.388459695092342</v>
      </c>
      <c r="L561" s="494">
        <v>9.388459695092342</v>
      </c>
      <c r="M561" s="1753" t="s">
        <v>204</v>
      </c>
      <c r="N561" s="1753"/>
      <c r="O561" s="1922" t="s">
        <v>264</v>
      </c>
      <c r="P561" s="1923"/>
      <c r="Q561" s="1924"/>
      <c r="U561" s="21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4"/>
      <c r="BV561" s="214"/>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752" t="s">
        <v>263</v>
      </c>
      <c r="D562" s="1753"/>
      <c r="E562" s="1753"/>
      <c r="F562" s="1753"/>
      <c r="G562" s="1753"/>
      <c r="H562" s="1753"/>
      <c r="I562" s="1753"/>
      <c r="J562" s="441"/>
      <c r="K562" s="441"/>
      <c r="L562" s="441"/>
      <c r="M562" s="1753"/>
      <c r="N562" s="1753"/>
      <c r="O562" s="474" t="s">
        <v>187</v>
      </c>
      <c r="P562" s="475" t="s">
        <v>265</v>
      </c>
      <c r="Q562" s="476" t="s">
        <v>266</v>
      </c>
      <c r="U562" s="21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4"/>
      <c r="BV562" s="214"/>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752" t="s">
        <v>204</v>
      </c>
      <c r="D563" s="1753"/>
      <c r="E563" s="1928" t="s">
        <v>264</v>
      </c>
      <c r="F563" s="1929"/>
      <c r="G563" s="1930"/>
      <c r="H563" s="1753"/>
      <c r="I563" s="1753"/>
      <c r="J563" s="441"/>
      <c r="K563" s="441"/>
      <c r="L563" s="441"/>
      <c r="M563" s="1753" t="s">
        <v>205</v>
      </c>
      <c r="N563" s="1753"/>
      <c r="O563" s="495">
        <v>7.4986479763780318</v>
      </c>
      <c r="P563" s="496">
        <v>9.9981973018373758</v>
      </c>
      <c r="Q563" s="497">
        <v>9.9981973018373758</v>
      </c>
      <c r="U563" s="21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4"/>
      <c r="BV563" s="214"/>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753"/>
      <c r="D564" s="1753"/>
      <c r="E564" s="477" t="s">
        <v>187</v>
      </c>
      <c r="F564" s="478" t="s">
        <v>265</v>
      </c>
      <c r="G564" s="479" t="s">
        <v>266</v>
      </c>
      <c r="H564" s="1753" t="s">
        <v>267</v>
      </c>
      <c r="I564" s="1753"/>
      <c r="J564" s="1753"/>
      <c r="K564" s="441"/>
      <c r="L564" s="441"/>
      <c r="M564" s="1753"/>
      <c r="N564" s="1753"/>
      <c r="O564" s="441"/>
      <c r="P564" s="441"/>
      <c r="Q564" s="441"/>
      <c r="U564" s="21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4"/>
      <c r="BV564" s="214"/>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752" t="s">
        <v>205</v>
      </c>
      <c r="D565" s="1753"/>
      <c r="E565" s="498">
        <v>9.7095662545772328</v>
      </c>
      <c r="F565" s="499">
        <v>12.775745071812148</v>
      </c>
      <c r="G565" s="500">
        <v>12.775745071812148</v>
      </c>
      <c r="H565" s="1753"/>
      <c r="I565" s="1753"/>
      <c r="J565" s="480" t="s">
        <v>204</v>
      </c>
      <c r="K565" s="441"/>
      <c r="L565" s="441"/>
      <c r="M565" s="1753"/>
      <c r="N565" s="1753"/>
      <c r="O565" s="441"/>
      <c r="P565" s="441"/>
      <c r="Q565" s="441"/>
      <c r="U565" s="21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4"/>
      <c r="BV565" s="214"/>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752"/>
      <c r="D566" s="1753"/>
      <c r="E566" s="441"/>
      <c r="F566" s="441"/>
      <c r="G566" s="441"/>
      <c r="H566" s="1753"/>
      <c r="I566" s="1753"/>
      <c r="J566" s="501" t="s">
        <v>205</v>
      </c>
      <c r="K566" s="441"/>
      <c r="L566" s="441"/>
      <c r="M566" s="1753" t="s">
        <v>267</v>
      </c>
      <c r="N566" s="1753"/>
      <c r="O566" s="1753"/>
      <c r="P566" s="441"/>
      <c r="Q566" s="441"/>
      <c r="U566" s="21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4"/>
      <c r="BV566" s="214"/>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752"/>
      <c r="D567" s="1753"/>
      <c r="E567" s="441"/>
      <c r="F567" s="441"/>
      <c r="G567" s="441"/>
      <c r="H567" s="1753" t="s">
        <v>222</v>
      </c>
      <c r="I567" s="1753"/>
      <c r="J567" s="484">
        <v>6.1049733120408602E-2</v>
      </c>
      <c r="K567" s="441"/>
      <c r="L567" s="441"/>
      <c r="M567" s="1753"/>
      <c r="N567" s="1753"/>
      <c r="O567" s="481" t="s">
        <v>204</v>
      </c>
      <c r="P567" s="441"/>
      <c r="Q567" s="441"/>
      <c r="U567" s="21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4"/>
      <c r="BV567" s="214"/>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752" t="s">
        <v>267</v>
      </c>
      <c r="D568" s="1753"/>
      <c r="E568" s="1753"/>
      <c r="F568" s="441"/>
      <c r="G568" s="441"/>
      <c r="H568" s="1753" t="s">
        <v>217</v>
      </c>
      <c r="I568" s="1753"/>
      <c r="J568" s="487">
        <v>-8.847288323772412E-2</v>
      </c>
      <c r="K568" s="441"/>
      <c r="L568" s="441"/>
      <c r="M568" s="1753"/>
      <c r="N568" s="1753"/>
      <c r="O568" s="502" t="s">
        <v>205</v>
      </c>
      <c r="P568" s="441"/>
      <c r="Q568" s="441"/>
      <c r="U568" s="21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4"/>
      <c r="BV568" s="214"/>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752"/>
      <c r="D569" s="1753"/>
      <c r="E569" s="482" t="s">
        <v>204</v>
      </c>
      <c r="F569" s="441"/>
      <c r="G569" s="441"/>
      <c r="H569" s="1753" t="s">
        <v>321</v>
      </c>
      <c r="I569" s="1753"/>
      <c r="J569" s="487">
        <v>1.7729828420516063E-2</v>
      </c>
      <c r="K569" s="441"/>
      <c r="L569" s="441"/>
      <c r="M569" s="1753" t="s">
        <v>222</v>
      </c>
      <c r="N569" s="1753"/>
      <c r="O569" s="485">
        <v>3.980734067179599E-2</v>
      </c>
      <c r="P569" s="441"/>
      <c r="Q569" s="441"/>
      <c r="U569" s="21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4"/>
      <c r="BV569" s="214"/>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753"/>
      <c r="D570" s="1753"/>
      <c r="E570" s="503" t="s">
        <v>205</v>
      </c>
      <c r="F570" s="441"/>
      <c r="G570" s="441"/>
      <c r="H570" s="1753" t="s">
        <v>247</v>
      </c>
      <c r="I570" s="1753"/>
      <c r="J570" s="487">
        <v>1.7457753524951356E-2</v>
      </c>
      <c r="K570" s="441"/>
      <c r="L570" s="441"/>
      <c r="M570" s="1753" t="s">
        <v>217</v>
      </c>
      <c r="N570" s="1753"/>
      <c r="O570" s="488">
        <v>-6.9003827689352232E-2</v>
      </c>
      <c r="P570" s="441"/>
      <c r="Q570" s="441"/>
      <c r="U570" s="21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4"/>
      <c r="BV570" s="214"/>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752" t="s">
        <v>222</v>
      </c>
      <c r="D571" s="1753"/>
      <c r="E571" s="483">
        <v>4.1696409889033094E-2</v>
      </c>
      <c r="F571" s="441"/>
      <c r="G571" s="441"/>
      <c r="H571" s="1753" t="s">
        <v>303</v>
      </c>
      <c r="I571" s="1753"/>
      <c r="J571" s="487">
        <v>8.0346185414703231E-2</v>
      </c>
      <c r="K571" s="441"/>
      <c r="L571" s="441"/>
      <c r="M571" s="1753" t="s">
        <v>321</v>
      </c>
      <c r="N571" s="1753"/>
      <c r="O571" s="488">
        <v>-4.0640321943607546E-2</v>
      </c>
      <c r="P571" s="441"/>
      <c r="Q571" s="441"/>
      <c r="U571" s="21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4"/>
      <c r="BV571" s="214"/>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752" t="s">
        <v>217</v>
      </c>
      <c r="D572" s="1753"/>
      <c r="E572" s="486">
        <v>-6.7349450711898379E-2</v>
      </c>
      <c r="F572" s="441"/>
      <c r="G572" s="441"/>
      <c r="H572" s="1753" t="s">
        <v>347</v>
      </c>
      <c r="I572" s="1753"/>
      <c r="J572" s="487">
        <v>-9.9705378886083855E-4</v>
      </c>
      <c r="K572" s="441"/>
      <c r="L572" s="441"/>
      <c r="M572" s="1753" t="s">
        <v>247</v>
      </c>
      <c r="N572" s="1753"/>
      <c r="O572" s="488">
        <v>1.6314972748968121E-2</v>
      </c>
      <c r="P572" s="441"/>
      <c r="Q572" s="441"/>
      <c r="U572" s="21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4"/>
      <c r="BV572" s="214"/>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752" t="s">
        <v>321</v>
      </c>
      <c r="D573" s="1753"/>
      <c r="E573" s="486">
        <v>-1.10541991493379E-2</v>
      </c>
      <c r="F573" s="441"/>
      <c r="G573" s="441"/>
      <c r="H573" s="1753" t="s">
        <v>241</v>
      </c>
      <c r="I573" s="1753"/>
      <c r="J573" s="487">
        <v>-6.4628965284878465E-2</v>
      </c>
      <c r="K573" s="441"/>
      <c r="L573" s="441"/>
      <c r="M573" s="1753" t="s">
        <v>303</v>
      </c>
      <c r="N573" s="1753"/>
      <c r="O573" s="488">
        <v>6.8134105505346931E-2</v>
      </c>
      <c r="P573" s="441"/>
      <c r="Q573" s="441"/>
      <c r="U573" s="21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4"/>
      <c r="BV573" s="214"/>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752" t="s">
        <v>247</v>
      </c>
      <c r="D574" s="1753"/>
      <c r="E574" s="486">
        <v>1.4075224260220549E-2</v>
      </c>
      <c r="F574" s="441"/>
      <c r="G574" s="441"/>
      <c r="H574" s="1753" t="s">
        <v>244</v>
      </c>
      <c r="I574" s="1753"/>
      <c r="J574" s="487">
        <v>-4.5085692470750216E-4</v>
      </c>
      <c r="K574" s="441"/>
      <c r="L574" s="441"/>
      <c r="M574" s="1753" t="s">
        <v>347</v>
      </c>
      <c r="N574" s="1753"/>
      <c r="O574" s="488">
        <v>-2.0094524554686295E-3</v>
      </c>
      <c r="P574" s="441"/>
      <c r="Q574" s="441"/>
      <c r="U574" s="21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4"/>
      <c r="BV574" s="214"/>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752" t="s">
        <v>303</v>
      </c>
      <c r="D575" s="1753"/>
      <c r="E575" s="486">
        <v>6.5689809491525253E-2</v>
      </c>
      <c r="F575" s="441"/>
      <c r="G575" s="441"/>
      <c r="H575" s="1753" t="s">
        <v>239</v>
      </c>
      <c r="I575" s="1753"/>
      <c r="J575" s="487">
        <v>-6.2171530992281441E-4</v>
      </c>
      <c r="K575" s="441"/>
      <c r="L575" s="441"/>
      <c r="M575" s="1753" t="s">
        <v>241</v>
      </c>
      <c r="N575" s="1753"/>
      <c r="O575" s="488">
        <v>-5.8608137860161211E-2</v>
      </c>
      <c r="P575" s="441"/>
      <c r="Q575" s="441"/>
      <c r="U575" s="21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4"/>
      <c r="BV575" s="214"/>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752" t="s">
        <v>347</v>
      </c>
      <c r="D576" s="1753"/>
      <c r="E576" s="486">
        <v>-2.0159601576125248E-4</v>
      </c>
      <c r="F576" s="441"/>
      <c r="G576" s="441"/>
      <c r="H576" s="1753" t="s">
        <v>341</v>
      </c>
      <c r="I576" s="1753"/>
      <c r="J576" s="487">
        <v>1.7350386132607514E-4</v>
      </c>
      <c r="K576" s="441"/>
      <c r="L576" s="441"/>
      <c r="M576" s="1753" t="s">
        <v>244</v>
      </c>
      <c r="N576" s="1753"/>
      <c r="O576" s="488">
        <v>-3.2138794749538964E-2</v>
      </c>
      <c r="P576" s="441"/>
      <c r="Q576" s="441"/>
      <c r="U576" s="21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4"/>
      <c r="BV576" s="214"/>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752" t="s">
        <v>241</v>
      </c>
      <c r="D577" s="1753"/>
      <c r="E577" s="486">
        <v>-5.6670003784024689E-2</v>
      </c>
      <c r="F577" s="441"/>
      <c r="G577" s="441"/>
      <c r="H577" s="1753" t="s">
        <v>221</v>
      </c>
      <c r="I577" s="1753"/>
      <c r="J577" s="487">
        <v>-2.1131563943117861E-3</v>
      </c>
      <c r="K577" s="441"/>
      <c r="L577" s="441"/>
      <c r="M577" s="1753" t="s">
        <v>239</v>
      </c>
      <c r="N577" s="1753"/>
      <c r="O577" s="488">
        <v>-1.7960331322750759E-3</v>
      </c>
      <c r="P577" s="441"/>
      <c r="Q577" s="441"/>
      <c r="U577" s="21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4"/>
      <c r="BV577" s="214"/>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752" t="s">
        <v>244</v>
      </c>
      <c r="D578" s="1753"/>
      <c r="E578" s="486">
        <v>-1.0506605747077669E-2</v>
      </c>
      <c r="F578" s="441"/>
      <c r="G578" s="441"/>
      <c r="H578" s="1753" t="s">
        <v>243</v>
      </c>
      <c r="I578" s="1753"/>
      <c r="J578" s="487">
        <v>-2.1238418187311241E-3</v>
      </c>
      <c r="K578" s="441"/>
      <c r="L578" s="441"/>
      <c r="M578" s="1753" t="s">
        <v>341</v>
      </c>
      <c r="N578" s="1753"/>
      <c r="O578" s="488">
        <v>-5.3935582496199251E-3</v>
      </c>
      <c r="P578" s="441"/>
      <c r="Q578" s="441"/>
      <c r="U578" s="21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4"/>
      <c r="BV578" s="214"/>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752" t="s">
        <v>239</v>
      </c>
      <c r="D579" s="1753"/>
      <c r="E579" s="486">
        <v>-2.2313340375495361E-3</v>
      </c>
      <c r="F579" s="441"/>
      <c r="G579" s="441"/>
      <c r="H579" s="1753" t="s">
        <v>230</v>
      </c>
      <c r="I579" s="1753"/>
      <c r="J579" s="487">
        <v>3.6797115039293037E-3</v>
      </c>
      <c r="K579" s="441"/>
      <c r="L579" s="441"/>
      <c r="M579" s="1753" t="s">
        <v>221</v>
      </c>
      <c r="N579" s="1753"/>
      <c r="O579" s="488">
        <v>-6.29850650490446E-3</v>
      </c>
      <c r="P579" s="441"/>
      <c r="Q579" s="441"/>
      <c r="U579" s="21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4"/>
      <c r="BV579" s="214"/>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752" t="s">
        <v>341</v>
      </c>
      <c r="D580" s="1753"/>
      <c r="E580" s="486">
        <v>-4.2085097198393592E-3</v>
      </c>
      <c r="F580" s="441"/>
      <c r="G580" s="441"/>
      <c r="H580" s="1753" t="s">
        <v>218</v>
      </c>
      <c r="I580" s="1753"/>
      <c r="J580" s="487">
        <v>9.172464808001218E-3</v>
      </c>
      <c r="K580" s="441"/>
      <c r="L580" s="441"/>
      <c r="M580" s="1753" t="s">
        <v>243</v>
      </c>
      <c r="N580" s="1753"/>
      <c r="O580" s="488">
        <v>-6.7761991808424418E-3</v>
      </c>
      <c r="P580" s="441"/>
      <c r="Q580" s="441"/>
      <c r="U580" s="21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4"/>
      <c r="BV580" s="214"/>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752" t="s">
        <v>221</v>
      </c>
      <c r="D581" s="1753"/>
      <c r="E581" s="486">
        <v>-2.8307176958294877E-3</v>
      </c>
      <c r="F581" s="441"/>
      <c r="G581" s="441"/>
      <c r="H581" s="1753" t="s">
        <v>249</v>
      </c>
      <c r="I581" s="1753"/>
      <c r="J581" s="487">
        <v>6.5040584578086305E-3</v>
      </c>
      <c r="K581" s="441"/>
      <c r="L581" s="441"/>
      <c r="M581" s="1753" t="s">
        <v>230</v>
      </c>
      <c r="N581" s="1753"/>
      <c r="O581" s="488">
        <v>-2.3257114634691453E-3</v>
      </c>
      <c r="P581" s="441"/>
      <c r="Q581" s="441"/>
      <c r="U581" s="21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4"/>
      <c r="BV581" s="214"/>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752" t="s">
        <v>243</v>
      </c>
      <c r="D582" s="1753"/>
      <c r="E582" s="486">
        <v>-2.35556142601815E-3</v>
      </c>
      <c r="F582" s="441"/>
      <c r="G582" s="441"/>
      <c r="H582" s="1753" t="s">
        <v>329</v>
      </c>
      <c r="I582" s="1753"/>
      <c r="J582" s="487">
        <v>2.5375796998644493E-2</v>
      </c>
      <c r="K582" s="441"/>
      <c r="L582" s="441"/>
      <c r="M582" s="1753" t="s">
        <v>218</v>
      </c>
      <c r="N582" s="1753"/>
      <c r="O582" s="488">
        <v>-1.6479338967326715E-2</v>
      </c>
      <c r="P582" s="441"/>
      <c r="Q582" s="441"/>
      <c r="U582" s="21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4"/>
      <c r="BV582" s="214"/>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752" t="s">
        <v>230</v>
      </c>
      <c r="D583" s="1753"/>
      <c r="E583" s="486">
        <v>5.8663447152688878E-6</v>
      </c>
      <c r="F583" s="441"/>
      <c r="G583" s="441"/>
      <c r="H583" s="1753" t="s">
        <v>314</v>
      </c>
      <c r="I583" s="1753"/>
      <c r="J583" s="487">
        <v>3.793275923733759E-2</v>
      </c>
      <c r="K583" s="441"/>
      <c r="L583" s="441"/>
      <c r="M583" s="1753" t="s">
        <v>249</v>
      </c>
      <c r="N583" s="1753"/>
      <c r="O583" s="488">
        <v>-5.3605194690326905E-3</v>
      </c>
      <c r="P583" s="441"/>
      <c r="Q583" s="441"/>
      <c r="U583" s="21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4"/>
      <c r="BV583" s="214"/>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752" t="s">
        <v>218</v>
      </c>
      <c r="D584" s="1753"/>
      <c r="E584" s="486">
        <v>-1.1938784081290191E-3</v>
      </c>
      <c r="F584" s="441"/>
      <c r="G584" s="441"/>
      <c r="H584" s="1753" t="s">
        <v>328</v>
      </c>
      <c r="I584" s="1753"/>
      <c r="J584" s="487">
        <v>3.0358816162433386E-2</v>
      </c>
      <c r="K584" s="441"/>
      <c r="L584" s="441"/>
      <c r="M584" s="1753" t="s">
        <v>329</v>
      </c>
      <c r="N584" s="1753"/>
      <c r="O584" s="488">
        <v>2.172300355567305E-2</v>
      </c>
      <c r="P584" s="441"/>
      <c r="Q584" s="441"/>
      <c r="U584" s="21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4"/>
      <c r="BV584" s="214"/>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752" t="s">
        <v>249</v>
      </c>
      <c r="D585" s="1753"/>
      <c r="E585" s="486">
        <v>-1.2725441830435497E-3</v>
      </c>
      <c r="F585" s="441"/>
      <c r="G585" s="441"/>
      <c r="H585" s="1753" t="s">
        <v>332</v>
      </c>
      <c r="I585" s="1753"/>
      <c r="J585" s="487">
        <v>1.3982247239562677E-2</v>
      </c>
      <c r="K585" s="441"/>
      <c r="L585" s="441"/>
      <c r="M585" s="1753" t="s">
        <v>314</v>
      </c>
      <c r="N585" s="1753"/>
      <c r="O585" s="488">
        <v>5.6468516242453873E-2</v>
      </c>
      <c r="P585" s="441"/>
      <c r="Q585" s="441"/>
      <c r="U585" s="21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4"/>
      <c r="BV585" s="214"/>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752" t="s">
        <v>329</v>
      </c>
      <c r="D586" s="1753"/>
      <c r="E586" s="486">
        <v>2.4384140581935904E-2</v>
      </c>
      <c r="F586" s="441"/>
      <c r="G586" s="441"/>
      <c r="H586" s="1753" t="s">
        <v>334</v>
      </c>
      <c r="I586" s="1753"/>
      <c r="J586" s="487">
        <v>9.1566447050709047E-3</v>
      </c>
      <c r="K586" s="441"/>
      <c r="L586" s="441"/>
      <c r="M586" s="1753" t="s">
        <v>328</v>
      </c>
      <c r="N586" s="1753"/>
      <c r="O586" s="488">
        <v>3.6167938692654327E-4</v>
      </c>
      <c r="P586" s="441"/>
      <c r="Q586" s="441"/>
      <c r="U586" s="21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4"/>
      <c r="BV586" s="214"/>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752" t="s">
        <v>314</v>
      </c>
      <c r="D587" s="1753"/>
      <c r="E587" s="486">
        <v>4.862034635426158E-2</v>
      </c>
      <c r="F587" s="441"/>
      <c r="G587" s="441"/>
      <c r="H587" s="1753" t="s">
        <v>229</v>
      </c>
      <c r="I587" s="1753"/>
      <c r="J587" s="487">
        <v>-1.7999854090918119E-2</v>
      </c>
      <c r="K587" s="441"/>
      <c r="L587" s="441"/>
      <c r="M587" s="1753" t="s">
        <v>332</v>
      </c>
      <c r="N587" s="1753"/>
      <c r="O587" s="488">
        <v>1.726155116709845E-2</v>
      </c>
      <c r="P587" s="441"/>
      <c r="Q587" s="441"/>
      <c r="U587" s="21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4"/>
      <c r="BV587" s="214"/>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752" t="s">
        <v>328</v>
      </c>
      <c r="D588" s="1753"/>
      <c r="E588" s="486">
        <v>5.1641800452640729E-3</v>
      </c>
      <c r="F588" s="441"/>
      <c r="G588" s="441"/>
      <c r="H588" s="1753" t="s">
        <v>237</v>
      </c>
      <c r="I588" s="1753"/>
      <c r="J588" s="487">
        <v>-7.6455449079589543E-3</v>
      </c>
      <c r="K588" s="441"/>
      <c r="L588" s="441"/>
      <c r="M588" s="1753" t="s">
        <v>334</v>
      </c>
      <c r="N588" s="1753"/>
      <c r="O588" s="488">
        <v>5.4178004829451946E-3</v>
      </c>
      <c r="P588" s="441"/>
      <c r="Q588" s="441"/>
      <c r="U588" s="21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4"/>
      <c r="BV588" s="214"/>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752" t="s">
        <v>332</v>
      </c>
      <c r="D589" s="1753"/>
      <c r="E589" s="486">
        <v>1.4462977820109692E-2</v>
      </c>
      <c r="F589" s="441"/>
      <c r="G589" s="441"/>
      <c r="H589" s="1753" t="s">
        <v>238</v>
      </c>
      <c r="I589" s="1753"/>
      <c r="J589" s="487">
        <v>2.3181039253546483E-2</v>
      </c>
      <c r="K589" s="441"/>
      <c r="L589" s="441"/>
      <c r="M589" s="1753" t="s">
        <v>229</v>
      </c>
      <c r="N589" s="1753"/>
      <c r="O589" s="488">
        <v>-1.2607546381389605E-2</v>
      </c>
      <c r="P589" s="441"/>
      <c r="Q589" s="441"/>
      <c r="U589" s="21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4"/>
      <c r="BV589" s="214"/>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752" t="s">
        <v>334</v>
      </c>
      <c r="D590" s="1753"/>
      <c r="E590" s="486">
        <v>4.7860320525172041E-3</v>
      </c>
      <c r="F590" s="441"/>
      <c r="G590" s="441"/>
      <c r="H590" s="1753" t="s">
        <v>242</v>
      </c>
      <c r="I590" s="1753"/>
      <c r="J590" s="487">
        <v>-3.8799601398718385E-3</v>
      </c>
      <c r="K590" s="441"/>
      <c r="L590" s="441"/>
      <c r="M590" s="1753" t="s">
        <v>237</v>
      </c>
      <c r="N590" s="1753"/>
      <c r="O590" s="488">
        <v>-1.2137301987288896E-2</v>
      </c>
      <c r="P590" s="441"/>
      <c r="Q590" s="441"/>
      <c r="U590" s="21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4"/>
      <c r="BV590" s="214"/>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752" t="s">
        <v>229</v>
      </c>
      <c r="D591" s="1753"/>
      <c r="E591" s="486">
        <v>-1.40169307571441E-2</v>
      </c>
      <c r="F591" s="441"/>
      <c r="G591" s="441"/>
      <c r="H591" s="1753" t="s">
        <v>245</v>
      </c>
      <c r="I591" s="1753"/>
      <c r="J591" s="487">
        <v>9.8147657232290006E-3</v>
      </c>
      <c r="K591" s="441"/>
      <c r="L591" s="441"/>
      <c r="M591" s="1753" t="s">
        <v>238</v>
      </c>
      <c r="N591" s="1753"/>
      <c r="O591" s="488">
        <v>2.0179051091913773E-3</v>
      </c>
      <c r="P591" s="441"/>
      <c r="Q591" s="441"/>
      <c r="U591" s="21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4"/>
      <c r="BV591" s="214"/>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752" t="s">
        <v>237</v>
      </c>
      <c r="D592" s="1753"/>
      <c r="E592" s="486">
        <v>-9.2312263974752475E-3</v>
      </c>
      <c r="F592" s="441"/>
      <c r="G592" s="441"/>
      <c r="H592" s="1753" t="s">
        <v>333</v>
      </c>
      <c r="I592" s="1753"/>
      <c r="J592" s="487">
        <v>1.6609562031822019E-2</v>
      </c>
      <c r="K592" s="441"/>
      <c r="L592" s="441"/>
      <c r="M592" s="1753" t="s">
        <v>245</v>
      </c>
      <c r="N592" s="1753"/>
      <c r="O592" s="488">
        <v>2.2282296325801899E-2</v>
      </c>
      <c r="P592" s="441"/>
      <c r="Q592" s="441"/>
      <c r="U592" s="21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4"/>
      <c r="BV592" s="214"/>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752" t="s">
        <v>238</v>
      </c>
      <c r="D593" s="1753"/>
      <c r="E593" s="486">
        <v>1.0759705328483964E-2</v>
      </c>
      <c r="F593" s="441"/>
      <c r="G593" s="441"/>
      <c r="H593" s="1753" t="s">
        <v>335</v>
      </c>
      <c r="I593" s="1753"/>
      <c r="J593" s="487">
        <v>-6.2519457166962198E-3</v>
      </c>
      <c r="K593" s="441"/>
      <c r="L593" s="441"/>
      <c r="M593" s="1753" t="s">
        <v>333</v>
      </c>
      <c r="N593" s="1753"/>
      <c r="O593" s="488">
        <v>6.6245149593619672E-3</v>
      </c>
      <c r="P593" s="441"/>
      <c r="Q593" s="441"/>
      <c r="U593" s="21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4"/>
      <c r="BV593" s="214"/>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752" t="s">
        <v>242</v>
      </c>
      <c r="D594" s="1753"/>
      <c r="E594" s="486">
        <v>-3.5555716970741523E-3</v>
      </c>
      <c r="F594" s="441"/>
      <c r="G594" s="441"/>
      <c r="H594" s="1753" t="s">
        <v>252</v>
      </c>
      <c r="I594" s="1753"/>
      <c r="J594" s="487">
        <v>-0.10488616821933262</v>
      </c>
      <c r="K594" s="441"/>
      <c r="L594" s="441"/>
      <c r="M594" s="1753" t="s">
        <v>335</v>
      </c>
      <c r="N594" s="1753"/>
      <c r="O594" s="488">
        <v>1.2495071083177996E-2</v>
      </c>
      <c r="P594" s="441"/>
      <c r="Q594" s="441"/>
      <c r="U594" s="21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4"/>
      <c r="BV594" s="214"/>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752" t="s">
        <v>245</v>
      </c>
      <c r="D595" s="1753"/>
      <c r="E595" s="486">
        <v>1.8311269839712329E-2</v>
      </c>
      <c r="F595" s="441"/>
      <c r="G595" s="441"/>
      <c r="H595" s="1753" t="s">
        <v>209</v>
      </c>
      <c r="I595" s="1753"/>
      <c r="J595" s="487">
        <v>9.9370045353602096E-2</v>
      </c>
      <c r="K595" s="441"/>
      <c r="L595" s="441"/>
      <c r="M595" s="1753" t="s">
        <v>252</v>
      </c>
      <c r="N595" s="1753"/>
      <c r="O595" s="488">
        <v>-8.6877349155343842E-2</v>
      </c>
      <c r="P595" s="441"/>
      <c r="Q595" s="441"/>
      <c r="U595" s="21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4"/>
      <c r="BV595" s="214"/>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752" t="s">
        <v>333</v>
      </c>
      <c r="D596" s="1753"/>
      <c r="E596" s="486">
        <v>6.9596458791425638E-3</v>
      </c>
      <c r="F596" s="441"/>
      <c r="G596" s="441"/>
      <c r="H596" s="1753" t="s">
        <v>336</v>
      </c>
      <c r="I596" s="1753"/>
      <c r="J596" s="487">
        <v>8.5996105968360829E-3</v>
      </c>
      <c r="K596" s="441"/>
      <c r="L596" s="441"/>
      <c r="M596" s="1753" t="s">
        <v>209</v>
      </c>
      <c r="N596" s="1753"/>
      <c r="O596" s="488">
        <v>8.403203196058659E-2</v>
      </c>
      <c r="P596" s="441"/>
      <c r="Q596" s="441"/>
      <c r="U596" s="21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4"/>
      <c r="BV596" s="214"/>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752" t="s">
        <v>335</v>
      </c>
      <c r="D597" s="1753"/>
      <c r="E597" s="486">
        <v>6.6026314872457822E-3</v>
      </c>
      <c r="F597" s="441"/>
      <c r="G597" s="441"/>
      <c r="H597" s="1753" t="s">
        <v>255</v>
      </c>
      <c r="I597" s="1753"/>
      <c r="J597" s="487">
        <v>2.4329563027885985E-3</v>
      </c>
      <c r="K597" s="441"/>
      <c r="L597" s="441"/>
      <c r="M597" s="1753" t="s">
        <v>336</v>
      </c>
      <c r="N597" s="1753"/>
      <c r="O597" s="488">
        <v>-1.2232959990624481E-3</v>
      </c>
      <c r="P597" s="441"/>
      <c r="Q597" s="441"/>
      <c r="U597" s="21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4"/>
      <c r="BV597" s="214"/>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752" t="s">
        <v>252</v>
      </c>
      <c r="D598" s="1753"/>
      <c r="E598" s="486">
        <v>-8.2031503792709293E-2</v>
      </c>
      <c r="F598" s="441"/>
      <c r="G598" s="441"/>
      <c r="H598" s="1753" t="s">
        <v>337</v>
      </c>
      <c r="I598" s="1753"/>
      <c r="J598" s="487">
        <v>8.2164259081711592E-3</v>
      </c>
      <c r="K598" s="441"/>
      <c r="L598" s="441"/>
      <c r="M598" s="1753" t="s">
        <v>255</v>
      </c>
      <c r="N598" s="1753"/>
      <c r="O598" s="488">
        <v>-2.0296246094542534E-3</v>
      </c>
      <c r="P598" s="441"/>
      <c r="Q598" s="441"/>
      <c r="U598" s="21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4"/>
      <c r="BV598" s="214"/>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752" t="s">
        <v>209</v>
      </c>
      <c r="D599" s="1753"/>
      <c r="E599" s="486">
        <v>8.0745054597285121E-2</v>
      </c>
      <c r="F599" s="441"/>
      <c r="G599" s="441"/>
      <c r="H599" s="1753" t="s">
        <v>256</v>
      </c>
      <c r="I599" s="1753"/>
      <c r="J599" s="487">
        <v>1.968964647764047E-2</v>
      </c>
      <c r="K599" s="441"/>
      <c r="L599" s="441"/>
      <c r="M599" s="1753" t="s">
        <v>337</v>
      </c>
      <c r="N599" s="1753"/>
      <c r="O599" s="488">
        <v>-1.1028518548867824E-2</v>
      </c>
      <c r="P599" s="441"/>
      <c r="Q599" s="441"/>
      <c r="U599" s="21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4"/>
      <c r="BV599" s="214"/>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752" t="s">
        <v>336</v>
      </c>
      <c r="D600" s="1753"/>
      <c r="E600" s="486">
        <v>8.2987008048801493E-4</v>
      </c>
      <c r="F600" s="441"/>
      <c r="G600" s="441"/>
      <c r="H600" s="1753" t="s">
        <v>327</v>
      </c>
      <c r="I600" s="1753"/>
      <c r="J600" s="487">
        <v>2.1014546590033073E-2</v>
      </c>
      <c r="K600" s="441"/>
      <c r="L600" s="441"/>
      <c r="M600" s="1753" t="s">
        <v>256</v>
      </c>
      <c r="N600" s="1753"/>
      <c r="O600" s="488">
        <v>-1.8276424894324921E-3</v>
      </c>
      <c r="P600" s="441"/>
      <c r="Q600" s="441"/>
      <c r="U600" s="21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4"/>
      <c r="BV600" s="214"/>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752" t="s">
        <v>255</v>
      </c>
      <c r="D601" s="1753"/>
      <c r="E601" s="486">
        <v>-7.0311508824167138E-4</v>
      </c>
      <c r="F601" s="441"/>
      <c r="G601" s="441"/>
      <c r="H601" s="1753" t="s">
        <v>320</v>
      </c>
      <c r="I601" s="1753"/>
      <c r="J601" s="487">
        <v>-3.5783479401929642E-2</v>
      </c>
      <c r="K601" s="441"/>
      <c r="L601" s="441"/>
      <c r="M601" s="1753" t="s">
        <v>327</v>
      </c>
      <c r="N601" s="1753"/>
      <c r="O601" s="488">
        <v>3.9031126085447863E-2</v>
      </c>
      <c r="P601" s="441"/>
      <c r="Q601" s="441"/>
      <c r="U601" s="21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4"/>
      <c r="BV601" s="214"/>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752" t="s">
        <v>337</v>
      </c>
      <c r="D602" s="1753"/>
      <c r="E602" s="486">
        <v>-2.5288721017658207E-3</v>
      </c>
      <c r="F602" s="441"/>
      <c r="G602" s="441"/>
      <c r="H602" s="1753" t="s">
        <v>339</v>
      </c>
      <c r="I602" s="1753"/>
      <c r="J602" s="487">
        <v>-7.3392129460256609E-3</v>
      </c>
      <c r="K602" s="441"/>
      <c r="L602" s="441"/>
      <c r="M602" s="1753" t="s">
        <v>320</v>
      </c>
      <c r="N602" s="1753"/>
      <c r="O602" s="488">
        <v>-1.7903209529411289E-2</v>
      </c>
      <c r="P602" s="441"/>
      <c r="Q602" s="441"/>
      <c r="U602" s="21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4"/>
      <c r="BV602" s="214"/>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752" t="s">
        <v>256</v>
      </c>
      <c r="D603" s="1753"/>
      <c r="E603" s="486">
        <v>4.3215847581091179E-3</v>
      </c>
      <c r="F603" s="441"/>
      <c r="G603" s="441"/>
      <c r="H603" s="1753" t="s">
        <v>343</v>
      </c>
      <c r="I603" s="1753"/>
      <c r="J603" s="487">
        <v>-2.3489051907206607E-3</v>
      </c>
      <c r="K603" s="441"/>
      <c r="L603" s="441"/>
      <c r="M603" s="1753" t="s">
        <v>339</v>
      </c>
      <c r="N603" s="1753"/>
      <c r="O603" s="488">
        <v>-7.1140653704102209E-3</v>
      </c>
      <c r="P603" s="441"/>
      <c r="Q603" s="441"/>
      <c r="U603" s="21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4"/>
      <c r="BV603" s="214"/>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752" t="s">
        <v>327</v>
      </c>
      <c r="D604" s="1753"/>
      <c r="E604" s="486">
        <v>3.0697081543609121E-2</v>
      </c>
      <c r="F604" s="441"/>
      <c r="G604" s="441"/>
      <c r="H604" s="1753" t="s">
        <v>346</v>
      </c>
      <c r="I604" s="1753"/>
      <c r="J604" s="487">
        <v>1.3172015908876115E-3</v>
      </c>
      <c r="K604" s="441"/>
      <c r="L604" s="441"/>
      <c r="M604" s="1753" t="s">
        <v>343</v>
      </c>
      <c r="N604" s="1753"/>
      <c r="O604" s="488">
        <v>-3.144188488799065E-3</v>
      </c>
      <c r="P604" s="441"/>
      <c r="Q604" s="441"/>
      <c r="U604" s="21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752" t="s">
        <v>320</v>
      </c>
      <c r="D605" s="1753"/>
      <c r="E605" s="486">
        <v>-1.8711367505180633E-2</v>
      </c>
      <c r="F605" s="441"/>
      <c r="G605" s="441"/>
      <c r="H605" s="1753" t="s">
        <v>330</v>
      </c>
      <c r="I605" s="1753"/>
      <c r="J605" s="487">
        <v>1.5325979694127965E-2</v>
      </c>
      <c r="K605" s="441"/>
      <c r="L605" s="441"/>
      <c r="M605" s="1753" t="s">
        <v>346</v>
      </c>
      <c r="N605" s="1753"/>
      <c r="O605" s="488">
        <v>5.9812454745340727E-4</v>
      </c>
      <c r="P605" s="441"/>
      <c r="Q605" s="441"/>
      <c r="U605" s="21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752" t="s">
        <v>339</v>
      </c>
      <c r="D606" s="1753"/>
      <c r="E606" s="486">
        <v>-2.9617212203367238E-3</v>
      </c>
      <c r="F606" s="441"/>
      <c r="G606" s="441"/>
      <c r="H606" s="1753" t="s">
        <v>317</v>
      </c>
      <c r="I606" s="1753"/>
      <c r="J606" s="487">
        <v>3.9091759751495404E-2</v>
      </c>
      <c r="K606" s="441"/>
      <c r="L606" s="441"/>
      <c r="M606" s="1753" t="s">
        <v>330</v>
      </c>
      <c r="N606" s="1753"/>
      <c r="O606" s="488">
        <v>1.9783364024441356E-2</v>
      </c>
      <c r="P606" s="441"/>
      <c r="Q606" s="441"/>
      <c r="U606" s="21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752" t="s">
        <v>343</v>
      </c>
      <c r="D607" s="1753"/>
      <c r="E607" s="486">
        <v>-2.6652692793670456E-3</v>
      </c>
      <c r="F607" s="441"/>
      <c r="G607" s="441"/>
      <c r="H607" s="1753" t="s">
        <v>342</v>
      </c>
      <c r="I607" s="1753"/>
      <c r="J607" s="487">
        <v>3.9688466616837528E-3</v>
      </c>
      <c r="K607" s="441"/>
      <c r="L607" s="441"/>
      <c r="M607" s="1753" t="s">
        <v>317</v>
      </c>
      <c r="N607" s="1753"/>
      <c r="O607" s="488">
        <v>1.0325963343049293E-2</v>
      </c>
      <c r="P607" s="441"/>
      <c r="Q607" s="441"/>
      <c r="U607" s="21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752" t="s">
        <v>346</v>
      </c>
      <c r="D608" s="1753"/>
      <c r="E608" s="486">
        <v>-2.3765881911305235E-3</v>
      </c>
      <c r="F608" s="441"/>
      <c r="G608" s="441"/>
      <c r="H608" s="1753" t="s">
        <v>208</v>
      </c>
      <c r="I608" s="1753"/>
      <c r="J608" s="487">
        <v>-3.5412047077005147E-2</v>
      </c>
      <c r="K608" s="441"/>
      <c r="L608" s="441"/>
      <c r="M608" s="1753" t="s">
        <v>342</v>
      </c>
      <c r="N608" s="1753"/>
      <c r="O608" s="488">
        <v>-1.0816972735750168E-3</v>
      </c>
      <c r="P608" s="441"/>
      <c r="Q608" s="441"/>
      <c r="U608" s="21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752" t="s">
        <v>330</v>
      </c>
      <c r="D609" s="1753"/>
      <c r="E609" s="486">
        <v>1.631748214304626E-2</v>
      </c>
      <c r="F609" s="441"/>
      <c r="G609" s="441"/>
      <c r="H609" s="1753" t="s">
        <v>257</v>
      </c>
      <c r="I609" s="1753"/>
      <c r="J609" s="487">
        <v>1.9569410745285982E-4</v>
      </c>
      <c r="K609" s="441"/>
      <c r="L609" s="441"/>
      <c r="M609" s="1753" t="s">
        <v>348</v>
      </c>
      <c r="N609" s="1753"/>
      <c r="O609" s="488">
        <v>-1.6937173529265521E-3</v>
      </c>
      <c r="P609" s="441"/>
      <c r="Q609" s="441"/>
      <c r="U609" s="21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752" t="s">
        <v>317</v>
      </c>
      <c r="D610" s="1753"/>
      <c r="E610" s="486">
        <v>1.4639904601848825E-2</v>
      </c>
      <c r="F610" s="441"/>
      <c r="G610" s="441"/>
      <c r="H610" s="1753" t="s">
        <v>211</v>
      </c>
      <c r="I610" s="1753"/>
      <c r="J610" s="487">
        <v>4.2382601302071755E-3</v>
      </c>
      <c r="K610" s="441"/>
      <c r="L610" s="441"/>
      <c r="M610" s="1753" t="s">
        <v>208</v>
      </c>
      <c r="N610" s="1753"/>
      <c r="O610" s="488">
        <v>-7.6837478765037145E-2</v>
      </c>
      <c r="P610" s="441"/>
      <c r="Q610" s="441"/>
      <c r="U610" s="21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752" t="s">
        <v>342</v>
      </c>
      <c r="D611" s="1753"/>
      <c r="E611" s="486">
        <v>9.0217860012610572E-4</v>
      </c>
      <c r="F611" s="441"/>
      <c r="G611" s="441"/>
      <c r="H611" s="1753" t="s">
        <v>311</v>
      </c>
      <c r="I611" s="1753"/>
      <c r="J611" s="487">
        <v>1.8877447527155273E-2</v>
      </c>
      <c r="K611" s="441"/>
      <c r="L611" s="441"/>
      <c r="M611" s="1753" t="s">
        <v>257</v>
      </c>
      <c r="N611" s="1753"/>
      <c r="O611" s="488">
        <v>3.4434347065263887E-4</v>
      </c>
      <c r="P611" s="441"/>
      <c r="Q611" s="441"/>
      <c r="U611" s="21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752" t="s">
        <v>348</v>
      </c>
      <c r="D612" s="1753"/>
      <c r="E612" s="486">
        <v>1.2895890193753833E-3</v>
      </c>
      <c r="F612" s="441"/>
      <c r="G612" s="441"/>
      <c r="H612" s="1753" t="s">
        <v>326</v>
      </c>
      <c r="I612" s="1753"/>
      <c r="J612" s="487">
        <v>2.03664845767625E-2</v>
      </c>
      <c r="K612" s="441"/>
      <c r="L612" s="441"/>
      <c r="M612" s="1753" t="s">
        <v>211</v>
      </c>
      <c r="N612" s="1753"/>
      <c r="O612" s="488">
        <v>1.8258944000801892E-2</v>
      </c>
      <c r="P612" s="441"/>
      <c r="Q612" s="441"/>
      <c r="U612" s="21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752" t="s">
        <v>208</v>
      </c>
      <c r="D613" s="1753"/>
      <c r="E613" s="486">
        <v>-6.045923285558634E-2</v>
      </c>
      <c r="F613" s="441"/>
      <c r="G613" s="441"/>
      <c r="H613" s="1753" t="s">
        <v>331</v>
      </c>
      <c r="I613" s="1753"/>
      <c r="J613" s="487">
        <v>5.0093631285540764E-3</v>
      </c>
      <c r="K613" s="441"/>
      <c r="L613" s="441"/>
      <c r="M613" s="1753" t="s">
        <v>251</v>
      </c>
      <c r="N613" s="1753"/>
      <c r="O613" s="488">
        <v>4.7243872742525738E-3</v>
      </c>
      <c r="P613" s="441"/>
      <c r="Q613" s="441"/>
      <c r="U613" s="21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752" t="s">
        <v>257</v>
      </c>
      <c r="D614" s="1753"/>
      <c r="E614" s="486">
        <v>3.1855878725333244E-3</v>
      </c>
      <c r="F614" s="441"/>
      <c r="G614" s="441"/>
      <c r="H614" s="1753" t="s">
        <v>338</v>
      </c>
      <c r="I614" s="1753"/>
      <c r="J614" s="487">
        <v>7.8479207279899387E-3</v>
      </c>
      <c r="K614" s="441"/>
      <c r="L614" s="441"/>
      <c r="M614" s="1753" t="s">
        <v>311</v>
      </c>
      <c r="N614" s="1753"/>
      <c r="O614" s="488">
        <v>5.6968850062271155E-2</v>
      </c>
      <c r="P614" s="441"/>
      <c r="Q614" s="441"/>
      <c r="U614" s="21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752" t="s">
        <v>211</v>
      </c>
      <c r="D615" s="1753"/>
      <c r="E615" s="486">
        <v>2.3038258369634735E-2</v>
      </c>
      <c r="F615" s="441"/>
      <c r="G615" s="441"/>
      <c r="H615" s="1753" t="s">
        <v>315</v>
      </c>
      <c r="I615" s="1753"/>
      <c r="J615" s="487">
        <v>3.6677581033566116E-3</v>
      </c>
      <c r="K615" s="441"/>
      <c r="L615" s="441"/>
      <c r="M615" s="1753" t="s">
        <v>326</v>
      </c>
      <c r="N615" s="1753"/>
      <c r="O615" s="488">
        <v>3.9246577291967337E-2</v>
      </c>
      <c r="P615" s="441"/>
      <c r="Q615" s="441"/>
      <c r="U615" s="21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752" t="s">
        <v>251</v>
      </c>
      <c r="D616" s="1753"/>
      <c r="E616" s="486">
        <v>4.2270115950841999E-3</v>
      </c>
      <c r="F616" s="441"/>
      <c r="G616" s="441"/>
      <c r="H616" s="1753" t="s">
        <v>324</v>
      </c>
      <c r="I616" s="1753"/>
      <c r="J616" s="487">
        <v>2.8956786911597029E-2</v>
      </c>
      <c r="K616" s="441"/>
      <c r="L616" s="441"/>
      <c r="M616" s="1753" t="s">
        <v>331</v>
      </c>
      <c r="N616" s="1753"/>
      <c r="O616" s="488">
        <v>1.8127888989471843E-2</v>
      </c>
      <c r="P616" s="441"/>
      <c r="Q616" s="441"/>
      <c r="U616" s="21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752" t="s">
        <v>311</v>
      </c>
      <c r="D617" s="1753"/>
      <c r="E617" s="486">
        <v>4.3314894517535951E-2</v>
      </c>
      <c r="F617" s="441"/>
      <c r="G617" s="441"/>
      <c r="H617" s="1753" t="s">
        <v>307</v>
      </c>
      <c r="I617" s="1753"/>
      <c r="J617" s="487">
        <v>6.854359671838034E-2</v>
      </c>
      <c r="K617" s="441"/>
      <c r="L617" s="441"/>
      <c r="M617" s="1753" t="s">
        <v>338</v>
      </c>
      <c r="N617" s="1753"/>
      <c r="O617" s="488">
        <v>5.5011694508124822E-3</v>
      </c>
      <c r="P617" s="441"/>
      <c r="Q617" s="441"/>
      <c r="U617" s="21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752" t="s">
        <v>326</v>
      </c>
      <c r="D618" s="1753"/>
      <c r="E618" s="486">
        <v>3.079411746455742E-2</v>
      </c>
      <c r="F618" s="441"/>
      <c r="G618" s="441"/>
      <c r="H618" s="1753" t="s">
        <v>300</v>
      </c>
      <c r="I618" s="1753"/>
      <c r="J618" s="487">
        <v>6.1619514132268988E-2</v>
      </c>
      <c r="K618" s="441"/>
      <c r="L618" s="441"/>
      <c r="M618" s="1753" t="s">
        <v>315</v>
      </c>
      <c r="N618" s="1753"/>
      <c r="O618" s="488">
        <v>-4.8809268643336109E-2</v>
      </c>
      <c r="P618" s="441"/>
      <c r="Q618" s="441"/>
      <c r="U618" s="21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752" t="s">
        <v>331</v>
      </c>
      <c r="D619" s="1753"/>
      <c r="E619" s="486">
        <v>1.5266041071028105E-2</v>
      </c>
      <c r="F619" s="441"/>
      <c r="G619" s="441"/>
      <c r="H619" s="1753" t="s">
        <v>297</v>
      </c>
      <c r="I619" s="1753"/>
      <c r="J619" s="487">
        <v>0.10029971475212913</v>
      </c>
      <c r="K619" s="441"/>
      <c r="L619" s="441"/>
      <c r="M619" s="1753" t="s">
        <v>324</v>
      </c>
      <c r="N619" s="1753"/>
      <c r="O619" s="488">
        <v>3.842878874606314E-2</v>
      </c>
      <c r="P619" s="441"/>
      <c r="Q619" s="441"/>
      <c r="U619" s="21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752" t="s">
        <v>338</v>
      </c>
      <c r="D620" s="1753"/>
      <c r="E620" s="486">
        <v>5.1572152856461254E-3</v>
      </c>
      <c r="F620" s="441"/>
      <c r="G620" s="441"/>
      <c r="H620" s="1753" t="s">
        <v>299</v>
      </c>
      <c r="I620" s="1753"/>
      <c r="J620" s="487">
        <v>9.3547789564184233E-2</v>
      </c>
      <c r="K620" s="441"/>
      <c r="L620" s="441"/>
      <c r="M620" s="1753" t="s">
        <v>307</v>
      </c>
      <c r="N620" s="1753"/>
      <c r="O620" s="488">
        <v>7.1170994596435985E-2</v>
      </c>
      <c r="P620" s="441"/>
      <c r="Q620" s="441"/>
      <c r="U620" s="21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752" t="s">
        <v>315</v>
      </c>
      <c r="D621" s="1753"/>
      <c r="E621" s="486">
        <v>-3.1434973687556579E-2</v>
      </c>
      <c r="F621" s="441"/>
      <c r="G621" s="441"/>
      <c r="H621" s="1753" t="s">
        <v>308</v>
      </c>
      <c r="I621" s="1753"/>
      <c r="J621" s="487">
        <v>7.5426971207439963E-2</v>
      </c>
      <c r="K621" s="441"/>
      <c r="L621" s="441"/>
      <c r="M621" s="1753" t="s">
        <v>300</v>
      </c>
      <c r="N621" s="1753"/>
      <c r="O621" s="488">
        <v>8.9075280705002757E-2</v>
      </c>
      <c r="P621" s="441"/>
      <c r="Q621" s="441"/>
      <c r="U621" s="21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752" t="s">
        <v>324</v>
      </c>
      <c r="D622" s="1753"/>
      <c r="E622" s="486">
        <v>3.0978760775122263E-2</v>
      </c>
      <c r="F622" s="441"/>
      <c r="G622" s="441"/>
      <c r="H622" s="1753" t="s">
        <v>298</v>
      </c>
      <c r="I622" s="1753"/>
      <c r="J622" s="487">
        <v>7.1304364172172743E-2</v>
      </c>
      <c r="K622" s="441"/>
      <c r="L622" s="441"/>
      <c r="M622" s="1753" t="s">
        <v>297</v>
      </c>
      <c r="N622" s="1753"/>
      <c r="O622" s="488">
        <v>9.3490365618909957E-2</v>
      </c>
      <c r="P622" s="441"/>
      <c r="Q622" s="441"/>
      <c r="U622" s="21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752" t="s">
        <v>307</v>
      </c>
      <c r="D623" s="1753"/>
      <c r="E623" s="486">
        <v>6.0375037956176394E-2</v>
      </c>
      <c r="F623" s="441"/>
      <c r="G623" s="441"/>
      <c r="H623" s="1753" t="s">
        <v>302</v>
      </c>
      <c r="I623" s="1753"/>
      <c r="J623" s="487">
        <v>7.6175358735606102E-2</v>
      </c>
      <c r="K623" s="441"/>
      <c r="L623" s="441"/>
      <c r="M623" s="1753" t="s">
        <v>299</v>
      </c>
      <c r="N623" s="1753"/>
      <c r="O623" s="488">
        <v>8.9700170947934921E-2</v>
      </c>
      <c r="P623" s="441"/>
      <c r="Q623" s="441"/>
      <c r="U623" s="21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752" t="s">
        <v>300</v>
      </c>
      <c r="D624" s="1753"/>
      <c r="E624" s="486">
        <v>7.0016066695912746E-2</v>
      </c>
      <c r="F624" s="441"/>
      <c r="G624" s="441"/>
      <c r="H624" s="1753" t="s">
        <v>309</v>
      </c>
      <c r="I624" s="1753"/>
      <c r="J624" s="487">
        <v>6.6400696365368966E-2</v>
      </c>
      <c r="K624" s="441"/>
      <c r="L624" s="441"/>
      <c r="M624" s="1753" t="s">
        <v>308</v>
      </c>
      <c r="N624" s="1753"/>
      <c r="O624" s="488">
        <v>6.1678165323549743E-2</v>
      </c>
      <c r="P624" s="441"/>
      <c r="Q624" s="441"/>
      <c r="U624" s="21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752" t="s">
        <v>297</v>
      </c>
      <c r="D625" s="1753"/>
      <c r="E625" s="486">
        <v>8.3054460474747308E-2</v>
      </c>
      <c r="F625" s="441"/>
      <c r="G625" s="441"/>
      <c r="H625" s="1753" t="s">
        <v>325</v>
      </c>
      <c r="I625" s="1753"/>
      <c r="J625" s="487">
        <v>3.4734988927650548E-2</v>
      </c>
      <c r="K625" s="441"/>
      <c r="L625" s="441"/>
      <c r="M625" s="1753" t="s">
        <v>298</v>
      </c>
      <c r="N625" s="1753"/>
      <c r="O625" s="488">
        <v>9.180515721431802E-2</v>
      </c>
      <c r="P625" s="441"/>
      <c r="Q625" s="441"/>
      <c r="U625" s="21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752" t="s">
        <v>299</v>
      </c>
      <c r="D626" s="1753"/>
      <c r="E626" s="486">
        <v>7.4405414564800848E-2</v>
      </c>
      <c r="F626" s="441"/>
      <c r="G626" s="441"/>
      <c r="H626" s="1753" t="s">
        <v>322</v>
      </c>
      <c r="I626" s="1753"/>
      <c r="J626" s="487">
        <v>3.5598149048200967E-2</v>
      </c>
      <c r="K626" s="441"/>
      <c r="L626" s="441"/>
      <c r="M626" s="1753" t="s">
        <v>302</v>
      </c>
      <c r="N626" s="1753"/>
      <c r="O626" s="488">
        <v>8.0599630175808457E-2</v>
      </c>
      <c r="P626" s="441"/>
      <c r="Q626" s="441"/>
      <c r="U626" s="21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752" t="s">
        <v>308</v>
      </c>
      <c r="D627" s="1753"/>
      <c r="E627" s="486">
        <v>5.4686314528021841E-2</v>
      </c>
      <c r="F627" s="441"/>
      <c r="G627" s="441"/>
      <c r="H627" s="1753" t="s">
        <v>305</v>
      </c>
      <c r="I627" s="1753"/>
      <c r="J627" s="487">
        <v>7.7748562299388133E-2</v>
      </c>
      <c r="K627" s="441"/>
      <c r="L627" s="441"/>
      <c r="M627" s="1753" t="s">
        <v>309</v>
      </c>
      <c r="N627" s="1753"/>
      <c r="O627" s="488">
        <v>4.5065368322813479E-2</v>
      </c>
      <c r="P627" s="441"/>
      <c r="Q627" s="441"/>
      <c r="U627" s="21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752" t="s">
        <v>298</v>
      </c>
      <c r="D628" s="1753"/>
      <c r="E628" s="486">
        <v>7.4331384312919704E-2</v>
      </c>
      <c r="F628" s="441"/>
      <c r="G628" s="441"/>
      <c r="H628" s="1753" t="s">
        <v>306</v>
      </c>
      <c r="I628" s="1753"/>
      <c r="J628" s="487">
        <v>6.5875103039812893E-2</v>
      </c>
      <c r="K628" s="441"/>
      <c r="L628" s="441"/>
      <c r="M628" s="1753" t="s">
        <v>325</v>
      </c>
      <c r="N628" s="1753"/>
      <c r="O628" s="488">
        <v>2.840675495657833E-2</v>
      </c>
      <c r="P628" s="441"/>
      <c r="Q628" s="441"/>
      <c r="U628" s="21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752" t="s">
        <v>302</v>
      </c>
      <c r="D629" s="1753"/>
      <c r="E629" s="486">
        <v>6.8949375156681203E-2</v>
      </c>
      <c r="F629" s="441"/>
      <c r="G629" s="441"/>
      <c r="H629" s="1753" t="s">
        <v>316</v>
      </c>
      <c r="I629" s="1753"/>
      <c r="J629" s="487">
        <v>4.6285126130777871E-2</v>
      </c>
      <c r="K629" s="441"/>
      <c r="L629" s="441"/>
      <c r="M629" s="1753" t="s">
        <v>322</v>
      </c>
      <c r="N629" s="1753"/>
      <c r="O629" s="488">
        <v>2.9825711902399923E-2</v>
      </c>
      <c r="P629" s="441"/>
      <c r="Q629" s="441"/>
      <c r="U629" s="21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752" t="s">
        <v>309</v>
      </c>
      <c r="D630" s="1753"/>
      <c r="E630" s="486">
        <v>4.4832185379279417E-2</v>
      </c>
      <c r="F630" s="441"/>
      <c r="G630" s="441"/>
      <c r="H630" s="1753" t="s">
        <v>301</v>
      </c>
      <c r="I630" s="1753"/>
      <c r="J630" s="487">
        <v>8.0898857723953541E-2</v>
      </c>
      <c r="K630" s="441"/>
      <c r="L630" s="441"/>
      <c r="M630" s="1753" t="s">
        <v>305</v>
      </c>
      <c r="N630" s="1753"/>
      <c r="O630" s="488">
        <v>4.7241251786323483E-2</v>
      </c>
      <c r="P630" s="441"/>
      <c r="Q630" s="441"/>
      <c r="U630" s="21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752" t="s">
        <v>325</v>
      </c>
      <c r="D631" s="1753"/>
      <c r="E631" s="486">
        <v>2.1716487310425164E-2</v>
      </c>
      <c r="F631" s="441"/>
      <c r="G631" s="441"/>
      <c r="H631" s="1753" t="s">
        <v>312</v>
      </c>
      <c r="I631" s="1753"/>
      <c r="J631" s="487">
        <v>5.5037701774961499E-2</v>
      </c>
      <c r="K631" s="441"/>
      <c r="L631" s="441"/>
      <c r="M631" s="1753" t="s">
        <v>306</v>
      </c>
      <c r="N631" s="1753"/>
      <c r="O631" s="488">
        <v>7.6828423770663207E-2</v>
      </c>
      <c r="P631" s="441"/>
      <c r="Q631" s="441"/>
      <c r="U631" s="21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752" t="s">
        <v>322</v>
      </c>
      <c r="D632" s="1753"/>
      <c r="E632" s="486">
        <v>2.8442139495105125E-2</v>
      </c>
      <c r="F632" s="441"/>
      <c r="G632" s="441"/>
      <c r="H632" s="1753" t="s">
        <v>304</v>
      </c>
      <c r="I632" s="1753"/>
      <c r="J632" s="487">
        <v>7.7918412228894743E-2</v>
      </c>
      <c r="K632" s="441"/>
      <c r="L632" s="441"/>
      <c r="M632" s="1753" t="s">
        <v>316</v>
      </c>
      <c r="N632" s="1753"/>
      <c r="O632" s="488">
        <v>4.0685955814437812E-2</v>
      </c>
      <c r="P632" s="441"/>
      <c r="Q632" s="441"/>
      <c r="U632" s="21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752" t="s">
        <v>305</v>
      </c>
      <c r="D633" s="1753"/>
      <c r="E633" s="486">
        <v>5.2690191190971111E-2</v>
      </c>
      <c r="F633" s="441"/>
      <c r="G633" s="441"/>
      <c r="H633" s="1753" t="s">
        <v>310</v>
      </c>
      <c r="I633" s="1753"/>
      <c r="J633" s="487">
        <v>6.5489276713562278E-2</v>
      </c>
      <c r="K633" s="441"/>
      <c r="L633" s="441"/>
      <c r="M633" s="1753" t="s">
        <v>301</v>
      </c>
      <c r="N633" s="1753"/>
      <c r="O633" s="488">
        <v>3.5329941457753214E-2</v>
      </c>
      <c r="P633" s="441"/>
      <c r="Q633" s="441"/>
      <c r="U633" s="21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752" t="s">
        <v>306</v>
      </c>
      <c r="D634" s="1753"/>
      <c r="E634" s="486">
        <v>5.7189113707209208E-2</v>
      </c>
      <c r="F634" s="441"/>
      <c r="G634" s="441"/>
      <c r="H634" s="1753" t="s">
        <v>313</v>
      </c>
      <c r="I634" s="1753"/>
      <c r="J634" s="487">
        <v>6.3216398308997127E-2</v>
      </c>
      <c r="K634" s="441"/>
      <c r="L634" s="441"/>
      <c r="M634" s="1753" t="s">
        <v>312</v>
      </c>
      <c r="N634" s="1753"/>
      <c r="O634" s="488">
        <v>5.6661597452871464E-2</v>
      </c>
      <c r="P634" s="441"/>
      <c r="Q634" s="441"/>
      <c r="U634" s="21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752" t="s">
        <v>316</v>
      </c>
      <c r="D635" s="1753"/>
      <c r="E635" s="486">
        <v>3.3011111353094647E-2</v>
      </c>
      <c r="F635" s="441"/>
      <c r="G635" s="441"/>
      <c r="H635" s="1753" t="s">
        <v>318</v>
      </c>
      <c r="I635" s="1753"/>
      <c r="J635" s="487">
        <v>3.1344158411676704E-2</v>
      </c>
      <c r="K635" s="441"/>
      <c r="L635" s="441"/>
      <c r="M635" s="1753" t="s">
        <v>304</v>
      </c>
      <c r="N635" s="1753"/>
      <c r="O635" s="488">
        <v>6.1285352801136478E-2</v>
      </c>
      <c r="P635" s="441"/>
      <c r="Q635" s="441"/>
      <c r="U635" s="21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752" t="s">
        <v>301</v>
      </c>
      <c r="D636" s="1753"/>
      <c r="E636" s="486">
        <v>5.5696891711333726E-2</v>
      </c>
      <c r="F636" s="441"/>
      <c r="G636" s="441"/>
      <c r="H636" s="1753" t="s">
        <v>323</v>
      </c>
      <c r="I636" s="1753"/>
      <c r="J636" s="487">
        <v>-6.6064306778115499E-3</v>
      </c>
      <c r="K636" s="441"/>
      <c r="L636" s="441"/>
      <c r="M636" s="1753" t="s">
        <v>310</v>
      </c>
      <c r="N636" s="1753"/>
      <c r="O636" s="488">
        <v>4.0451213143848412E-2</v>
      </c>
      <c r="P636" s="441"/>
      <c r="Q636" s="441"/>
      <c r="U636" s="21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752" t="s">
        <v>312</v>
      </c>
      <c r="D637" s="1753"/>
      <c r="E637" s="486">
        <v>5.0927359810769478E-2</v>
      </c>
      <c r="F637" s="441"/>
      <c r="G637" s="441"/>
      <c r="H637" s="1753" t="s">
        <v>319</v>
      </c>
      <c r="I637" s="1753"/>
      <c r="J637" s="487">
        <v>-1.0748733738020249E-2</v>
      </c>
      <c r="K637" s="441"/>
      <c r="L637" s="441"/>
      <c r="M637" s="1753" t="s">
        <v>313</v>
      </c>
      <c r="N637" s="1753"/>
      <c r="O637" s="488">
        <v>4.5796273846443983E-2</v>
      </c>
      <c r="P637" s="441"/>
      <c r="Q637" s="441"/>
      <c r="U637" s="21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752" t="s">
        <v>304</v>
      </c>
      <c r="D638" s="1753"/>
      <c r="E638" s="486">
        <v>6.4329095838985176E-2</v>
      </c>
      <c r="F638" s="441"/>
      <c r="G638" s="441"/>
      <c r="H638" s="1753" t="s">
        <v>340</v>
      </c>
      <c r="I638" s="1753"/>
      <c r="J638" s="487">
        <v>-3.959135259485996E-3</v>
      </c>
      <c r="K638" s="441"/>
      <c r="L638" s="441"/>
      <c r="M638" s="1753" t="s">
        <v>318</v>
      </c>
      <c r="N638" s="1753"/>
      <c r="O638" s="488">
        <v>4.1460779482487241E-2</v>
      </c>
      <c r="P638" s="441"/>
      <c r="Q638" s="441"/>
      <c r="U638" s="21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752" t="s">
        <v>310</v>
      </c>
      <c r="D639" s="1753"/>
      <c r="E639" s="486">
        <v>4.1808039988450632E-2</v>
      </c>
      <c r="F639" s="441"/>
      <c r="G639" s="441"/>
      <c r="H639" s="1753" t="s">
        <v>345</v>
      </c>
      <c r="I639" s="1753"/>
      <c r="J639" s="487">
        <v>-1.7593325250277593E-3</v>
      </c>
      <c r="K639" s="441"/>
      <c r="L639" s="441"/>
      <c r="M639" s="1753" t="s">
        <v>323</v>
      </c>
      <c r="N639" s="1753"/>
      <c r="O639" s="488">
        <v>4.031119337124351E-2</v>
      </c>
      <c r="P639" s="441"/>
      <c r="Q639" s="441"/>
      <c r="U639" s="21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752" t="s">
        <v>313</v>
      </c>
      <c r="D640" s="1753"/>
      <c r="E640" s="486">
        <v>4.2261510458052265E-2</v>
      </c>
      <c r="F640" s="441"/>
      <c r="G640" s="441"/>
      <c r="H640" s="1753" t="s">
        <v>344</v>
      </c>
      <c r="I640" s="1753"/>
      <c r="J640" s="489">
        <v>-3.7127343704078755E-3</v>
      </c>
      <c r="K640" s="441"/>
      <c r="L640" s="441"/>
      <c r="M640" s="1753" t="s">
        <v>319</v>
      </c>
      <c r="N640" s="1753"/>
      <c r="O640" s="488">
        <v>-2.8518712865461551E-2</v>
      </c>
      <c r="P640" s="441"/>
      <c r="Q640" s="441"/>
      <c r="U640" s="21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752" t="s">
        <v>318</v>
      </c>
      <c r="D641" s="1753"/>
      <c r="E641" s="486">
        <v>2.4755180284539807E-2</v>
      </c>
      <c r="F641" s="441"/>
      <c r="G641" s="441"/>
      <c r="H641" s="1753"/>
      <c r="I641" s="1753"/>
      <c r="J641" s="441"/>
      <c r="K641" s="441"/>
      <c r="L641" s="441"/>
      <c r="M641" s="1753" t="s">
        <v>340</v>
      </c>
      <c r="N641" s="1753"/>
      <c r="O641" s="488">
        <v>-2.6931352347654416E-3</v>
      </c>
      <c r="P641" s="441"/>
      <c r="Q641" s="441"/>
      <c r="U641" s="21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752" t="s">
        <v>323</v>
      </c>
      <c r="D642" s="1753"/>
      <c r="E642" s="486">
        <v>1.2804109421655347E-2</v>
      </c>
      <c r="F642" s="441"/>
      <c r="G642" s="441"/>
      <c r="H642" s="1753"/>
      <c r="I642" s="1753"/>
      <c r="J642" s="441"/>
      <c r="K642" s="441"/>
      <c r="L642" s="441"/>
      <c r="M642" s="1753" t="s">
        <v>345</v>
      </c>
      <c r="N642" s="1753"/>
      <c r="O642" s="488">
        <v>2.3072996600396328E-3</v>
      </c>
      <c r="P642" s="441"/>
      <c r="Q642" s="441"/>
      <c r="U642" s="21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752" t="s">
        <v>319</v>
      </c>
      <c r="D643" s="1753"/>
      <c r="E643" s="486">
        <v>-3.8741269891447903E-2</v>
      </c>
      <c r="F643" s="441"/>
      <c r="G643" s="441"/>
      <c r="H643" s="1753" t="s">
        <v>268</v>
      </c>
      <c r="I643" s="1753"/>
      <c r="J643" s="1753"/>
      <c r="K643" s="441"/>
      <c r="L643" s="441"/>
      <c r="M643" s="1753" t="s">
        <v>344</v>
      </c>
      <c r="N643" s="1753"/>
      <c r="O643" s="490">
        <v>7.5011999558961839E-4</v>
      </c>
      <c r="P643" s="441"/>
      <c r="Q643" s="441"/>
      <c r="U643" s="21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752" t="s">
        <v>340</v>
      </c>
      <c r="D644" s="1753"/>
      <c r="E644" s="486">
        <v>-4.3078994931201355E-3</v>
      </c>
      <c r="F644" s="441"/>
      <c r="G644" s="441"/>
      <c r="H644" s="1753" t="s">
        <v>204</v>
      </c>
      <c r="I644" s="1753"/>
      <c r="J644" s="504" t="s">
        <v>205</v>
      </c>
      <c r="K644" s="441"/>
      <c r="L644" s="441"/>
      <c r="M644" s="1753"/>
      <c r="N644" s="1753"/>
      <c r="O644" s="441"/>
      <c r="P644" s="441"/>
      <c r="Q644" s="441"/>
      <c r="U644" s="21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752" t="s">
        <v>345</v>
      </c>
      <c r="D645" s="1753"/>
      <c r="E645" s="486">
        <v>-1.412693112315713E-3</v>
      </c>
      <c r="F645" s="441"/>
      <c r="G645" s="441"/>
      <c r="H645" s="1753" t="s">
        <v>205</v>
      </c>
      <c r="I645" s="1753"/>
      <c r="J645" s="505">
        <v>0.99999999999999989</v>
      </c>
      <c r="K645" s="441"/>
      <c r="L645" s="441"/>
      <c r="M645" s="1753"/>
      <c r="N645" s="1753"/>
      <c r="O645" s="441"/>
      <c r="P645" s="441"/>
      <c r="Q645" s="441"/>
      <c r="U645" s="21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752" t="s">
        <v>344</v>
      </c>
      <c r="D646" s="1753"/>
      <c r="E646" s="491">
        <v>-1.5748179955177965E-3</v>
      </c>
      <c r="F646" s="441"/>
      <c r="G646" s="441"/>
      <c r="H646" s="1753"/>
      <c r="I646" s="1753"/>
      <c r="J646" s="441"/>
      <c r="K646" s="441"/>
      <c r="L646" s="441"/>
      <c r="M646" s="1753" t="s">
        <v>268</v>
      </c>
      <c r="N646" s="1753"/>
      <c r="O646" s="1753"/>
      <c r="P646" s="441"/>
      <c r="Q646" s="441"/>
      <c r="U646" s="21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752"/>
      <c r="D647" s="1753"/>
      <c r="E647" s="441"/>
      <c r="F647" s="441"/>
      <c r="G647" s="441"/>
      <c r="H647" s="1753"/>
      <c r="I647" s="1753"/>
      <c r="J647" s="441"/>
      <c r="K647" s="441"/>
      <c r="L647" s="441"/>
      <c r="M647" s="1753" t="s">
        <v>204</v>
      </c>
      <c r="N647" s="1753"/>
      <c r="O647" s="506" t="s">
        <v>205</v>
      </c>
      <c r="P647" s="441"/>
      <c r="Q647" s="441"/>
      <c r="U647" s="21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752"/>
      <c r="D648" s="1753"/>
      <c r="E648" s="441"/>
      <c r="F648" s="441"/>
      <c r="G648" s="441"/>
      <c r="H648" s="1753"/>
      <c r="I648" s="1753"/>
      <c r="J648" s="441"/>
      <c r="K648" s="441"/>
      <c r="L648" s="441"/>
      <c r="M648" s="1753" t="s">
        <v>205</v>
      </c>
      <c r="N648" s="1753"/>
      <c r="O648" s="507">
        <v>1.0000000000000002</v>
      </c>
      <c r="P648" s="441"/>
      <c r="Q648" s="441"/>
      <c r="U648" s="21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752" t="s">
        <v>268</v>
      </c>
      <c r="D649" s="1753"/>
      <c r="E649" s="1753"/>
      <c r="F649" s="441"/>
      <c r="G649" s="441"/>
      <c r="H649" s="1753"/>
      <c r="I649" s="1753"/>
      <c r="J649" s="441"/>
      <c r="K649" s="441"/>
      <c r="L649" s="441"/>
      <c r="M649" s="1753"/>
      <c r="N649" s="1753"/>
      <c r="O649" s="441"/>
      <c r="P649" s="441"/>
      <c r="Q649" s="441"/>
      <c r="U649" s="21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752" t="s">
        <v>204</v>
      </c>
      <c r="D650" s="1753"/>
      <c r="E650" s="508" t="s">
        <v>205</v>
      </c>
      <c r="F650" s="441"/>
      <c r="G650" s="441"/>
      <c r="H650" s="1753"/>
      <c r="I650" s="1753"/>
      <c r="J650" s="441"/>
      <c r="K650" s="441"/>
      <c r="L650" s="441"/>
      <c r="M650" s="1753"/>
      <c r="N650" s="1753"/>
      <c r="O650" s="441"/>
      <c r="P650" s="441"/>
      <c r="Q650" s="441"/>
      <c r="U650" s="21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752" t="s">
        <v>205</v>
      </c>
      <c r="D651" s="1753"/>
      <c r="E651" s="509">
        <v>0.99999999999999989</v>
      </c>
      <c r="F651" s="441"/>
      <c r="G651" s="441"/>
      <c r="H651" s="1753"/>
      <c r="I651" s="1753"/>
      <c r="J651" s="441"/>
      <c r="K651" s="441"/>
      <c r="L651" s="441"/>
      <c r="M651" s="1753"/>
      <c r="N651" s="1753"/>
      <c r="O651" s="441"/>
      <c r="P651" s="441"/>
      <c r="Q651" s="441"/>
      <c r="U651" s="21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752"/>
      <c r="D652" s="1753"/>
      <c r="E652" s="441"/>
      <c r="F652" s="441"/>
      <c r="G652" s="441"/>
      <c r="H652" s="1753"/>
      <c r="I652" s="1753"/>
      <c r="J652" s="441"/>
      <c r="K652" s="441"/>
      <c r="L652" s="441"/>
      <c r="M652" s="1753"/>
      <c r="N652" s="1753"/>
      <c r="O652" s="441"/>
      <c r="P652" s="441"/>
      <c r="Q652" s="441"/>
      <c r="U652" s="21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752"/>
      <c r="D653" s="1753"/>
      <c r="E653" s="438"/>
      <c r="F653" s="438"/>
      <c r="G653" s="438"/>
      <c r="H653" s="1752"/>
      <c r="I653" s="1753"/>
      <c r="J653" s="438"/>
      <c r="K653" s="438"/>
      <c r="L653" s="438"/>
      <c r="M653" s="1752"/>
      <c r="N653" s="1753"/>
      <c r="O653" s="438"/>
      <c r="P653" s="438"/>
      <c r="Q653" s="438"/>
      <c r="U653" s="21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752"/>
      <c r="D654" s="1753"/>
      <c r="E654" s="438"/>
      <c r="F654" s="438"/>
      <c r="G654" s="438"/>
      <c r="H654" s="1752"/>
      <c r="I654" s="1753"/>
      <c r="J654" s="438"/>
      <c r="K654" s="438"/>
      <c r="L654" s="438"/>
      <c r="M654" s="1752"/>
      <c r="N654" s="1753"/>
      <c r="O654" s="438"/>
      <c r="P654" s="438"/>
      <c r="Q654" s="438"/>
      <c r="U654" s="21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752"/>
      <c r="D655" s="1753"/>
      <c r="E655" s="438"/>
      <c r="F655" s="438"/>
      <c r="G655" s="438"/>
      <c r="H655" s="1752"/>
      <c r="I655" s="1753"/>
      <c r="J655" s="438"/>
      <c r="K655" s="438"/>
      <c r="L655" s="438"/>
      <c r="M655" s="1752"/>
      <c r="N655" s="1753"/>
      <c r="O655" s="438"/>
      <c r="P655" s="438"/>
      <c r="Q655" s="438"/>
      <c r="U655" s="21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752"/>
      <c r="D656" s="1753"/>
      <c r="E656" s="438"/>
      <c r="F656" s="438"/>
      <c r="G656" s="438"/>
      <c r="H656" s="1752"/>
      <c r="I656" s="1753"/>
      <c r="J656" s="438"/>
      <c r="K656" s="438"/>
      <c r="L656" s="438"/>
      <c r="M656" s="1752"/>
      <c r="N656" s="1753"/>
      <c r="O656" s="438"/>
      <c r="P656" s="438"/>
      <c r="Q656" s="438"/>
      <c r="U656" s="21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752"/>
      <c r="D657" s="1753"/>
      <c r="E657" s="438"/>
      <c r="F657" s="438"/>
      <c r="G657" s="438"/>
      <c r="H657" s="1752"/>
      <c r="I657" s="1753"/>
      <c r="J657" s="438"/>
      <c r="K657" s="438"/>
      <c r="L657" s="438"/>
      <c r="M657" s="1752"/>
      <c r="N657" s="1753"/>
      <c r="O657" s="438"/>
      <c r="P657" s="438"/>
      <c r="Q657" s="438"/>
      <c r="U657" s="21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752"/>
      <c r="D658" s="1753"/>
      <c r="E658" s="438"/>
      <c r="F658" s="438"/>
      <c r="G658" s="438"/>
      <c r="H658" s="1752"/>
      <c r="I658" s="1753"/>
      <c r="J658" s="438"/>
      <c r="K658" s="438"/>
      <c r="L658" s="438"/>
      <c r="M658" s="1752"/>
      <c r="N658" s="1753"/>
      <c r="O658" s="438"/>
      <c r="P658" s="438"/>
      <c r="Q658" s="438"/>
      <c r="U658" s="21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752"/>
      <c r="D659" s="1753"/>
      <c r="E659" s="438"/>
      <c r="F659" s="438"/>
      <c r="G659" s="438"/>
      <c r="H659" s="1752"/>
      <c r="I659" s="1753"/>
      <c r="J659" s="438"/>
      <c r="K659" s="438"/>
      <c r="L659" s="438"/>
      <c r="M659" s="1752"/>
      <c r="N659" s="1753"/>
      <c r="O659" s="438"/>
      <c r="P659" s="438"/>
      <c r="Q659" s="438"/>
      <c r="U659" s="21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752"/>
      <c r="D660" s="1753"/>
      <c r="E660" s="438"/>
      <c r="F660" s="438"/>
      <c r="G660" s="438"/>
      <c r="H660" s="1752"/>
      <c r="I660" s="1753"/>
      <c r="J660" s="438"/>
      <c r="K660" s="438"/>
      <c r="L660" s="438"/>
      <c r="M660" s="1752"/>
      <c r="N660" s="1753"/>
      <c r="O660" s="438"/>
      <c r="P660" s="438"/>
      <c r="Q660" s="438"/>
      <c r="U660" s="21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752"/>
      <c r="D661" s="1753"/>
      <c r="E661" s="438"/>
      <c r="F661" s="438"/>
      <c r="G661" s="438"/>
      <c r="H661" s="1752"/>
      <c r="I661" s="1753"/>
      <c r="J661" s="438"/>
      <c r="K661" s="438"/>
      <c r="L661" s="438"/>
      <c r="M661" s="1752"/>
      <c r="N661" s="1753"/>
      <c r="O661" s="438"/>
      <c r="P661" s="438"/>
      <c r="Q661" s="438"/>
      <c r="U661" s="21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752"/>
      <c r="D662" s="1753"/>
      <c r="E662" s="438"/>
      <c r="F662" s="438"/>
      <c r="G662" s="438"/>
      <c r="H662" s="1752"/>
      <c r="I662" s="1753"/>
      <c r="J662" s="438"/>
      <c r="K662" s="438"/>
      <c r="L662" s="438"/>
      <c r="M662" s="1752"/>
      <c r="N662" s="1753"/>
      <c r="O662" s="438"/>
      <c r="P662" s="438"/>
      <c r="Q662" s="438"/>
      <c r="U662" s="21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752"/>
      <c r="D663" s="1753"/>
      <c r="E663" s="438"/>
      <c r="F663" s="438"/>
      <c r="G663" s="438"/>
      <c r="H663" s="1752"/>
      <c r="I663" s="1753"/>
      <c r="J663" s="438"/>
      <c r="K663" s="438"/>
      <c r="L663" s="438"/>
      <c r="M663" s="1752"/>
      <c r="N663" s="1753"/>
      <c r="O663" s="438"/>
      <c r="P663" s="438"/>
      <c r="Q663" s="438"/>
      <c r="U663" s="21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752"/>
      <c r="D664" s="1753"/>
      <c r="E664" s="438"/>
      <c r="F664" s="438"/>
      <c r="G664" s="438"/>
      <c r="H664" s="1752"/>
      <c r="I664" s="1753"/>
      <c r="J664" s="438"/>
      <c r="K664" s="438"/>
      <c r="L664" s="438"/>
      <c r="M664" s="1752"/>
      <c r="N664" s="1753"/>
      <c r="O664" s="438"/>
      <c r="P664" s="438"/>
      <c r="Q664" s="438"/>
      <c r="U664" s="21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752"/>
      <c r="D665" s="1753"/>
      <c r="E665" s="438"/>
      <c r="F665" s="438"/>
      <c r="G665" s="438"/>
      <c r="H665" s="1752"/>
      <c r="I665" s="1753"/>
      <c r="J665" s="438"/>
      <c r="K665" s="438"/>
      <c r="L665" s="438"/>
      <c r="M665" s="1752"/>
      <c r="N665" s="1753"/>
      <c r="O665" s="438"/>
      <c r="P665" s="438"/>
      <c r="Q665" s="438"/>
      <c r="U665" s="21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752"/>
      <c r="D666" s="1753"/>
      <c r="E666" s="438"/>
      <c r="F666" s="438"/>
      <c r="G666" s="438"/>
      <c r="H666" s="1752"/>
      <c r="I666" s="1753"/>
      <c r="J666" s="438"/>
      <c r="K666" s="438"/>
      <c r="L666" s="438"/>
      <c r="M666" s="1752"/>
      <c r="N666" s="1753"/>
      <c r="O666" s="438"/>
      <c r="P666" s="438"/>
      <c r="Q666" s="438"/>
      <c r="U666" s="21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752"/>
      <c r="D667" s="1753"/>
      <c r="E667" s="438"/>
      <c r="F667" s="438"/>
      <c r="G667" s="438"/>
      <c r="H667" s="1752"/>
      <c r="I667" s="1753"/>
      <c r="J667" s="438"/>
      <c r="K667" s="438"/>
      <c r="L667" s="438"/>
      <c r="M667" s="1752"/>
      <c r="N667" s="1753"/>
      <c r="O667" s="438"/>
      <c r="P667" s="438"/>
      <c r="Q667" s="438"/>
      <c r="U667" s="21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752"/>
      <c r="D668" s="1753"/>
      <c r="E668" s="438"/>
      <c r="F668" s="438"/>
      <c r="G668" s="438"/>
      <c r="H668" s="1752"/>
      <c r="I668" s="1753"/>
      <c r="J668" s="438"/>
      <c r="K668" s="438"/>
      <c r="L668" s="438"/>
      <c r="M668" s="1752"/>
      <c r="N668" s="1753"/>
      <c r="O668" s="438"/>
      <c r="P668" s="438"/>
      <c r="Q668" s="438"/>
      <c r="U668" s="21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752"/>
      <c r="D669" s="1753"/>
      <c r="E669" s="438"/>
      <c r="F669" s="438"/>
      <c r="G669" s="438"/>
      <c r="H669" s="1752"/>
      <c r="I669" s="1753"/>
      <c r="J669" s="438"/>
      <c r="K669" s="438"/>
      <c r="L669" s="438"/>
      <c r="M669" s="1752"/>
      <c r="N669" s="1753"/>
      <c r="O669" s="438"/>
      <c r="P669" s="438"/>
      <c r="Q669" s="438"/>
      <c r="U669" s="21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752"/>
      <c r="D670" s="1753"/>
      <c r="E670" s="438"/>
      <c r="F670" s="438"/>
      <c r="G670" s="438"/>
      <c r="H670" s="1752"/>
      <c r="I670" s="1753"/>
      <c r="J670" s="438"/>
      <c r="K670" s="438"/>
      <c r="L670" s="438"/>
      <c r="M670" s="1752"/>
      <c r="N670" s="1753"/>
      <c r="O670" s="438"/>
      <c r="P670" s="438"/>
      <c r="Q670" s="438"/>
      <c r="U670" s="21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752"/>
      <c r="D671" s="1753"/>
      <c r="E671" s="438"/>
      <c r="F671" s="438"/>
      <c r="G671" s="438"/>
      <c r="H671" s="1752"/>
      <c r="I671" s="1753"/>
      <c r="J671" s="438"/>
      <c r="K671" s="438"/>
      <c r="L671" s="438"/>
      <c r="M671" s="1752"/>
      <c r="N671" s="1753"/>
      <c r="O671" s="438"/>
      <c r="P671" s="438"/>
      <c r="Q671" s="438"/>
      <c r="U671" s="21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752"/>
      <c r="D672" s="1753"/>
      <c r="E672" s="438"/>
      <c r="F672" s="438"/>
      <c r="G672" s="438"/>
      <c r="H672" s="1752"/>
      <c r="I672" s="1753"/>
      <c r="J672" s="438"/>
      <c r="K672" s="438"/>
      <c r="L672" s="438"/>
      <c r="M672" s="1752"/>
      <c r="N672" s="1753"/>
      <c r="O672" s="438"/>
      <c r="P672" s="438"/>
      <c r="Q672" s="438"/>
      <c r="U672" s="21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752"/>
      <c r="D673" s="1753"/>
      <c r="E673" s="438"/>
      <c r="F673" s="438"/>
      <c r="G673" s="438"/>
      <c r="H673" s="1752"/>
      <c r="I673" s="1753"/>
      <c r="J673" s="438"/>
      <c r="K673" s="438"/>
      <c r="L673" s="438"/>
      <c r="M673" s="1752"/>
      <c r="N673" s="1753"/>
      <c r="O673" s="438"/>
      <c r="P673" s="438"/>
      <c r="Q673" s="438"/>
      <c r="U673" s="21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752"/>
      <c r="D674" s="1753"/>
      <c r="E674" s="438"/>
      <c r="F674" s="438"/>
      <c r="G674" s="438"/>
      <c r="H674" s="1752"/>
      <c r="I674" s="1753"/>
      <c r="J674" s="438"/>
      <c r="K674" s="438"/>
      <c r="L674" s="438"/>
      <c r="M674" s="1752"/>
      <c r="N674" s="1753"/>
      <c r="O674" s="438"/>
      <c r="P674" s="438"/>
      <c r="Q674" s="438"/>
      <c r="U674" s="21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752"/>
      <c r="D675" s="1753"/>
      <c r="E675" s="438"/>
      <c r="F675" s="438"/>
      <c r="G675" s="438"/>
      <c r="H675" s="1752"/>
      <c r="I675" s="1753"/>
      <c r="J675" s="438"/>
      <c r="K675" s="438"/>
      <c r="L675" s="438"/>
      <c r="M675" s="1752"/>
      <c r="N675" s="1753"/>
      <c r="O675" s="438"/>
      <c r="P675" s="438"/>
      <c r="Q675" s="438"/>
      <c r="U675" s="21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752"/>
      <c r="D676" s="1753"/>
      <c r="E676" s="438"/>
      <c r="F676" s="438"/>
      <c r="G676" s="438"/>
      <c r="H676" s="1752"/>
      <c r="I676" s="1753"/>
      <c r="J676" s="438"/>
      <c r="K676" s="438"/>
      <c r="L676" s="438"/>
      <c r="M676" s="1752"/>
      <c r="N676" s="1753"/>
      <c r="O676" s="438"/>
      <c r="P676" s="438"/>
      <c r="Q676" s="438"/>
      <c r="U676" s="21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752"/>
      <c r="D677" s="1753"/>
      <c r="E677" s="438"/>
      <c r="F677" s="438"/>
      <c r="G677" s="438"/>
      <c r="H677" s="1752"/>
      <c r="I677" s="1753"/>
      <c r="J677" s="438"/>
      <c r="K677" s="438"/>
      <c r="L677" s="438"/>
      <c r="M677" s="1752"/>
      <c r="N677" s="1753"/>
      <c r="O677" s="438"/>
      <c r="P677" s="438"/>
      <c r="Q677" s="438"/>
      <c r="U677" s="21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752"/>
      <c r="D678" s="1753"/>
      <c r="E678" s="438"/>
      <c r="F678" s="438"/>
      <c r="G678" s="438"/>
      <c r="H678" s="1752"/>
      <c r="I678" s="1753"/>
      <c r="J678" s="438"/>
      <c r="K678" s="438"/>
      <c r="L678" s="438"/>
      <c r="M678" s="1752"/>
      <c r="N678" s="1753"/>
      <c r="O678" s="438"/>
      <c r="P678" s="438"/>
      <c r="Q678" s="438"/>
      <c r="U678" s="21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752"/>
      <c r="D679" s="1753"/>
      <c r="E679" s="438"/>
      <c r="F679" s="438"/>
      <c r="G679" s="438"/>
      <c r="H679" s="1752"/>
      <c r="I679" s="1753"/>
      <c r="J679" s="438"/>
      <c r="K679" s="438"/>
      <c r="L679" s="438"/>
      <c r="M679" s="1752"/>
      <c r="N679" s="1753"/>
      <c r="O679" s="438"/>
      <c r="P679" s="438"/>
      <c r="Q679" s="438"/>
      <c r="U679" s="21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752"/>
      <c r="D680" s="1753"/>
      <c r="E680" s="438"/>
      <c r="F680" s="438"/>
      <c r="G680" s="438"/>
      <c r="H680" s="1752"/>
      <c r="I680" s="1753"/>
      <c r="J680" s="438"/>
      <c r="K680" s="438"/>
      <c r="L680" s="438"/>
      <c r="M680" s="1752"/>
      <c r="N680" s="1753"/>
      <c r="O680" s="438"/>
      <c r="P680" s="438"/>
      <c r="Q680" s="438"/>
      <c r="U680" s="21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752"/>
      <c r="D681" s="1753"/>
      <c r="E681" s="438"/>
      <c r="F681" s="438"/>
      <c r="G681" s="438"/>
      <c r="H681" s="1752"/>
      <c r="I681" s="1753"/>
      <c r="J681" s="438"/>
      <c r="K681" s="438"/>
      <c r="L681" s="438"/>
      <c r="M681" s="1752"/>
      <c r="N681" s="1753"/>
      <c r="O681" s="438"/>
      <c r="P681" s="438"/>
      <c r="Q681" s="438"/>
      <c r="U681" s="21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752"/>
      <c r="D682" s="1753"/>
      <c r="E682" s="438"/>
      <c r="F682" s="438"/>
      <c r="G682" s="438"/>
      <c r="H682" s="1752"/>
      <c r="I682" s="1753"/>
      <c r="J682" s="438"/>
      <c r="K682" s="438"/>
      <c r="L682" s="438"/>
      <c r="M682" s="1752"/>
      <c r="N682" s="1753"/>
      <c r="O682" s="438"/>
      <c r="P682" s="438"/>
      <c r="Q682" s="438"/>
      <c r="U682" s="21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752"/>
      <c r="D683" s="1753"/>
      <c r="E683" s="438"/>
      <c r="F683" s="438"/>
      <c r="G683" s="438"/>
      <c r="H683" s="1752"/>
      <c r="I683" s="1753"/>
      <c r="J683" s="438"/>
      <c r="K683" s="438"/>
      <c r="L683" s="438"/>
      <c r="M683" s="1752"/>
      <c r="N683" s="1753"/>
      <c r="O683" s="438"/>
      <c r="P683" s="438"/>
      <c r="Q683" s="438"/>
      <c r="U683" s="21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752"/>
      <c r="D684" s="1753"/>
      <c r="E684" s="438"/>
      <c r="F684" s="438"/>
      <c r="G684" s="438"/>
      <c r="H684" s="1752"/>
      <c r="I684" s="1753"/>
      <c r="J684" s="438"/>
      <c r="K684" s="438"/>
      <c r="L684" s="438"/>
      <c r="M684" s="1752"/>
      <c r="N684" s="1753"/>
      <c r="O684" s="438"/>
      <c r="P684" s="438"/>
      <c r="Q684" s="438"/>
      <c r="U684" s="21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752"/>
      <c r="D685" s="1753"/>
      <c r="E685" s="438"/>
      <c r="F685" s="438"/>
      <c r="G685" s="438"/>
      <c r="H685" s="1752"/>
      <c r="I685" s="1753"/>
      <c r="J685" s="438"/>
      <c r="K685" s="438"/>
      <c r="L685" s="438"/>
      <c r="M685" s="1752"/>
      <c r="N685" s="1753"/>
      <c r="O685" s="438"/>
      <c r="P685" s="438"/>
      <c r="Q685" s="438"/>
      <c r="U685" s="21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752"/>
      <c r="D686" s="1753"/>
      <c r="E686" s="438"/>
      <c r="F686" s="438"/>
      <c r="G686" s="438"/>
      <c r="H686" s="1752"/>
      <c r="I686" s="1753"/>
      <c r="J686" s="438"/>
      <c r="K686" s="438"/>
      <c r="L686" s="438"/>
      <c r="M686" s="1752"/>
      <c r="N686" s="1753"/>
      <c r="O686" s="438"/>
      <c r="P686" s="438"/>
      <c r="Q686" s="438"/>
      <c r="U686" s="21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752"/>
      <c r="D687" s="1753"/>
      <c r="E687" s="438"/>
      <c r="F687" s="438"/>
      <c r="G687" s="438"/>
      <c r="H687" s="1752"/>
      <c r="I687" s="1753"/>
      <c r="J687" s="438"/>
      <c r="K687" s="438"/>
      <c r="L687" s="438"/>
      <c r="M687" s="1752"/>
      <c r="N687" s="1753"/>
      <c r="O687" s="438"/>
      <c r="P687" s="438"/>
      <c r="Q687" s="438"/>
      <c r="U687" s="21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752"/>
      <c r="D688" s="1753"/>
      <c r="E688" s="438"/>
      <c r="F688" s="438"/>
      <c r="G688" s="438"/>
      <c r="H688" s="1752"/>
      <c r="I688" s="1753"/>
      <c r="J688" s="438"/>
      <c r="K688" s="438"/>
      <c r="L688" s="438"/>
      <c r="M688" s="1752"/>
      <c r="N688" s="1753"/>
      <c r="O688" s="438"/>
      <c r="P688" s="438"/>
      <c r="Q688" s="438"/>
      <c r="U688" s="21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752"/>
      <c r="D689" s="1753"/>
      <c r="E689" s="438"/>
      <c r="F689" s="438"/>
      <c r="G689" s="438"/>
      <c r="H689" s="1752"/>
      <c r="I689" s="1753"/>
      <c r="J689" s="438"/>
      <c r="K689" s="438"/>
      <c r="L689" s="438"/>
      <c r="M689" s="1752"/>
      <c r="N689" s="1753"/>
      <c r="O689" s="438"/>
      <c r="P689" s="438"/>
      <c r="Q689" s="438"/>
      <c r="U689" s="21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752"/>
      <c r="D690" s="1753"/>
      <c r="E690" s="438"/>
      <c r="F690" s="438"/>
      <c r="G690" s="438"/>
      <c r="H690" s="1752"/>
      <c r="I690" s="1753"/>
      <c r="J690" s="438"/>
      <c r="K690" s="438"/>
      <c r="L690" s="438"/>
      <c r="M690" s="1752"/>
      <c r="N690" s="1753"/>
      <c r="O690" s="438"/>
      <c r="P690" s="438"/>
      <c r="Q690" s="438"/>
      <c r="U690" s="21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752"/>
      <c r="D691" s="1753"/>
      <c r="E691" s="438"/>
      <c r="F691" s="438"/>
      <c r="G691" s="438"/>
      <c r="H691" s="1752"/>
      <c r="I691" s="1753"/>
      <c r="J691" s="438"/>
      <c r="K691" s="438"/>
      <c r="L691" s="438"/>
      <c r="M691" s="1752"/>
      <c r="N691" s="1753"/>
      <c r="O691" s="438"/>
      <c r="P691" s="438"/>
      <c r="Q691" s="438"/>
      <c r="U691" s="21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752"/>
      <c r="D692" s="1753"/>
      <c r="E692" s="438"/>
      <c r="F692" s="438"/>
      <c r="G692" s="438"/>
      <c r="H692" s="1752"/>
      <c r="I692" s="1753"/>
      <c r="J692" s="438"/>
      <c r="K692" s="438"/>
      <c r="L692" s="438"/>
      <c r="M692" s="1752"/>
      <c r="N692" s="1753"/>
      <c r="O692" s="438"/>
      <c r="P692" s="438"/>
      <c r="Q692" s="438"/>
      <c r="U692" s="21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752"/>
      <c r="D693" s="1753"/>
      <c r="E693" s="438"/>
      <c r="F693" s="438"/>
      <c r="G693" s="438"/>
      <c r="H693" s="1752"/>
      <c r="I693" s="1753"/>
      <c r="J693" s="438"/>
      <c r="K693" s="438"/>
      <c r="L693" s="438"/>
      <c r="M693" s="1752"/>
      <c r="N693" s="1753"/>
      <c r="O693" s="438"/>
      <c r="P693" s="438"/>
      <c r="Q693" s="438"/>
      <c r="U693" s="21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752"/>
      <c r="D694" s="1753"/>
      <c r="E694" s="438"/>
      <c r="F694" s="438"/>
      <c r="G694" s="438"/>
      <c r="H694" s="1752"/>
      <c r="I694" s="1753"/>
      <c r="J694" s="438"/>
      <c r="K694" s="438"/>
      <c r="L694" s="438"/>
      <c r="M694" s="1752"/>
      <c r="N694" s="1753"/>
      <c r="O694" s="438"/>
      <c r="P694" s="438"/>
      <c r="Q694" s="438"/>
      <c r="U694" s="21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752"/>
      <c r="D695" s="1753"/>
      <c r="E695" s="438"/>
      <c r="F695" s="438"/>
      <c r="G695" s="438"/>
      <c r="H695" s="1752"/>
      <c r="I695" s="1753"/>
      <c r="J695" s="438"/>
      <c r="K695" s="438"/>
      <c r="L695" s="438"/>
      <c r="M695" s="1752"/>
      <c r="N695" s="1753"/>
      <c r="O695" s="438"/>
      <c r="P695" s="438"/>
      <c r="Q695" s="438"/>
      <c r="U695" s="21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752"/>
      <c r="D696" s="1753"/>
      <c r="E696" s="438"/>
      <c r="F696" s="438"/>
      <c r="G696" s="438"/>
      <c r="H696" s="1752"/>
      <c r="I696" s="1753"/>
      <c r="J696" s="438"/>
      <c r="K696" s="438"/>
      <c r="L696" s="438"/>
      <c r="M696" s="1752"/>
      <c r="N696" s="1753"/>
      <c r="O696" s="438"/>
      <c r="P696" s="438"/>
      <c r="Q696" s="438"/>
      <c r="U696" s="21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752"/>
      <c r="D697" s="1753"/>
      <c r="E697" s="438"/>
      <c r="F697" s="438"/>
      <c r="G697" s="438"/>
      <c r="H697" s="1752"/>
      <c r="I697" s="1753"/>
      <c r="J697" s="438"/>
      <c r="K697" s="438"/>
      <c r="L697" s="438"/>
      <c r="M697" s="1752"/>
      <c r="N697" s="1753"/>
      <c r="O697" s="438"/>
      <c r="P697" s="438"/>
      <c r="Q697" s="438"/>
      <c r="U697" s="21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752"/>
      <c r="D698" s="1753"/>
      <c r="E698" s="438"/>
      <c r="F698" s="438"/>
      <c r="G698" s="438"/>
      <c r="H698" s="1752"/>
      <c r="I698" s="1753"/>
      <c r="J698" s="438"/>
      <c r="K698" s="438"/>
      <c r="L698" s="438"/>
      <c r="M698" s="1752"/>
      <c r="N698" s="1753"/>
      <c r="O698" s="438"/>
      <c r="P698" s="438"/>
      <c r="Q698" s="438"/>
      <c r="U698" s="21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752"/>
      <c r="D699" s="1753"/>
      <c r="E699" s="438"/>
      <c r="F699" s="438"/>
      <c r="G699" s="438"/>
      <c r="H699" s="1752"/>
      <c r="I699" s="1753"/>
      <c r="J699" s="438"/>
      <c r="K699" s="438"/>
      <c r="L699" s="438"/>
      <c r="M699" s="1752"/>
      <c r="N699" s="1753"/>
      <c r="O699" s="438"/>
      <c r="P699" s="438"/>
      <c r="Q699" s="438"/>
      <c r="U699" s="21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38"/>
      <c r="D700" s="438"/>
      <c r="E700" s="438"/>
      <c r="F700" s="438"/>
      <c r="G700" s="438"/>
      <c r="H700" s="438"/>
      <c r="I700" s="438"/>
      <c r="J700" s="438"/>
      <c r="K700" s="438"/>
      <c r="L700" s="438"/>
      <c r="M700" s="438"/>
      <c r="N700" s="438"/>
      <c r="O700" s="438"/>
      <c r="P700" s="438"/>
      <c r="Q700" s="438"/>
      <c r="U700" s="21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39"/>
      <c r="D701" s="439"/>
      <c r="E701" s="439"/>
      <c r="F701" s="439"/>
      <c r="G701" s="439"/>
      <c r="H701" s="439"/>
      <c r="I701" s="439"/>
      <c r="J701" s="439"/>
      <c r="K701" s="439"/>
      <c r="L701" s="439"/>
      <c r="M701" s="439"/>
      <c r="N701" s="439"/>
      <c r="O701" s="439"/>
      <c r="P701" s="439"/>
      <c r="Q701" s="439"/>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39"/>
      <c r="D702" s="439"/>
      <c r="E702" s="439"/>
      <c r="F702" s="439"/>
      <c r="G702" s="439"/>
      <c r="H702" s="439"/>
      <c r="I702" s="439"/>
      <c r="J702" s="439"/>
      <c r="K702" s="439"/>
      <c r="L702" s="439"/>
      <c r="M702" s="439"/>
      <c r="N702" s="439"/>
      <c r="O702" s="439"/>
      <c r="P702" s="439"/>
      <c r="Q702" s="439"/>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39"/>
      <c r="D703" s="439"/>
      <c r="E703" s="439"/>
      <c r="F703" s="439"/>
      <c r="G703" s="439"/>
      <c r="H703" s="439"/>
      <c r="I703" s="439"/>
      <c r="J703" s="439"/>
      <c r="K703" s="439"/>
      <c r="L703" s="439"/>
      <c r="M703" s="439"/>
      <c r="N703" s="439"/>
      <c r="O703" s="439"/>
      <c r="P703" s="439"/>
      <c r="Q703" s="439"/>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39"/>
      <c r="D704" s="439"/>
      <c r="E704" s="439"/>
      <c r="F704" s="439"/>
      <c r="G704" s="439"/>
      <c r="H704" s="439"/>
      <c r="I704" s="439"/>
      <c r="J704" s="439"/>
      <c r="K704" s="439"/>
      <c r="L704" s="439"/>
      <c r="M704" s="439"/>
      <c r="N704" s="439"/>
      <c r="O704" s="439"/>
      <c r="P704" s="439"/>
      <c r="Q704" s="439"/>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39"/>
      <c r="D705" s="439"/>
      <c r="E705" s="439"/>
      <c r="F705" s="439"/>
      <c r="G705" s="439"/>
      <c r="H705" s="439"/>
      <c r="I705" s="439"/>
      <c r="J705" s="439"/>
      <c r="K705" s="439"/>
      <c r="L705" s="439"/>
      <c r="M705" s="439"/>
      <c r="N705" s="439"/>
      <c r="O705" s="439"/>
      <c r="P705" s="439"/>
      <c r="Q705" s="439"/>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39"/>
      <c r="D706" s="439"/>
      <c r="E706" s="439"/>
      <c r="F706" s="439"/>
      <c r="G706" s="439"/>
      <c r="H706" s="439"/>
      <c r="I706" s="439"/>
      <c r="J706" s="439"/>
      <c r="K706" s="439"/>
      <c r="L706" s="439"/>
      <c r="M706" s="439"/>
      <c r="N706" s="439"/>
      <c r="O706" s="439"/>
      <c r="P706" s="439"/>
      <c r="Q706" s="439"/>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39"/>
      <c r="D707" s="439"/>
      <c r="E707" s="439"/>
      <c r="F707" s="439"/>
      <c r="G707" s="439"/>
      <c r="H707" s="439"/>
      <c r="I707" s="439"/>
      <c r="J707" s="439"/>
      <c r="K707" s="439"/>
      <c r="L707" s="439"/>
      <c r="M707" s="439"/>
      <c r="N707" s="439"/>
      <c r="O707" s="439"/>
      <c r="P707" s="439"/>
      <c r="Q707" s="439"/>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39"/>
      <c r="D708" s="439"/>
      <c r="E708" s="439"/>
      <c r="F708" s="439"/>
      <c r="G708" s="439"/>
      <c r="H708" s="439"/>
      <c r="I708" s="439"/>
      <c r="J708" s="439"/>
      <c r="K708" s="439"/>
      <c r="L708" s="439"/>
      <c r="M708" s="439"/>
      <c r="N708" s="439"/>
      <c r="O708" s="439"/>
      <c r="P708" s="439"/>
      <c r="Q708" s="439"/>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39"/>
      <c r="D709" s="439"/>
      <c r="E709" s="439"/>
      <c r="F709" s="439"/>
      <c r="G709" s="439"/>
      <c r="H709" s="439"/>
      <c r="I709" s="439"/>
      <c r="J709" s="439"/>
      <c r="K709" s="439"/>
      <c r="L709" s="439"/>
      <c r="M709" s="439"/>
      <c r="N709" s="439"/>
      <c r="O709" s="439"/>
      <c r="P709" s="439"/>
      <c r="Q709" s="439"/>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39"/>
      <c r="D710" s="439"/>
      <c r="E710" s="439"/>
      <c r="F710" s="439"/>
      <c r="G710" s="439"/>
      <c r="H710" s="439"/>
      <c r="I710" s="439"/>
      <c r="J710" s="439"/>
      <c r="K710" s="439"/>
      <c r="L710" s="439"/>
      <c r="M710" s="439"/>
      <c r="N710" s="439"/>
      <c r="O710" s="439"/>
      <c r="P710" s="439"/>
      <c r="Q710" s="439"/>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39"/>
      <c r="D711" s="439"/>
      <c r="E711" s="439"/>
      <c r="F711" s="439"/>
      <c r="G711" s="439"/>
      <c r="H711" s="439"/>
      <c r="I711" s="439"/>
      <c r="J711" s="439"/>
      <c r="K711" s="439"/>
      <c r="L711" s="439"/>
      <c r="M711" s="439"/>
      <c r="N711" s="439"/>
      <c r="O711" s="439"/>
      <c r="P711" s="439"/>
      <c r="Q711" s="439"/>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39"/>
      <c r="D712" s="439"/>
      <c r="E712" s="439"/>
      <c r="F712" s="439"/>
      <c r="G712" s="439"/>
      <c r="H712" s="439"/>
      <c r="I712" s="439"/>
      <c r="J712" s="439"/>
      <c r="K712" s="439"/>
      <c r="L712" s="439"/>
      <c r="M712" s="439"/>
      <c r="N712" s="439"/>
      <c r="O712" s="439"/>
      <c r="P712" s="439"/>
      <c r="Q712" s="439"/>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39"/>
      <c r="D713" s="439"/>
      <c r="E713" s="439"/>
      <c r="F713" s="439"/>
      <c r="G713" s="439"/>
      <c r="H713" s="439"/>
      <c r="I713" s="439"/>
      <c r="J713" s="439"/>
      <c r="K713" s="439"/>
      <c r="L713" s="439"/>
      <c r="M713" s="439"/>
      <c r="N713" s="439"/>
      <c r="O713" s="439"/>
      <c r="P713" s="439"/>
      <c r="Q713" s="439"/>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39"/>
      <c r="D714" s="439"/>
      <c r="E714" s="439"/>
      <c r="F714" s="439"/>
      <c r="G714" s="439"/>
      <c r="H714" s="439"/>
      <c r="I714" s="439"/>
      <c r="J714" s="439"/>
      <c r="K714" s="439"/>
      <c r="L714" s="439"/>
      <c r="M714" s="439"/>
      <c r="N714" s="439"/>
      <c r="O714" s="439"/>
      <c r="P714" s="439"/>
      <c r="Q714" s="439"/>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39"/>
      <c r="D715" s="439"/>
      <c r="E715" s="439"/>
      <c r="F715" s="439"/>
      <c r="G715" s="439"/>
      <c r="H715" s="439"/>
      <c r="I715" s="439"/>
      <c r="J715" s="439"/>
      <c r="K715" s="439"/>
      <c r="L715" s="439"/>
      <c r="M715" s="439"/>
      <c r="N715" s="439"/>
      <c r="O715" s="439"/>
      <c r="P715" s="439"/>
      <c r="Q715" s="439"/>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39"/>
      <c r="D716" s="439"/>
      <c r="E716" s="439"/>
      <c r="F716" s="439"/>
      <c r="G716" s="439"/>
      <c r="H716" s="439"/>
      <c r="I716" s="439"/>
      <c r="J716" s="439"/>
      <c r="K716" s="439"/>
      <c r="L716" s="439"/>
      <c r="M716" s="439"/>
      <c r="N716" s="439"/>
      <c r="O716" s="439"/>
      <c r="P716" s="439"/>
      <c r="Q716" s="439"/>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39"/>
      <c r="D717" s="439"/>
      <c r="E717" s="439"/>
      <c r="F717" s="439"/>
      <c r="G717" s="439"/>
      <c r="H717" s="439"/>
      <c r="I717" s="439"/>
      <c r="J717" s="439"/>
      <c r="K717" s="439"/>
      <c r="L717" s="439"/>
      <c r="M717" s="439"/>
      <c r="N717" s="439"/>
      <c r="O717" s="439"/>
      <c r="P717" s="439"/>
      <c r="Q717" s="439"/>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39"/>
      <c r="D718" s="439"/>
      <c r="E718" s="439"/>
      <c r="F718" s="439"/>
      <c r="G718" s="439"/>
      <c r="H718" s="439"/>
      <c r="I718" s="439"/>
      <c r="J718" s="439"/>
      <c r="K718" s="439"/>
      <c r="L718" s="439"/>
      <c r="M718" s="439"/>
      <c r="N718" s="439"/>
      <c r="O718" s="439"/>
      <c r="P718" s="439"/>
      <c r="Q718" s="439"/>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39"/>
      <c r="D719" s="439"/>
      <c r="E719" s="439"/>
      <c r="F719" s="439"/>
      <c r="G719" s="439"/>
      <c r="H719" s="439"/>
      <c r="I719" s="439"/>
      <c r="J719" s="439"/>
      <c r="K719" s="439"/>
      <c r="L719" s="439"/>
      <c r="M719" s="439"/>
      <c r="N719" s="439"/>
      <c r="O719" s="439"/>
      <c r="P719" s="439"/>
      <c r="Q719" s="439"/>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39"/>
      <c r="D720" s="439"/>
      <c r="E720" s="439"/>
      <c r="F720" s="439"/>
      <c r="G720" s="439"/>
      <c r="H720" s="439"/>
      <c r="I720" s="439"/>
      <c r="J720" s="439"/>
      <c r="K720" s="439"/>
      <c r="L720" s="439"/>
      <c r="M720" s="439"/>
      <c r="N720" s="439"/>
      <c r="O720" s="439"/>
      <c r="P720" s="439"/>
      <c r="Q720" s="439"/>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39"/>
      <c r="D721" s="439"/>
      <c r="E721" s="439"/>
      <c r="F721" s="439"/>
      <c r="G721" s="439"/>
      <c r="H721" s="439"/>
      <c r="I721" s="439"/>
      <c r="J721" s="439"/>
      <c r="K721" s="439"/>
      <c r="L721" s="439"/>
      <c r="M721" s="439"/>
      <c r="N721" s="439"/>
      <c r="O721" s="439"/>
      <c r="P721" s="439"/>
      <c r="Q721" s="439"/>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39"/>
      <c r="D722" s="439"/>
      <c r="E722" s="439"/>
      <c r="F722" s="439"/>
      <c r="G722" s="439"/>
      <c r="H722" s="439"/>
      <c r="I722" s="439"/>
      <c r="J722" s="439"/>
      <c r="K722" s="439"/>
      <c r="L722" s="439"/>
      <c r="M722" s="439"/>
      <c r="N722" s="439"/>
      <c r="O722" s="439"/>
      <c r="P722" s="439"/>
      <c r="Q722" s="439"/>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39"/>
      <c r="D723" s="439"/>
      <c r="E723" s="439"/>
      <c r="F723" s="439"/>
      <c r="G723" s="439"/>
      <c r="H723" s="439"/>
      <c r="I723" s="439"/>
      <c r="J723" s="439"/>
      <c r="K723" s="439"/>
      <c r="L723" s="439"/>
      <c r="M723" s="439"/>
      <c r="N723" s="439"/>
      <c r="O723" s="439"/>
      <c r="P723" s="439"/>
      <c r="Q723" s="439"/>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39"/>
      <c r="D724" s="439"/>
      <c r="E724" s="439"/>
      <c r="F724" s="439"/>
      <c r="G724" s="439"/>
      <c r="H724" s="439"/>
      <c r="I724" s="439"/>
      <c r="J724" s="439"/>
      <c r="K724" s="439"/>
      <c r="L724" s="439"/>
      <c r="M724" s="439"/>
      <c r="N724" s="439"/>
      <c r="O724" s="439"/>
      <c r="P724" s="439"/>
      <c r="Q724" s="439"/>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39"/>
      <c r="D725" s="439"/>
      <c r="E725" s="439"/>
      <c r="F725" s="439"/>
      <c r="G725" s="439"/>
      <c r="H725" s="439"/>
      <c r="I725" s="439"/>
      <c r="J725" s="439"/>
      <c r="K725" s="439"/>
      <c r="L725" s="439"/>
      <c r="M725" s="439"/>
      <c r="N725" s="439"/>
      <c r="O725" s="439"/>
      <c r="P725" s="439"/>
      <c r="Q725" s="439"/>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39"/>
      <c r="D726" s="439"/>
      <c r="E726" s="439"/>
      <c r="F726" s="439"/>
      <c r="G726" s="439"/>
      <c r="H726" s="439"/>
      <c r="I726" s="439"/>
      <c r="J726" s="439"/>
      <c r="K726" s="439"/>
      <c r="L726" s="439"/>
      <c r="M726" s="439"/>
      <c r="N726" s="439"/>
      <c r="O726" s="439"/>
      <c r="P726" s="439"/>
      <c r="Q726" s="439"/>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39"/>
      <c r="D727" s="439"/>
      <c r="E727" s="439"/>
      <c r="F727" s="439"/>
      <c r="G727" s="439"/>
      <c r="H727" s="439"/>
      <c r="I727" s="439"/>
      <c r="J727" s="439"/>
      <c r="K727" s="439"/>
      <c r="L727" s="439"/>
      <c r="M727" s="439"/>
      <c r="N727" s="439"/>
      <c r="O727" s="439"/>
      <c r="P727" s="439"/>
      <c r="Q727" s="439"/>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39"/>
      <c r="D728" s="439"/>
      <c r="E728" s="439"/>
      <c r="F728" s="439"/>
      <c r="G728" s="439"/>
      <c r="H728" s="439"/>
      <c r="I728" s="439"/>
      <c r="J728" s="439"/>
      <c r="K728" s="439"/>
      <c r="L728" s="439"/>
      <c r="M728" s="439"/>
      <c r="N728" s="439"/>
      <c r="O728" s="439"/>
      <c r="P728" s="439"/>
      <c r="Q728" s="439"/>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39"/>
      <c r="D729" s="439"/>
      <c r="E729" s="439"/>
      <c r="F729" s="439"/>
      <c r="G729" s="439"/>
      <c r="H729" s="439"/>
      <c r="I729" s="439"/>
      <c r="J729" s="439"/>
      <c r="K729" s="439"/>
      <c r="L729" s="439"/>
      <c r="M729" s="439"/>
      <c r="N729" s="439"/>
      <c r="O729" s="439"/>
      <c r="P729" s="439"/>
      <c r="Q729" s="439"/>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39"/>
      <c r="D730" s="439"/>
      <c r="E730" s="439"/>
      <c r="F730" s="439"/>
      <c r="G730" s="439"/>
      <c r="H730" s="439"/>
      <c r="I730" s="439"/>
      <c r="J730" s="439"/>
      <c r="K730" s="439"/>
      <c r="L730" s="439"/>
      <c r="M730" s="439"/>
      <c r="N730" s="439"/>
      <c r="O730" s="439"/>
      <c r="P730" s="439"/>
      <c r="Q730" s="439"/>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39"/>
      <c r="D731" s="439"/>
      <c r="E731" s="439"/>
      <c r="F731" s="439"/>
      <c r="G731" s="439"/>
      <c r="H731" s="439"/>
      <c r="I731" s="439"/>
      <c r="J731" s="439"/>
      <c r="K731" s="439"/>
      <c r="L731" s="439"/>
      <c r="M731" s="439"/>
      <c r="N731" s="439"/>
      <c r="O731" s="439"/>
      <c r="P731" s="439"/>
      <c r="Q731" s="439"/>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39"/>
      <c r="D732" s="439"/>
      <c r="E732" s="439"/>
      <c r="F732" s="439"/>
      <c r="G732" s="439"/>
      <c r="H732" s="439"/>
      <c r="I732" s="439"/>
      <c r="J732" s="439"/>
      <c r="K732" s="439"/>
      <c r="L732" s="439"/>
      <c r="M732" s="439"/>
      <c r="N732" s="439"/>
      <c r="O732" s="439"/>
      <c r="P732" s="439"/>
      <c r="Q732" s="439"/>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39"/>
      <c r="D733" s="439"/>
      <c r="E733" s="439"/>
      <c r="F733" s="439"/>
      <c r="G733" s="439"/>
      <c r="H733" s="439"/>
      <c r="I733" s="439"/>
      <c r="J733" s="439"/>
      <c r="K733" s="439"/>
      <c r="L733" s="439"/>
      <c r="M733" s="439"/>
      <c r="N733" s="439"/>
      <c r="O733" s="439"/>
      <c r="P733" s="439"/>
      <c r="Q733" s="439"/>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39"/>
      <c r="D734" s="439"/>
      <c r="E734" s="439"/>
      <c r="F734" s="439"/>
      <c r="G734" s="439"/>
      <c r="H734" s="439"/>
      <c r="I734" s="439"/>
      <c r="J734" s="439"/>
      <c r="K734" s="439"/>
      <c r="L734" s="439"/>
      <c r="M734" s="439"/>
      <c r="N734" s="439"/>
      <c r="O734" s="439"/>
      <c r="P734" s="439"/>
      <c r="Q734" s="439"/>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39"/>
      <c r="D735" s="439"/>
      <c r="E735" s="439"/>
      <c r="F735" s="439"/>
      <c r="G735" s="439"/>
      <c r="H735" s="439"/>
      <c r="I735" s="439"/>
      <c r="J735" s="439"/>
      <c r="K735" s="439"/>
      <c r="L735" s="439"/>
      <c r="M735" s="439"/>
      <c r="N735" s="439"/>
      <c r="O735" s="439"/>
      <c r="P735" s="439"/>
      <c r="Q735" s="439"/>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39"/>
      <c r="D736" s="439"/>
      <c r="E736" s="439"/>
      <c r="F736" s="439"/>
      <c r="G736" s="439"/>
      <c r="H736" s="439"/>
      <c r="I736" s="439"/>
      <c r="J736" s="439"/>
      <c r="K736" s="439"/>
      <c r="L736" s="439"/>
      <c r="M736" s="439"/>
      <c r="N736" s="439"/>
      <c r="O736" s="439"/>
      <c r="P736" s="439"/>
      <c r="Q736" s="439"/>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39"/>
      <c r="D737" s="439"/>
      <c r="E737" s="439"/>
      <c r="F737" s="439"/>
      <c r="G737" s="439"/>
      <c r="H737" s="439"/>
      <c r="I737" s="439"/>
      <c r="J737" s="439"/>
      <c r="K737" s="439"/>
      <c r="L737" s="439"/>
      <c r="M737" s="439"/>
      <c r="N737" s="439"/>
      <c r="O737" s="439"/>
      <c r="P737" s="439"/>
      <c r="Q737" s="439"/>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39"/>
      <c r="D738" s="439"/>
      <c r="E738" s="439"/>
      <c r="F738" s="439"/>
      <c r="G738" s="439"/>
      <c r="H738" s="439"/>
      <c r="I738" s="439"/>
      <c r="J738" s="439"/>
      <c r="K738" s="439"/>
      <c r="L738" s="439"/>
      <c r="M738" s="439"/>
      <c r="N738" s="439"/>
      <c r="O738" s="439"/>
      <c r="P738" s="439"/>
      <c r="Q738" s="439"/>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39"/>
      <c r="D739" s="439"/>
      <c r="E739" s="439"/>
      <c r="F739" s="439"/>
      <c r="G739" s="439"/>
      <c r="H739" s="439"/>
      <c r="I739" s="439"/>
      <c r="J739" s="439"/>
      <c r="K739" s="439"/>
      <c r="L739" s="439"/>
      <c r="M739" s="439"/>
      <c r="N739" s="439"/>
      <c r="O739" s="439"/>
      <c r="P739" s="439"/>
      <c r="Q739" s="439"/>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39"/>
      <c r="D740" s="439"/>
      <c r="E740" s="439"/>
      <c r="F740" s="439"/>
      <c r="G740" s="439"/>
      <c r="H740" s="439"/>
      <c r="I740" s="439"/>
      <c r="J740" s="439"/>
      <c r="K740" s="439"/>
      <c r="L740" s="439"/>
      <c r="M740" s="439"/>
      <c r="N740" s="439"/>
      <c r="O740" s="439"/>
      <c r="P740" s="439"/>
      <c r="Q740" s="439"/>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39"/>
      <c r="D741" s="439"/>
      <c r="E741" s="439"/>
      <c r="F741" s="439"/>
      <c r="G741" s="439"/>
      <c r="H741" s="439"/>
      <c r="I741" s="439"/>
      <c r="J741" s="439"/>
      <c r="K741" s="439"/>
      <c r="L741" s="439"/>
      <c r="M741" s="439"/>
      <c r="N741" s="439"/>
      <c r="O741" s="439"/>
      <c r="P741" s="439"/>
      <c r="Q741" s="439"/>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39"/>
      <c r="D742" s="439"/>
      <c r="E742" s="439"/>
      <c r="F742" s="439"/>
      <c r="G742" s="439"/>
      <c r="H742" s="439"/>
      <c r="I742" s="439"/>
      <c r="J742" s="439"/>
      <c r="K742" s="439"/>
      <c r="L742" s="439"/>
      <c r="M742" s="439"/>
      <c r="N742" s="439"/>
      <c r="O742" s="439"/>
      <c r="P742" s="439"/>
      <c r="Q742" s="439"/>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39"/>
      <c r="D743" s="439"/>
      <c r="E743" s="439"/>
      <c r="F743" s="439"/>
      <c r="G743" s="439"/>
      <c r="H743" s="439"/>
      <c r="I743" s="439"/>
      <c r="J743" s="439"/>
      <c r="K743" s="439"/>
      <c r="L743" s="439"/>
      <c r="M743" s="439"/>
      <c r="N743" s="439"/>
      <c r="O743" s="439"/>
      <c r="P743" s="439"/>
      <c r="Q743" s="439"/>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39"/>
      <c r="D744" s="439"/>
      <c r="E744" s="439"/>
      <c r="F744" s="439"/>
      <c r="G744" s="439"/>
      <c r="H744" s="439"/>
      <c r="I744" s="439"/>
      <c r="J744" s="439"/>
      <c r="K744" s="439"/>
      <c r="L744" s="439"/>
      <c r="M744" s="439"/>
      <c r="N744" s="439"/>
      <c r="O744" s="439"/>
      <c r="P744" s="439"/>
      <c r="Q744" s="439"/>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39"/>
      <c r="D745" s="439"/>
      <c r="E745" s="439"/>
      <c r="F745" s="439"/>
      <c r="G745" s="439"/>
      <c r="H745" s="439"/>
      <c r="I745" s="439"/>
      <c r="J745" s="439"/>
      <c r="K745" s="439"/>
      <c r="L745" s="439"/>
      <c r="M745" s="439"/>
      <c r="N745" s="439"/>
      <c r="O745" s="439"/>
      <c r="P745" s="439"/>
      <c r="Q745" s="439"/>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39"/>
      <c r="D746" s="439"/>
      <c r="E746" s="439"/>
      <c r="F746" s="439"/>
      <c r="G746" s="439"/>
      <c r="H746" s="439"/>
      <c r="I746" s="439"/>
      <c r="J746" s="439"/>
      <c r="K746" s="439"/>
      <c r="L746" s="439"/>
      <c r="M746" s="439"/>
      <c r="N746" s="439"/>
      <c r="O746" s="439"/>
      <c r="P746" s="439"/>
      <c r="Q746" s="439"/>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39"/>
      <c r="D747" s="439"/>
      <c r="E747" s="439"/>
      <c r="F747" s="439"/>
      <c r="G747" s="439"/>
      <c r="H747" s="439"/>
      <c r="I747" s="439"/>
      <c r="J747" s="439"/>
      <c r="K747" s="439"/>
      <c r="L747" s="439"/>
      <c r="M747" s="439"/>
      <c r="N747" s="439"/>
      <c r="O747" s="439"/>
      <c r="P747" s="439"/>
      <c r="Q747" s="439"/>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39"/>
      <c r="D748" s="439"/>
      <c r="E748" s="439"/>
      <c r="F748" s="439"/>
      <c r="G748" s="439"/>
      <c r="H748" s="439"/>
      <c r="I748" s="439"/>
      <c r="J748" s="439"/>
      <c r="K748" s="439"/>
      <c r="L748" s="439"/>
      <c r="M748" s="439"/>
      <c r="N748" s="439"/>
      <c r="O748" s="439"/>
      <c r="P748" s="439"/>
      <c r="Q748" s="439"/>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39"/>
      <c r="D749" s="439"/>
      <c r="E749" s="439"/>
      <c r="F749" s="439"/>
      <c r="G749" s="439"/>
      <c r="H749" s="439"/>
      <c r="I749" s="439"/>
      <c r="J749" s="439"/>
      <c r="K749" s="439"/>
      <c r="L749" s="439"/>
      <c r="M749" s="439"/>
      <c r="N749" s="439"/>
      <c r="O749" s="439"/>
      <c r="P749" s="439"/>
      <c r="Q749" s="439"/>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39"/>
      <c r="D750" s="439"/>
      <c r="E750" s="439"/>
      <c r="F750" s="439"/>
      <c r="G750" s="439"/>
      <c r="H750" s="439"/>
      <c r="I750" s="439"/>
      <c r="J750" s="439"/>
      <c r="K750" s="439"/>
      <c r="L750" s="439"/>
      <c r="M750" s="439"/>
      <c r="N750" s="439"/>
      <c r="O750" s="439"/>
      <c r="P750" s="439"/>
      <c r="Q750" s="439"/>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39"/>
      <c r="D751" s="439"/>
      <c r="E751" s="439"/>
      <c r="F751" s="439"/>
      <c r="G751" s="439"/>
      <c r="H751" s="439"/>
      <c r="I751" s="439"/>
      <c r="J751" s="439"/>
      <c r="K751" s="439"/>
      <c r="L751" s="439"/>
      <c r="M751" s="439"/>
      <c r="N751" s="439"/>
      <c r="O751" s="439"/>
      <c r="P751" s="439"/>
      <c r="Q751" s="439"/>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39"/>
      <c r="D752" s="439"/>
      <c r="E752" s="439"/>
      <c r="F752" s="439"/>
      <c r="G752" s="439"/>
      <c r="H752" s="439"/>
      <c r="I752" s="439"/>
      <c r="J752" s="439"/>
      <c r="K752" s="439"/>
      <c r="L752" s="439"/>
      <c r="M752" s="439"/>
      <c r="N752" s="439"/>
      <c r="O752" s="439"/>
      <c r="P752" s="439"/>
      <c r="Q752" s="439"/>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39"/>
      <c r="D753" s="439"/>
      <c r="E753" s="439"/>
      <c r="F753" s="439"/>
      <c r="G753" s="439"/>
      <c r="H753" s="439"/>
      <c r="I753" s="439"/>
      <c r="J753" s="439"/>
      <c r="K753" s="439"/>
      <c r="L753" s="439"/>
      <c r="M753" s="439"/>
      <c r="N753" s="439"/>
      <c r="O753" s="439"/>
      <c r="P753" s="439"/>
      <c r="Q753" s="439"/>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39"/>
      <c r="D754" s="439"/>
      <c r="E754" s="439"/>
      <c r="F754" s="439"/>
      <c r="G754" s="439"/>
      <c r="H754" s="439"/>
      <c r="I754" s="439"/>
      <c r="J754" s="439"/>
      <c r="K754" s="439"/>
      <c r="L754" s="439"/>
      <c r="M754" s="439"/>
      <c r="N754" s="439"/>
      <c r="O754" s="439"/>
      <c r="P754" s="439"/>
      <c r="Q754" s="439"/>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39"/>
      <c r="D755" s="439"/>
      <c r="E755" s="439"/>
      <c r="F755" s="439"/>
      <c r="G755" s="439"/>
      <c r="H755" s="439"/>
      <c r="I755" s="439"/>
      <c r="J755" s="439"/>
      <c r="K755" s="439"/>
      <c r="L755" s="439"/>
      <c r="M755" s="439"/>
      <c r="N755" s="439"/>
      <c r="O755" s="439"/>
      <c r="P755" s="439"/>
      <c r="Q755" s="439"/>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39"/>
      <c r="D756" s="439"/>
      <c r="E756" s="439"/>
      <c r="F756" s="439"/>
      <c r="G756" s="439"/>
      <c r="H756" s="439"/>
      <c r="I756" s="439"/>
      <c r="J756" s="439"/>
      <c r="K756" s="439"/>
      <c r="L756" s="439"/>
      <c r="M756" s="439"/>
      <c r="N756" s="439"/>
      <c r="O756" s="439"/>
      <c r="P756" s="439"/>
      <c r="Q756" s="439"/>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39"/>
      <c r="D757" s="439"/>
      <c r="E757" s="439"/>
      <c r="F757" s="439"/>
      <c r="G757" s="439"/>
      <c r="H757" s="439"/>
      <c r="I757" s="439"/>
      <c r="J757" s="439"/>
      <c r="K757" s="439"/>
      <c r="L757" s="439"/>
      <c r="M757" s="439"/>
      <c r="N757" s="439"/>
      <c r="O757" s="439"/>
      <c r="P757" s="439"/>
      <c r="Q757" s="439"/>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39"/>
      <c r="D758" s="439"/>
      <c r="E758" s="439"/>
      <c r="F758" s="439"/>
      <c r="G758" s="439"/>
      <c r="H758" s="439"/>
      <c r="I758" s="439"/>
      <c r="J758" s="439"/>
      <c r="K758" s="439"/>
      <c r="L758" s="439"/>
      <c r="M758" s="439"/>
      <c r="N758" s="439"/>
      <c r="O758" s="439"/>
      <c r="P758" s="439"/>
      <c r="Q758" s="439"/>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39"/>
      <c r="D759" s="439"/>
      <c r="E759" s="439"/>
      <c r="F759" s="439"/>
      <c r="G759" s="439"/>
      <c r="H759" s="439"/>
      <c r="I759" s="439"/>
      <c r="J759" s="439"/>
      <c r="K759" s="439"/>
      <c r="L759" s="439"/>
      <c r="M759" s="439"/>
      <c r="N759" s="439"/>
      <c r="O759" s="439"/>
      <c r="P759" s="439"/>
      <c r="Q759" s="439"/>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39"/>
      <c r="D760" s="439"/>
      <c r="E760" s="439"/>
      <c r="F760" s="439"/>
      <c r="G760" s="439"/>
      <c r="H760" s="439"/>
      <c r="I760" s="439"/>
      <c r="J760" s="439"/>
      <c r="K760" s="439"/>
      <c r="L760" s="439"/>
      <c r="M760" s="439"/>
      <c r="N760" s="439"/>
      <c r="O760" s="439"/>
      <c r="P760" s="439"/>
      <c r="Q760" s="439"/>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39"/>
      <c r="D761" s="439"/>
      <c r="E761" s="439"/>
      <c r="F761" s="439"/>
      <c r="G761" s="439"/>
      <c r="H761" s="439"/>
      <c r="I761" s="439"/>
      <c r="J761" s="439"/>
      <c r="K761" s="439"/>
      <c r="L761" s="439"/>
      <c r="M761" s="439"/>
      <c r="N761" s="439"/>
      <c r="O761" s="439"/>
      <c r="P761" s="439"/>
      <c r="Q761" s="439"/>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39"/>
      <c r="D762" s="439"/>
      <c r="E762" s="439"/>
      <c r="F762" s="439"/>
      <c r="G762" s="439"/>
      <c r="H762" s="439"/>
      <c r="I762" s="439"/>
      <c r="J762" s="439"/>
      <c r="K762" s="439"/>
      <c r="L762" s="439"/>
      <c r="M762" s="439"/>
      <c r="N762" s="439"/>
      <c r="O762" s="439"/>
      <c r="P762" s="439"/>
      <c r="Q762" s="439"/>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39"/>
      <c r="D763" s="439"/>
      <c r="E763" s="439"/>
      <c r="F763" s="439"/>
      <c r="G763" s="439"/>
      <c r="H763" s="439"/>
      <c r="I763" s="439"/>
      <c r="J763" s="439"/>
      <c r="K763" s="439"/>
      <c r="L763" s="439"/>
      <c r="M763" s="439"/>
      <c r="N763" s="439"/>
      <c r="O763" s="439"/>
      <c r="P763" s="439"/>
      <c r="Q763" s="439"/>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39"/>
      <c r="D764" s="439"/>
      <c r="E764" s="439"/>
      <c r="F764" s="439"/>
      <c r="G764" s="439"/>
      <c r="H764" s="439"/>
      <c r="I764" s="439"/>
      <c r="J764" s="439"/>
      <c r="K764" s="439"/>
      <c r="L764" s="439"/>
      <c r="M764" s="439"/>
      <c r="N764" s="439"/>
      <c r="O764" s="439"/>
      <c r="P764" s="439"/>
      <c r="Q764" s="439"/>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39"/>
      <c r="D765" s="439"/>
      <c r="E765" s="439"/>
      <c r="F765" s="439"/>
      <c r="G765" s="439"/>
      <c r="H765" s="439"/>
      <c r="I765" s="439"/>
      <c r="J765" s="439"/>
      <c r="K765" s="439"/>
      <c r="L765" s="439"/>
      <c r="M765" s="439"/>
      <c r="N765" s="439"/>
      <c r="O765" s="439"/>
      <c r="P765" s="439"/>
      <c r="Q765" s="439"/>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39"/>
      <c r="D766" s="439"/>
      <c r="E766" s="439"/>
      <c r="F766" s="439"/>
      <c r="G766" s="439"/>
      <c r="H766" s="439"/>
      <c r="I766" s="439"/>
      <c r="J766" s="439"/>
      <c r="K766" s="439"/>
      <c r="L766" s="439"/>
      <c r="M766" s="439"/>
      <c r="N766" s="439"/>
      <c r="O766" s="439"/>
      <c r="P766" s="439"/>
      <c r="Q766" s="439"/>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39"/>
      <c r="D767" s="439"/>
      <c r="E767" s="439"/>
      <c r="F767" s="439"/>
      <c r="G767" s="439"/>
      <c r="H767" s="439"/>
      <c r="I767" s="439"/>
      <c r="J767" s="439"/>
      <c r="K767" s="439"/>
      <c r="L767" s="439"/>
      <c r="M767" s="439"/>
      <c r="N767" s="439"/>
      <c r="O767" s="439"/>
      <c r="P767" s="439"/>
      <c r="Q767" s="439"/>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39"/>
      <c r="D768" s="439"/>
      <c r="E768" s="439"/>
      <c r="F768" s="439"/>
      <c r="G768" s="439"/>
      <c r="H768" s="439"/>
      <c r="I768" s="439"/>
      <c r="J768" s="439"/>
      <c r="K768" s="439"/>
      <c r="L768" s="439"/>
      <c r="M768" s="439"/>
      <c r="N768" s="439"/>
      <c r="O768" s="439"/>
      <c r="P768" s="439"/>
      <c r="Q768" s="439"/>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39"/>
      <c r="D769" s="439"/>
      <c r="E769" s="439"/>
      <c r="F769" s="439"/>
      <c r="G769" s="439"/>
      <c r="H769" s="439"/>
      <c r="I769" s="439"/>
      <c r="J769" s="439"/>
      <c r="K769" s="439"/>
      <c r="L769" s="439"/>
      <c r="M769" s="439"/>
      <c r="N769" s="439"/>
      <c r="O769" s="439"/>
      <c r="P769" s="439"/>
      <c r="Q769" s="439"/>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39"/>
      <c r="D770" s="439"/>
      <c r="E770" s="439"/>
      <c r="F770" s="439"/>
      <c r="G770" s="439"/>
      <c r="H770" s="439"/>
      <c r="I770" s="439"/>
      <c r="J770" s="439"/>
      <c r="K770" s="439"/>
      <c r="L770" s="439"/>
      <c r="M770" s="439"/>
      <c r="N770" s="439"/>
      <c r="O770" s="439"/>
      <c r="P770" s="439"/>
      <c r="Q770" s="439"/>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39"/>
      <c r="D771" s="439"/>
      <c r="E771" s="439"/>
      <c r="F771" s="439"/>
      <c r="G771" s="439"/>
      <c r="H771" s="439"/>
      <c r="I771" s="439"/>
      <c r="J771" s="439"/>
      <c r="K771" s="439"/>
      <c r="L771" s="439"/>
      <c r="M771" s="439"/>
      <c r="N771" s="439"/>
      <c r="O771" s="439"/>
      <c r="P771" s="439"/>
      <c r="Q771" s="439"/>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39"/>
      <c r="D772" s="439"/>
      <c r="E772" s="439"/>
      <c r="F772" s="439"/>
      <c r="G772" s="439"/>
      <c r="H772" s="439"/>
      <c r="I772" s="439"/>
      <c r="J772" s="439"/>
      <c r="K772" s="439"/>
      <c r="L772" s="439"/>
      <c r="M772" s="439"/>
      <c r="N772" s="439"/>
      <c r="O772" s="439"/>
      <c r="P772" s="439"/>
      <c r="Q772" s="439"/>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39"/>
      <c r="D773" s="439"/>
      <c r="E773" s="439"/>
      <c r="F773" s="439"/>
      <c r="G773" s="439"/>
      <c r="H773" s="439"/>
      <c r="I773" s="439"/>
      <c r="J773" s="439"/>
      <c r="K773" s="439"/>
      <c r="L773" s="439"/>
      <c r="M773" s="439"/>
      <c r="N773" s="439"/>
      <c r="O773" s="439"/>
      <c r="P773" s="439"/>
      <c r="Q773" s="439"/>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39"/>
      <c r="D774" s="439"/>
      <c r="E774" s="439"/>
      <c r="F774" s="439"/>
      <c r="G774" s="439"/>
      <c r="H774" s="439"/>
      <c r="I774" s="439"/>
      <c r="J774" s="439"/>
      <c r="K774" s="439"/>
      <c r="L774" s="439"/>
      <c r="M774" s="439"/>
      <c r="N774" s="439"/>
      <c r="O774" s="439"/>
      <c r="P774" s="439"/>
      <c r="Q774" s="439"/>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39"/>
      <c r="D775" s="439"/>
      <c r="E775" s="439"/>
      <c r="F775" s="439"/>
      <c r="G775" s="439"/>
      <c r="H775" s="439"/>
      <c r="I775" s="439"/>
      <c r="J775" s="439"/>
      <c r="K775" s="439"/>
      <c r="L775" s="439"/>
      <c r="M775" s="439"/>
      <c r="N775" s="439"/>
      <c r="O775" s="439"/>
      <c r="P775" s="439"/>
      <c r="Q775" s="439"/>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39"/>
      <c r="D776" s="439"/>
      <c r="E776" s="439"/>
      <c r="F776" s="439"/>
      <c r="G776" s="439"/>
      <c r="H776" s="439"/>
      <c r="I776" s="439"/>
      <c r="J776" s="439"/>
      <c r="K776" s="439"/>
      <c r="L776" s="439"/>
      <c r="M776" s="439"/>
      <c r="N776" s="439"/>
      <c r="O776" s="439"/>
      <c r="P776" s="439"/>
      <c r="Q776" s="439"/>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39"/>
      <c r="D777" s="439"/>
      <c r="E777" s="439"/>
      <c r="F777" s="439"/>
      <c r="G777" s="439"/>
      <c r="H777" s="439"/>
      <c r="I777" s="439"/>
      <c r="J777" s="439"/>
      <c r="K777" s="439"/>
      <c r="L777" s="439"/>
      <c r="M777" s="439"/>
      <c r="N777" s="439"/>
      <c r="O777" s="439"/>
      <c r="P777" s="439"/>
      <c r="Q777" s="439"/>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39"/>
      <c r="D778" s="439"/>
      <c r="E778" s="439"/>
      <c r="F778" s="439"/>
      <c r="G778" s="439"/>
      <c r="H778" s="439"/>
      <c r="I778" s="439"/>
      <c r="J778" s="439"/>
      <c r="K778" s="439"/>
      <c r="L778" s="439"/>
      <c r="M778" s="439"/>
      <c r="N778" s="439"/>
      <c r="O778" s="439"/>
      <c r="P778" s="439"/>
      <c r="Q778" s="439"/>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39"/>
      <c r="D779" s="439"/>
      <c r="E779" s="439"/>
      <c r="F779" s="439"/>
      <c r="G779" s="439"/>
      <c r="H779" s="439"/>
      <c r="I779" s="439"/>
      <c r="J779" s="439"/>
      <c r="K779" s="439"/>
      <c r="L779" s="439"/>
      <c r="M779" s="439"/>
      <c r="N779" s="439"/>
      <c r="O779" s="439"/>
      <c r="P779" s="439"/>
      <c r="Q779" s="439"/>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39"/>
      <c r="D780" s="439"/>
      <c r="E780" s="439"/>
      <c r="F780" s="439"/>
      <c r="G780" s="439"/>
      <c r="H780" s="439"/>
      <c r="I780" s="439"/>
      <c r="J780" s="439"/>
      <c r="K780" s="439"/>
      <c r="L780" s="439"/>
      <c r="M780" s="439"/>
      <c r="N780" s="439"/>
      <c r="O780" s="439"/>
      <c r="P780" s="439"/>
      <c r="Q780" s="439"/>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39"/>
      <c r="D781" s="439"/>
      <c r="E781" s="439"/>
      <c r="F781" s="439"/>
      <c r="G781" s="439"/>
      <c r="H781" s="439"/>
      <c r="I781" s="439"/>
      <c r="J781" s="439"/>
      <c r="K781" s="439"/>
      <c r="L781" s="439"/>
      <c r="M781" s="439"/>
      <c r="N781" s="439"/>
      <c r="O781" s="439"/>
      <c r="P781" s="439"/>
      <c r="Q781" s="439"/>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39"/>
      <c r="D782" s="439"/>
      <c r="E782" s="439"/>
      <c r="F782" s="439"/>
      <c r="G782" s="439"/>
      <c r="H782" s="439"/>
      <c r="I782" s="439"/>
      <c r="J782" s="439"/>
      <c r="K782" s="439"/>
      <c r="L782" s="439"/>
      <c r="M782" s="439"/>
      <c r="N782" s="439"/>
      <c r="O782" s="439"/>
      <c r="P782" s="439"/>
      <c r="Q782" s="439"/>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39"/>
      <c r="D783" s="439"/>
      <c r="E783" s="439"/>
      <c r="F783" s="439"/>
      <c r="G783" s="439"/>
      <c r="H783" s="439"/>
      <c r="I783" s="439"/>
      <c r="J783" s="439"/>
      <c r="K783" s="439"/>
      <c r="L783" s="439"/>
      <c r="M783" s="439"/>
      <c r="N783" s="439"/>
      <c r="O783" s="439"/>
      <c r="P783" s="439"/>
      <c r="Q783" s="439"/>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39"/>
      <c r="D784" s="439"/>
      <c r="E784" s="439"/>
      <c r="F784" s="439"/>
      <c r="G784" s="439"/>
      <c r="H784" s="439"/>
      <c r="I784" s="439"/>
      <c r="J784" s="439"/>
      <c r="K784" s="439"/>
      <c r="L784" s="439"/>
      <c r="M784" s="439"/>
      <c r="N784" s="439"/>
      <c r="O784" s="439"/>
      <c r="P784" s="439"/>
      <c r="Q784" s="439"/>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39"/>
      <c r="D785" s="439"/>
      <c r="E785" s="439"/>
      <c r="F785" s="439"/>
      <c r="G785" s="439"/>
      <c r="H785" s="439"/>
      <c r="I785" s="439"/>
      <c r="J785" s="439"/>
      <c r="K785" s="439"/>
      <c r="L785" s="439"/>
      <c r="M785" s="439"/>
      <c r="N785" s="439"/>
      <c r="O785" s="439"/>
      <c r="P785" s="439"/>
      <c r="Q785" s="439"/>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39"/>
      <c r="D786" s="439"/>
      <c r="E786" s="439"/>
      <c r="F786" s="439"/>
      <c r="G786" s="439"/>
      <c r="H786" s="439"/>
      <c r="I786" s="439"/>
      <c r="J786" s="439"/>
      <c r="K786" s="439"/>
      <c r="L786" s="439"/>
      <c r="M786" s="439"/>
      <c r="N786" s="439"/>
      <c r="O786" s="439"/>
      <c r="P786" s="439"/>
      <c r="Q786" s="439"/>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39"/>
      <c r="D787" s="439"/>
      <c r="E787" s="439"/>
      <c r="F787" s="439"/>
      <c r="G787" s="439"/>
      <c r="H787" s="439"/>
      <c r="I787" s="439"/>
      <c r="J787" s="439"/>
      <c r="K787" s="439"/>
      <c r="L787" s="439"/>
      <c r="M787" s="439"/>
      <c r="N787" s="439"/>
      <c r="O787" s="439"/>
      <c r="P787" s="439"/>
      <c r="Q787" s="439"/>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39"/>
      <c r="D788" s="439"/>
      <c r="E788" s="439"/>
      <c r="F788" s="439"/>
      <c r="G788" s="439"/>
      <c r="H788" s="439"/>
      <c r="I788" s="439"/>
      <c r="J788" s="439"/>
      <c r="K788" s="439"/>
      <c r="L788" s="439"/>
      <c r="M788" s="439"/>
      <c r="N788" s="439"/>
      <c r="O788" s="439"/>
      <c r="P788" s="439"/>
      <c r="Q788" s="439"/>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39"/>
      <c r="D789" s="439"/>
      <c r="E789" s="439"/>
      <c r="F789" s="439"/>
      <c r="G789" s="439"/>
      <c r="H789" s="439"/>
      <c r="I789" s="439"/>
      <c r="J789" s="439"/>
      <c r="K789" s="439"/>
      <c r="L789" s="439"/>
      <c r="M789" s="439"/>
      <c r="N789" s="439"/>
      <c r="O789" s="439"/>
      <c r="P789" s="439"/>
      <c r="Q789" s="439"/>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39"/>
      <c r="D790" s="439"/>
      <c r="E790" s="439"/>
      <c r="F790" s="439"/>
      <c r="G790" s="439"/>
      <c r="H790" s="439"/>
      <c r="I790" s="439"/>
      <c r="J790" s="439"/>
      <c r="K790" s="439"/>
      <c r="L790" s="439"/>
      <c r="M790" s="439"/>
      <c r="N790" s="439"/>
      <c r="O790" s="439"/>
      <c r="P790" s="439"/>
      <c r="Q790" s="439"/>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39"/>
      <c r="D791" s="439"/>
      <c r="E791" s="439"/>
      <c r="F791" s="439"/>
      <c r="G791" s="439"/>
      <c r="H791" s="439"/>
      <c r="I791" s="439"/>
      <c r="J791" s="439"/>
      <c r="K791" s="439"/>
      <c r="L791" s="439"/>
      <c r="M791" s="439"/>
      <c r="N791" s="439"/>
      <c r="O791" s="439"/>
      <c r="P791" s="439"/>
      <c r="Q791" s="439"/>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39"/>
      <c r="D792" s="439"/>
      <c r="E792" s="439"/>
      <c r="F792" s="439"/>
      <c r="G792" s="439"/>
      <c r="H792" s="439"/>
      <c r="I792" s="439"/>
      <c r="J792" s="439"/>
      <c r="K792" s="439"/>
      <c r="L792" s="439"/>
      <c r="M792" s="439"/>
      <c r="N792" s="439"/>
      <c r="O792" s="439"/>
      <c r="P792" s="439"/>
      <c r="Q792" s="439"/>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39"/>
      <c r="D793" s="439"/>
      <c r="E793" s="439"/>
      <c r="F793" s="439"/>
      <c r="G793" s="439"/>
      <c r="H793" s="439"/>
      <c r="I793" s="439"/>
      <c r="J793" s="439"/>
      <c r="K793" s="439"/>
      <c r="L793" s="439"/>
      <c r="M793" s="439"/>
      <c r="N793" s="439"/>
      <c r="O793" s="439"/>
      <c r="P793" s="439"/>
      <c r="Q793" s="439"/>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39"/>
      <c r="D794" s="439"/>
      <c r="E794" s="439"/>
      <c r="F794" s="439"/>
      <c r="G794" s="439"/>
      <c r="H794" s="439"/>
      <c r="I794" s="439"/>
      <c r="J794" s="439"/>
      <c r="K794" s="439"/>
      <c r="L794" s="439"/>
      <c r="M794" s="439"/>
      <c r="N794" s="439"/>
      <c r="O794" s="439"/>
      <c r="P794" s="439"/>
      <c r="Q794" s="439"/>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39"/>
      <c r="D795" s="439"/>
      <c r="E795" s="439"/>
      <c r="F795" s="439"/>
      <c r="G795" s="439"/>
      <c r="H795" s="439"/>
      <c r="I795" s="439"/>
      <c r="J795" s="439"/>
      <c r="K795" s="439"/>
      <c r="L795" s="439"/>
      <c r="M795" s="439"/>
      <c r="N795" s="439"/>
      <c r="O795" s="439"/>
      <c r="P795" s="439"/>
      <c r="Q795" s="439"/>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39"/>
      <c r="D796" s="439"/>
      <c r="E796" s="439"/>
      <c r="F796" s="439"/>
      <c r="G796" s="439"/>
      <c r="H796" s="439"/>
      <c r="I796" s="439"/>
      <c r="J796" s="439"/>
      <c r="K796" s="439"/>
      <c r="L796" s="439"/>
      <c r="M796" s="439"/>
      <c r="N796" s="439"/>
      <c r="O796" s="439"/>
      <c r="P796" s="439"/>
      <c r="Q796" s="439"/>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39"/>
      <c r="D797" s="439"/>
      <c r="E797" s="439"/>
      <c r="F797" s="439"/>
      <c r="G797" s="439"/>
      <c r="H797" s="439"/>
      <c r="I797" s="439"/>
      <c r="J797" s="439"/>
      <c r="K797" s="439"/>
      <c r="L797" s="439"/>
      <c r="M797" s="439"/>
      <c r="N797" s="439"/>
      <c r="O797" s="439"/>
      <c r="P797" s="439"/>
      <c r="Q797" s="439"/>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39"/>
      <c r="D798" s="439"/>
      <c r="E798" s="439"/>
      <c r="F798" s="439"/>
      <c r="G798" s="439"/>
      <c r="H798" s="439"/>
      <c r="I798" s="439"/>
      <c r="J798" s="439"/>
      <c r="K798" s="439"/>
      <c r="L798" s="439"/>
      <c r="M798" s="439"/>
      <c r="N798" s="439"/>
      <c r="O798" s="439"/>
      <c r="P798" s="439"/>
      <c r="Q798" s="439"/>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39"/>
      <c r="D799" s="439"/>
      <c r="E799" s="439"/>
      <c r="F799" s="439"/>
      <c r="G799" s="439"/>
      <c r="H799" s="439"/>
      <c r="I799" s="439"/>
      <c r="J799" s="439"/>
      <c r="K799" s="439"/>
      <c r="L799" s="439"/>
      <c r="M799" s="439"/>
      <c r="N799" s="439"/>
      <c r="O799" s="439"/>
      <c r="P799" s="439"/>
      <c r="Q799" s="439"/>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39"/>
      <c r="D800" s="439"/>
      <c r="E800" s="439"/>
      <c r="F800" s="439"/>
      <c r="G800" s="439"/>
      <c r="H800" s="439"/>
      <c r="I800" s="439"/>
      <c r="J800" s="439"/>
      <c r="K800" s="439"/>
      <c r="L800" s="439"/>
      <c r="M800" s="439"/>
      <c r="N800" s="439"/>
      <c r="O800" s="439"/>
      <c r="P800" s="439"/>
      <c r="Q800" s="439"/>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39"/>
      <c r="D801" s="439"/>
      <c r="E801" s="439"/>
      <c r="F801" s="439"/>
      <c r="G801" s="439"/>
      <c r="H801" s="439"/>
      <c r="I801" s="439"/>
      <c r="J801" s="439"/>
      <c r="K801" s="439"/>
      <c r="L801" s="439"/>
      <c r="M801" s="439"/>
      <c r="N801" s="439"/>
      <c r="O801" s="439"/>
      <c r="P801" s="439"/>
      <c r="Q801" s="439"/>
    </row>
    <row r="802" ht="25.15" customHeight="true" x14ac:dyDescent="0.2">
      <c r="C802" s="439"/>
      <c r="D802" s="439"/>
      <c r="E802" s="439"/>
      <c r="F802" s="439"/>
      <c r="G802" s="439"/>
      <c r="H802" s="439"/>
      <c r="I802" s="439"/>
      <c r="J802" s="439"/>
      <c r="K802" s="439"/>
      <c r="L802" s="439"/>
      <c r="M802" s="439"/>
      <c r="N802" s="439"/>
      <c r="O802" s="439"/>
      <c r="P802" s="439"/>
      <c r="Q802" s="439"/>
    </row>
    <row r="803" ht="25.15" customHeight="true" x14ac:dyDescent="0.2">
      <c r="C803" s="439"/>
      <c r="D803" s="439"/>
      <c r="E803" s="439"/>
      <c r="F803" s="439"/>
      <c r="G803" s="439"/>
      <c r="H803" s="439"/>
      <c r="I803" s="439"/>
      <c r="J803" s="439"/>
      <c r="K803" s="439"/>
      <c r="L803" s="439"/>
      <c r="M803" s="439"/>
      <c r="N803" s="439"/>
      <c r="O803" s="439"/>
      <c r="P803" s="439"/>
      <c r="Q803" s="439"/>
    </row>
    <row r="804" ht="25.15" customHeight="true" x14ac:dyDescent="0.2">
      <c r="C804" s="439"/>
      <c r="D804" s="439"/>
      <c r="E804" s="439"/>
      <c r="F804" s="439"/>
      <c r="G804" s="439"/>
      <c r="H804" s="439"/>
      <c r="I804" s="439"/>
      <c r="J804" s="439"/>
      <c r="K804" s="439"/>
      <c r="L804" s="439"/>
      <c r="M804" s="439"/>
      <c r="N804" s="439"/>
      <c r="O804" s="439"/>
      <c r="P804" s="439"/>
      <c r="Q804" s="439"/>
    </row>
    <row r="805" ht="25.15" customHeight="true" x14ac:dyDescent="0.2">
      <c r="C805" s="439"/>
      <c r="D805" s="439"/>
      <c r="E805" s="439"/>
      <c r="F805" s="439"/>
      <c r="G805" s="439"/>
      <c r="H805" s="439"/>
      <c r="I805" s="439"/>
      <c r="J805" s="439"/>
      <c r="K805" s="439"/>
      <c r="L805" s="439"/>
      <c r="M805" s="439"/>
      <c r="N805" s="439"/>
      <c r="O805" s="439"/>
      <c r="P805" s="439"/>
      <c r="Q805" s="439"/>
    </row>
    <row r="806" ht="25.15" customHeight="true" x14ac:dyDescent="0.2">
      <c r="C806" s="439"/>
      <c r="D806" s="439"/>
      <c r="E806" s="439"/>
      <c r="F806" s="439"/>
      <c r="G806" s="439"/>
      <c r="H806" s="439"/>
      <c r="I806" s="439"/>
      <c r="J806" s="439"/>
      <c r="K806" s="439"/>
      <c r="L806" s="439"/>
      <c r="M806" s="439"/>
      <c r="N806" s="439"/>
      <c r="O806" s="439"/>
      <c r="P806" s="439"/>
      <c r="Q806" s="439"/>
    </row>
    <row r="807" ht="25.15" customHeight="true" x14ac:dyDescent="0.2">
      <c r="C807" s="439"/>
      <c r="D807" s="439"/>
      <c r="E807" s="439"/>
      <c r="F807" s="439"/>
      <c r="G807" s="439"/>
      <c r="H807" s="439"/>
      <c r="I807" s="439"/>
      <c r="J807" s="439"/>
      <c r="K807" s="439"/>
      <c r="L807" s="439"/>
      <c r="M807" s="439"/>
      <c r="N807" s="439"/>
      <c r="O807" s="439"/>
      <c r="P807" s="439"/>
      <c r="Q807" s="439"/>
    </row>
    <row r="808" ht="25.15" customHeight="true" x14ac:dyDescent="0.2">
      <c r="C808" s="439"/>
      <c r="D808" s="439"/>
      <c r="E808" s="439"/>
      <c r="F808" s="439"/>
      <c r="G808" s="439"/>
      <c r="H808" s="439"/>
      <c r="I808" s="439"/>
      <c r="J808" s="439"/>
      <c r="K808" s="439"/>
      <c r="L808" s="439"/>
      <c r="M808" s="439"/>
      <c r="N808" s="439"/>
      <c r="O808" s="439"/>
      <c r="P808" s="439"/>
      <c r="Q808" s="439"/>
    </row>
    <row r="809" ht="25.15" customHeight="true" x14ac:dyDescent="0.2">
      <c r="C809" s="439"/>
      <c r="D809" s="439"/>
      <c r="E809" s="439"/>
      <c r="F809" s="439"/>
      <c r="G809" s="439"/>
      <c r="H809" s="439"/>
      <c r="I809" s="439"/>
      <c r="J809" s="439"/>
      <c r="K809" s="439"/>
      <c r="L809" s="439"/>
      <c r="M809" s="439"/>
      <c r="N809" s="439"/>
      <c r="O809" s="439"/>
      <c r="P809" s="439"/>
      <c r="Q809" s="439"/>
    </row>
    <row r="810" ht="25.15" customHeight="true" x14ac:dyDescent="0.2">
      <c r="C810" s="439"/>
      <c r="D810" s="439"/>
      <c r="E810" s="439"/>
      <c r="F810" s="439"/>
      <c r="G810" s="439"/>
      <c r="H810" s="439"/>
      <c r="I810" s="439"/>
      <c r="J810" s="439"/>
      <c r="K810" s="439"/>
      <c r="L810" s="439"/>
      <c r="M810" s="439"/>
      <c r="N810" s="439"/>
      <c r="O810" s="439"/>
      <c r="P810" s="439"/>
      <c r="Q810" s="439"/>
    </row>
    <row r="811" ht="25.15" customHeight="true" x14ac:dyDescent="0.2">
      <c r="C811" s="439"/>
      <c r="D811" s="439"/>
      <c r="E811" s="439"/>
      <c r="F811" s="439"/>
      <c r="G811" s="439"/>
      <c r="H811" s="439"/>
      <c r="I811" s="439"/>
      <c r="J811" s="439"/>
      <c r="K811" s="439"/>
      <c r="L811" s="439"/>
      <c r="M811" s="439"/>
      <c r="N811" s="439"/>
      <c r="O811" s="439"/>
      <c r="P811" s="439"/>
      <c r="Q811" s="439"/>
    </row>
    <row r="812" ht="25.15" customHeight="true" x14ac:dyDescent="0.2">
      <c r="C812" s="439"/>
      <c r="D812" s="439"/>
      <c r="E812" s="439"/>
      <c r="F812" s="439"/>
      <c r="G812" s="439"/>
      <c r="H812" s="439"/>
      <c r="I812" s="439"/>
      <c r="J812" s="439"/>
      <c r="K812" s="439"/>
      <c r="L812" s="439"/>
      <c r="M812" s="439"/>
      <c r="N812" s="439"/>
      <c r="O812" s="439"/>
      <c r="P812" s="439"/>
      <c r="Q812" s="439"/>
    </row>
    <row r="813" ht="25.15" customHeight="true" x14ac:dyDescent="0.2">
      <c r="C813" s="439"/>
      <c r="D813" s="439"/>
      <c r="E813" s="439"/>
      <c r="F813" s="439"/>
      <c r="G813" s="439"/>
      <c r="H813" s="439"/>
      <c r="I813" s="439"/>
      <c r="J813" s="439"/>
      <c r="K813" s="439"/>
      <c r="L813" s="439"/>
      <c r="M813" s="439"/>
      <c r="N813" s="439"/>
      <c r="O813" s="439"/>
      <c r="P813" s="439"/>
      <c r="Q813" s="439"/>
    </row>
    <row r="814" ht="25.15" customHeight="true" x14ac:dyDescent="0.2">
      <c r="C814" s="439"/>
      <c r="D814" s="439"/>
      <c r="E814" s="439"/>
      <c r="F814" s="439"/>
      <c r="G814" s="439"/>
      <c r="H814" s="439"/>
      <c r="I814" s="439"/>
      <c r="J814" s="439"/>
      <c r="K814" s="439"/>
      <c r="L814" s="439"/>
      <c r="M814" s="439"/>
      <c r="N814" s="439"/>
      <c r="O814" s="439"/>
      <c r="P814" s="439"/>
      <c r="Q814" s="439"/>
    </row>
    <row r="815" ht="25.15" customHeight="true" x14ac:dyDescent="0.2">
      <c r="C815" s="439"/>
      <c r="D815" s="439"/>
      <c r="E815" s="439"/>
      <c r="F815" s="439"/>
      <c r="G815" s="439"/>
      <c r="H815" s="439"/>
      <c r="I815" s="439"/>
      <c r="J815" s="439"/>
      <c r="K815" s="439"/>
      <c r="L815" s="439"/>
      <c r="M815" s="439"/>
      <c r="N815" s="439"/>
      <c r="O815" s="439"/>
      <c r="P815" s="439"/>
      <c r="Q815" s="439"/>
    </row>
    <row r="816" ht="25.15" customHeight="true" x14ac:dyDescent="0.2">
      <c r="C816" s="439"/>
      <c r="D816" s="439"/>
      <c r="E816" s="439"/>
      <c r="F816" s="439"/>
      <c r="G816" s="439"/>
      <c r="H816" s="439"/>
      <c r="I816" s="439"/>
      <c r="J816" s="439"/>
      <c r="K816" s="439"/>
      <c r="L816" s="439"/>
      <c r="M816" s="439"/>
      <c r="N816" s="439"/>
      <c r="O816" s="439"/>
      <c r="P816" s="439"/>
      <c r="Q816" s="439"/>
    </row>
    <row r="817" ht="25.15" customHeight="true" x14ac:dyDescent="0.2">
      <c r="C817" s="439"/>
      <c r="D817" s="439"/>
      <c r="E817" s="439"/>
      <c r="F817" s="439"/>
      <c r="G817" s="439"/>
      <c r="H817" s="439"/>
      <c r="I817" s="439"/>
      <c r="J817" s="439"/>
      <c r="K817" s="439"/>
      <c r="L817" s="439"/>
      <c r="M817" s="439"/>
      <c r="N817" s="439"/>
      <c r="O817" s="439"/>
      <c r="P817" s="439"/>
      <c r="Q817" s="439"/>
    </row>
    <row r="818" ht="25.15" customHeight="true" x14ac:dyDescent="0.2">
      <c r="C818" s="439"/>
      <c r="D818" s="439"/>
      <c r="E818" s="439"/>
      <c r="F818" s="439"/>
      <c r="G818" s="439"/>
      <c r="H818" s="439"/>
      <c r="I818" s="439"/>
      <c r="J818" s="439"/>
      <c r="K818" s="439"/>
      <c r="L818" s="439"/>
      <c r="M818" s="439"/>
      <c r="N818" s="439"/>
      <c r="O818" s="439"/>
      <c r="P818" s="439"/>
      <c r="Q818" s="439"/>
    </row>
    <row r="819" ht="25.15" customHeight="true" x14ac:dyDescent="0.2">
      <c r="C819" s="439"/>
      <c r="D819" s="439"/>
      <c r="E819" s="439"/>
      <c r="F819" s="439"/>
      <c r="G819" s="439"/>
      <c r="H819" s="439"/>
      <c r="I819" s="439"/>
      <c r="J819" s="439"/>
      <c r="K819" s="439"/>
      <c r="L819" s="439"/>
      <c r="M819" s="439"/>
      <c r="N819" s="439"/>
      <c r="O819" s="439"/>
      <c r="P819" s="439"/>
      <c r="Q819" s="439"/>
    </row>
    <row r="820" ht="25.15" customHeight="true" x14ac:dyDescent="0.2">
      <c r="C820" s="439"/>
      <c r="D820" s="439"/>
      <c r="E820" s="439"/>
      <c r="F820" s="439"/>
      <c r="G820" s="439"/>
      <c r="H820" s="439"/>
      <c r="I820" s="439"/>
      <c r="J820" s="439"/>
      <c r="K820" s="439"/>
      <c r="L820" s="439"/>
      <c r="M820" s="439"/>
      <c r="N820" s="439"/>
      <c r="O820" s="439"/>
      <c r="P820" s="439"/>
      <c r="Q820" s="439"/>
    </row>
    <row r="821" ht="25.15" customHeight="true" x14ac:dyDescent="0.2">
      <c r="C821" s="439"/>
      <c r="D821" s="439"/>
      <c r="E821" s="439"/>
      <c r="F821" s="439"/>
      <c r="G821" s="439"/>
      <c r="H821" s="439"/>
      <c r="I821" s="439"/>
      <c r="J821" s="439"/>
      <c r="K821" s="439"/>
      <c r="L821" s="439"/>
      <c r="M821" s="439"/>
      <c r="N821" s="439"/>
      <c r="O821" s="439"/>
      <c r="P821" s="439"/>
      <c r="Q821" s="439"/>
    </row>
    <row r="822" ht="25.15" customHeight="true" x14ac:dyDescent="0.2">
      <c r="C822" s="439"/>
      <c r="D822" s="439"/>
      <c r="E822" s="439"/>
      <c r="F822" s="439"/>
      <c r="G822" s="439"/>
      <c r="H822" s="439"/>
      <c r="I822" s="439"/>
      <c r="J822" s="439"/>
      <c r="K822" s="439"/>
      <c r="L822" s="439"/>
      <c r="M822" s="439"/>
      <c r="N822" s="439"/>
      <c r="O822" s="439"/>
      <c r="P822" s="439"/>
      <c r="Q822" s="439"/>
    </row>
    <row r="823" ht="25.15" customHeight="true" x14ac:dyDescent="0.2">
      <c r="C823" s="439"/>
      <c r="D823" s="439"/>
      <c r="E823" s="439"/>
      <c r="F823" s="439"/>
      <c r="G823" s="439"/>
      <c r="H823" s="439"/>
      <c r="I823" s="439"/>
      <c r="J823" s="439"/>
      <c r="K823" s="439"/>
      <c r="L823" s="439"/>
      <c r="M823" s="439"/>
      <c r="N823" s="439"/>
      <c r="O823" s="439"/>
      <c r="P823" s="439"/>
      <c r="Q823" s="439"/>
    </row>
    <row r="824" ht="25.15" customHeight="true" x14ac:dyDescent="0.2">
      <c r="C824" s="439"/>
      <c r="D824" s="439"/>
      <c r="E824" s="439"/>
      <c r="F824" s="439"/>
      <c r="G824" s="439"/>
      <c r="H824" s="439"/>
      <c r="I824" s="439"/>
      <c r="J824" s="439"/>
      <c r="K824" s="439"/>
      <c r="L824" s="439"/>
      <c r="M824" s="439"/>
      <c r="N824" s="439"/>
      <c r="O824" s="439"/>
      <c r="P824" s="439"/>
      <c r="Q824" s="439"/>
    </row>
    <row r="825" ht="25.15" customHeight="true" x14ac:dyDescent="0.2">
      <c r="C825" s="439"/>
      <c r="D825" s="439"/>
      <c r="E825" s="439"/>
      <c r="F825" s="439"/>
      <c r="G825" s="439"/>
      <c r="H825" s="439"/>
      <c r="I825" s="439"/>
      <c r="J825" s="439"/>
      <c r="K825" s="439"/>
      <c r="L825" s="439"/>
      <c r="M825" s="439"/>
      <c r="N825" s="439"/>
      <c r="O825" s="439"/>
      <c r="P825" s="439"/>
      <c r="Q825" s="439"/>
    </row>
    <row r="826" ht="25.15" customHeight="true" x14ac:dyDescent="0.2">
      <c r="C826" s="439"/>
      <c r="D826" s="439"/>
      <c r="E826" s="439"/>
      <c r="F826" s="439"/>
      <c r="G826" s="439"/>
      <c r="H826" s="439"/>
      <c r="I826" s="439"/>
      <c r="J826" s="439"/>
      <c r="K826" s="439"/>
      <c r="L826" s="439"/>
      <c r="M826" s="439"/>
      <c r="N826" s="439"/>
      <c r="O826" s="439"/>
      <c r="P826" s="439"/>
      <c r="Q826" s="439"/>
    </row>
    <row r="827" ht="25.15" customHeight="true" x14ac:dyDescent="0.2">
      <c r="C827" s="439"/>
      <c r="D827" s="439"/>
      <c r="E827" s="439"/>
      <c r="F827" s="439"/>
      <c r="G827" s="439"/>
      <c r="H827" s="439"/>
      <c r="I827" s="439"/>
      <c r="J827" s="439"/>
      <c r="K827" s="439"/>
      <c r="L827" s="439"/>
      <c r="M827" s="439"/>
      <c r="N827" s="439"/>
      <c r="O827" s="439"/>
      <c r="P827" s="439"/>
      <c r="Q827" s="439"/>
    </row>
    <row r="828" ht="25.15" customHeight="true" x14ac:dyDescent="0.2">
      <c r="C828" s="439"/>
      <c r="D828" s="439"/>
      <c r="E828" s="439"/>
      <c r="F828" s="439"/>
      <c r="G828" s="439"/>
      <c r="H828" s="439"/>
      <c r="I828" s="439"/>
      <c r="J828" s="439"/>
      <c r="K828" s="439"/>
      <c r="L828" s="439"/>
      <c r="M828" s="439"/>
      <c r="N828" s="439"/>
      <c r="O828" s="439"/>
      <c r="P828" s="439"/>
      <c r="Q828" s="439"/>
    </row>
    <row r="829" ht="25.15" customHeight="true" x14ac:dyDescent="0.2">
      <c r="C829" s="439"/>
      <c r="D829" s="439"/>
      <c r="E829" s="439"/>
      <c r="F829" s="439"/>
      <c r="G829" s="439"/>
      <c r="H829" s="439"/>
      <c r="I829" s="439"/>
      <c r="J829" s="439"/>
      <c r="K829" s="439"/>
      <c r="L829" s="439"/>
      <c r="M829" s="439"/>
      <c r="N829" s="439"/>
      <c r="O829" s="439"/>
      <c r="P829" s="439"/>
      <c r="Q829" s="439"/>
    </row>
    <row r="830" ht="25.15" customHeight="true" x14ac:dyDescent="0.2">
      <c r="C830" s="439"/>
      <c r="D830" s="439"/>
      <c r="E830" s="439"/>
      <c r="F830" s="439"/>
      <c r="G830" s="439"/>
      <c r="H830" s="439"/>
      <c r="I830" s="439"/>
      <c r="J830" s="439"/>
      <c r="K830" s="439"/>
      <c r="L830" s="439"/>
      <c r="M830" s="439"/>
      <c r="N830" s="439"/>
      <c r="O830" s="439"/>
      <c r="P830" s="439"/>
      <c r="Q830" s="439"/>
    </row>
    <row r="831" ht="25.15" customHeight="true" x14ac:dyDescent="0.2">
      <c r="C831" s="439"/>
      <c r="D831" s="439"/>
      <c r="E831" s="439"/>
      <c r="F831" s="439"/>
      <c r="G831" s="439"/>
      <c r="H831" s="439"/>
      <c r="I831" s="439"/>
      <c r="J831" s="439"/>
      <c r="K831" s="439"/>
      <c r="L831" s="439"/>
      <c r="M831" s="439"/>
      <c r="N831" s="439"/>
      <c r="O831" s="439"/>
      <c r="P831" s="439"/>
      <c r="Q831" s="439"/>
    </row>
    <row r="832" ht="25.15" customHeight="true" x14ac:dyDescent="0.2">
      <c r="C832" s="439"/>
      <c r="D832" s="439"/>
      <c r="E832" s="439"/>
      <c r="F832" s="439"/>
      <c r="G832" s="439"/>
      <c r="H832" s="439"/>
      <c r="I832" s="439"/>
      <c r="J832" s="439"/>
      <c r="K832" s="439"/>
      <c r="L832" s="439"/>
      <c r="M832" s="439"/>
      <c r="N832" s="439"/>
      <c r="O832" s="439"/>
      <c r="P832" s="439"/>
      <c r="Q832" s="439"/>
    </row>
    <row r="833" ht="25.15" customHeight="true" x14ac:dyDescent="0.2">
      <c r="C833" s="439"/>
      <c r="D833" s="439"/>
      <c r="E833" s="439"/>
      <c r="F833" s="439"/>
      <c r="G833" s="439"/>
      <c r="H833" s="439"/>
      <c r="I833" s="439"/>
      <c r="J833" s="439"/>
      <c r="K833" s="439"/>
      <c r="L833" s="439"/>
      <c r="M833" s="439"/>
      <c r="N833" s="439"/>
      <c r="O833" s="439"/>
      <c r="P833" s="439"/>
      <c r="Q833" s="439"/>
    </row>
    <row r="834" ht="25.15" customHeight="true" x14ac:dyDescent="0.2">
      <c r="C834" s="439"/>
      <c r="D834" s="439"/>
      <c r="E834" s="439"/>
      <c r="F834" s="439"/>
      <c r="G834" s="439"/>
      <c r="H834" s="439"/>
      <c r="I834" s="439"/>
      <c r="J834" s="439"/>
      <c r="K834" s="439"/>
      <c r="L834" s="439"/>
      <c r="M834" s="439"/>
      <c r="N834" s="439"/>
      <c r="O834" s="439"/>
      <c r="P834" s="439"/>
      <c r="Q834" s="439"/>
    </row>
    <row r="835" ht="25.15" customHeight="true" x14ac:dyDescent="0.2">
      <c r="C835" s="439"/>
      <c r="D835" s="439"/>
      <c r="E835" s="439"/>
      <c r="F835" s="439"/>
      <c r="G835" s="439"/>
      <c r="H835" s="439"/>
      <c r="I835" s="439"/>
      <c r="J835" s="439"/>
      <c r="K835" s="439"/>
      <c r="L835" s="439"/>
      <c r="M835" s="439"/>
      <c r="N835" s="439"/>
      <c r="O835" s="439"/>
      <c r="P835" s="439"/>
      <c r="Q835" s="439"/>
    </row>
    <row r="836" ht="25.15" customHeight="true" x14ac:dyDescent="0.2">
      <c r="C836" s="439"/>
      <c r="D836" s="439"/>
      <c r="E836" s="439"/>
      <c r="F836" s="439"/>
      <c r="G836" s="439"/>
      <c r="H836" s="439"/>
      <c r="I836" s="439"/>
      <c r="J836" s="439"/>
      <c r="K836" s="439"/>
      <c r="L836" s="439"/>
      <c r="M836" s="439"/>
      <c r="N836" s="439"/>
      <c r="O836" s="439"/>
      <c r="P836" s="439"/>
      <c r="Q836" s="439"/>
    </row>
    <row r="837" ht="25.15" customHeight="true" x14ac:dyDescent="0.2">
      <c r="C837" s="439"/>
      <c r="D837" s="439"/>
      <c r="E837" s="439"/>
      <c r="F837" s="439"/>
      <c r="G837" s="439"/>
      <c r="H837" s="439"/>
      <c r="I837" s="439"/>
      <c r="J837" s="439"/>
      <c r="K837" s="439"/>
      <c r="L837" s="439"/>
      <c r="M837" s="439"/>
      <c r="N837" s="439"/>
      <c r="O837" s="439"/>
      <c r="P837" s="439"/>
      <c r="Q837" s="439"/>
    </row>
    <row r="838" ht="25.15" customHeight="true" x14ac:dyDescent="0.2">
      <c r="C838" s="439"/>
      <c r="D838" s="439"/>
      <c r="E838" s="439"/>
      <c r="F838" s="439"/>
      <c r="G838" s="439"/>
      <c r="H838" s="439"/>
      <c r="I838" s="439"/>
      <c r="J838" s="439"/>
      <c r="K838" s="439"/>
      <c r="L838" s="439"/>
      <c r="M838" s="439"/>
      <c r="N838" s="439"/>
      <c r="O838" s="439"/>
      <c r="P838" s="439"/>
      <c r="Q838" s="439"/>
    </row>
    <row r="839" ht="25.15" customHeight="true" x14ac:dyDescent="0.2">
      <c r="C839" s="439"/>
      <c r="D839" s="439"/>
      <c r="E839" s="439"/>
      <c r="F839" s="439"/>
      <c r="G839" s="439"/>
      <c r="H839" s="439"/>
      <c r="I839" s="439"/>
      <c r="J839" s="439"/>
      <c r="K839" s="439"/>
      <c r="L839" s="439"/>
      <c r="M839" s="439"/>
      <c r="N839" s="439"/>
      <c r="O839" s="439"/>
      <c r="P839" s="439"/>
      <c r="Q839" s="439"/>
    </row>
    <row r="840" ht="25.15" customHeight="true" x14ac:dyDescent="0.2">
      <c r="C840" s="439"/>
      <c r="D840" s="439"/>
      <c r="E840" s="439"/>
      <c r="F840" s="439"/>
      <c r="G840" s="439"/>
      <c r="H840" s="439"/>
      <c r="I840" s="439"/>
      <c r="J840" s="439"/>
      <c r="K840" s="439"/>
      <c r="L840" s="439"/>
      <c r="M840" s="439"/>
      <c r="N840" s="439"/>
      <c r="O840" s="439"/>
      <c r="P840" s="439"/>
      <c r="Q840" s="439"/>
    </row>
    <row r="841" ht="25.15" customHeight="true" x14ac:dyDescent="0.2">
      <c r="C841" s="439"/>
      <c r="D841" s="439"/>
      <c r="E841" s="439"/>
      <c r="F841" s="439"/>
      <c r="G841" s="439"/>
      <c r="H841" s="439"/>
      <c r="I841" s="439"/>
      <c r="J841" s="439"/>
      <c r="K841" s="439"/>
      <c r="L841" s="439"/>
      <c r="M841" s="439"/>
      <c r="N841" s="439"/>
      <c r="O841" s="439"/>
      <c r="P841" s="439"/>
      <c r="Q841" s="439"/>
    </row>
    <row r="842" ht="25.15" customHeight="true" x14ac:dyDescent="0.2">
      <c r="C842" s="439"/>
      <c r="D842" s="439"/>
      <c r="E842" s="439"/>
      <c r="F842" s="439"/>
      <c r="G842" s="439"/>
      <c r="H842" s="439"/>
      <c r="I842" s="439"/>
      <c r="J842" s="439"/>
      <c r="K842" s="439"/>
      <c r="L842" s="439"/>
      <c r="M842" s="439"/>
      <c r="N842" s="439"/>
      <c r="O842" s="439"/>
      <c r="P842" s="439"/>
      <c r="Q842" s="439"/>
    </row>
    <row r="843" ht="25.15" customHeight="true" x14ac:dyDescent="0.2">
      <c r="C843" s="439"/>
      <c r="D843" s="439"/>
      <c r="E843" s="439"/>
      <c r="F843" s="439"/>
      <c r="G843" s="439"/>
      <c r="H843" s="439"/>
      <c r="I843" s="439"/>
      <c r="J843" s="439"/>
      <c r="K843" s="439"/>
      <c r="L843" s="439"/>
      <c r="M843" s="439"/>
      <c r="N843" s="439"/>
      <c r="O843" s="439"/>
      <c r="P843" s="439"/>
      <c r="Q843" s="439"/>
    </row>
    <row r="844" ht="25.15" customHeight="true" x14ac:dyDescent="0.2">
      <c r="C844" s="439"/>
      <c r="D844" s="439"/>
      <c r="E844" s="439"/>
      <c r="F844" s="439"/>
      <c r="G844" s="439"/>
      <c r="H844" s="439"/>
      <c r="I844" s="439"/>
      <c r="J844" s="439"/>
      <c r="K844" s="439"/>
      <c r="L844" s="439"/>
      <c r="M844" s="439"/>
      <c r="N844" s="439"/>
      <c r="O844" s="439"/>
      <c r="P844" s="439"/>
      <c r="Q844" s="439"/>
    </row>
    <row r="845" ht="25.15" customHeight="true" x14ac:dyDescent="0.2">
      <c r="C845" s="439"/>
      <c r="D845" s="439"/>
      <c r="E845" s="439"/>
      <c r="F845" s="439"/>
      <c r="G845" s="439"/>
      <c r="H845" s="439"/>
      <c r="I845" s="439"/>
      <c r="J845" s="439"/>
      <c r="K845" s="439"/>
      <c r="L845" s="439"/>
      <c r="M845" s="439"/>
      <c r="N845" s="439"/>
      <c r="O845" s="439"/>
      <c r="P845" s="439"/>
      <c r="Q845" s="439"/>
    </row>
    <row r="846" ht="25.15" customHeight="true" x14ac:dyDescent="0.2">
      <c r="C846" s="439"/>
      <c r="D846" s="439"/>
      <c r="E846" s="439"/>
      <c r="F846" s="439"/>
      <c r="G846" s="439"/>
      <c r="H846" s="439"/>
      <c r="I846" s="439"/>
      <c r="J846" s="439"/>
      <c r="K846" s="439"/>
      <c r="L846" s="439"/>
      <c r="M846" s="439"/>
      <c r="N846" s="439"/>
      <c r="O846" s="439"/>
      <c r="P846" s="439"/>
      <c r="Q846" s="439"/>
    </row>
    <row r="847" ht="25.15" customHeight="true" x14ac:dyDescent="0.2">
      <c r="C847" s="439"/>
      <c r="D847" s="439"/>
      <c r="E847" s="439"/>
      <c r="F847" s="439"/>
      <c r="G847" s="439"/>
      <c r="H847" s="439"/>
      <c r="I847" s="439"/>
      <c r="J847" s="439"/>
      <c r="K847" s="439"/>
      <c r="L847" s="439"/>
      <c r="M847" s="439"/>
      <c r="N847" s="439"/>
      <c r="O847" s="439"/>
      <c r="P847" s="439"/>
      <c r="Q847" s="439"/>
    </row>
    <row r="848" ht="25.15" customHeight="true" x14ac:dyDescent="0.2">
      <c r="C848" s="439"/>
      <c r="D848" s="439"/>
      <c r="E848" s="439"/>
      <c r="F848" s="439"/>
      <c r="G848" s="439"/>
      <c r="H848" s="439"/>
      <c r="I848" s="439"/>
      <c r="J848" s="439"/>
      <c r="K848" s="439"/>
      <c r="L848" s="439"/>
      <c r="M848" s="439"/>
      <c r="N848" s="439"/>
      <c r="O848" s="439"/>
      <c r="P848" s="439"/>
      <c r="Q848" s="439"/>
    </row>
    <row r="849" ht="25.15" customHeight="true" x14ac:dyDescent="0.2">
      <c r="C849" s="439"/>
      <c r="D849" s="439"/>
      <c r="E849" s="439"/>
      <c r="F849" s="439"/>
      <c r="G849" s="439"/>
      <c r="H849" s="439"/>
      <c r="I849" s="439"/>
      <c r="J849" s="439"/>
      <c r="K849" s="439"/>
      <c r="L849" s="439"/>
      <c r="M849" s="439"/>
      <c r="N849" s="439"/>
      <c r="O849" s="439"/>
      <c r="P849" s="439"/>
      <c r="Q849" s="439"/>
    </row>
    <row r="850" ht="25.15" customHeight="true" x14ac:dyDescent="0.2">
      <c r="C850" s="439"/>
      <c r="D850" s="439"/>
      <c r="E850" s="439"/>
      <c r="F850" s="439"/>
      <c r="G850" s="439"/>
      <c r="H850" s="439"/>
      <c r="I850" s="439"/>
      <c r="J850" s="439"/>
      <c r="K850" s="439"/>
      <c r="L850" s="439"/>
      <c r="M850" s="439"/>
      <c r="N850" s="439"/>
      <c r="O850" s="439"/>
      <c r="P850" s="439"/>
      <c r="Q850" s="439"/>
    </row>
    <row r="851" ht="25.15" customHeight="true" x14ac:dyDescent="0.2">
      <c r="C851" s="439"/>
      <c r="D851" s="439"/>
      <c r="E851" s="439"/>
      <c r="F851" s="439"/>
      <c r="G851" s="439"/>
      <c r="H851" s="439"/>
      <c r="I851" s="439"/>
      <c r="J851" s="439"/>
      <c r="K851" s="439"/>
      <c r="L851" s="439"/>
      <c r="M851" s="439"/>
      <c r="N851" s="439"/>
      <c r="O851" s="439"/>
      <c r="P851" s="439"/>
      <c r="Q851" s="439"/>
    </row>
    <row r="852" ht="25.15" customHeight="true" x14ac:dyDescent="0.2">
      <c r="C852" s="439"/>
      <c r="D852" s="439"/>
      <c r="E852" s="439"/>
      <c r="F852" s="439"/>
      <c r="G852" s="439"/>
      <c r="H852" s="439"/>
      <c r="I852" s="439"/>
      <c r="J852" s="439"/>
      <c r="K852" s="439"/>
      <c r="L852" s="439"/>
      <c r="M852" s="439"/>
      <c r="N852" s="439"/>
      <c r="O852" s="439"/>
      <c r="P852" s="439"/>
      <c r="Q852" s="439"/>
    </row>
    <row r="853" ht="25.15" customHeight="true" x14ac:dyDescent="0.2">
      <c r="C853" s="439"/>
      <c r="D853" s="439"/>
      <c r="E853" s="439"/>
      <c r="F853" s="439"/>
      <c r="G853" s="439"/>
      <c r="H853" s="439"/>
      <c r="I853" s="439"/>
      <c r="J853" s="439"/>
      <c r="K853" s="439"/>
      <c r="L853" s="439"/>
      <c r="M853" s="439"/>
      <c r="N853" s="439"/>
      <c r="O853" s="439"/>
      <c r="P853" s="439"/>
      <c r="Q853" s="439"/>
    </row>
    <row r="854" ht="25.15" customHeight="true" x14ac:dyDescent="0.2">
      <c r="C854" s="439"/>
      <c r="D854" s="439"/>
      <c r="E854" s="439"/>
      <c r="F854" s="439"/>
      <c r="G854" s="439"/>
      <c r="H854" s="439"/>
      <c r="I854" s="439"/>
      <c r="J854" s="439"/>
      <c r="K854" s="439"/>
      <c r="L854" s="439"/>
      <c r="M854" s="439"/>
      <c r="N854" s="439"/>
      <c r="O854" s="439"/>
      <c r="P854" s="439"/>
      <c r="Q854" s="439"/>
    </row>
    <row r="855" ht="25.15" customHeight="true" x14ac:dyDescent="0.2">
      <c r="C855" s="439"/>
      <c r="D855" s="439"/>
      <c r="E855" s="439"/>
      <c r="F855" s="439"/>
      <c r="G855" s="439"/>
      <c r="H855" s="439"/>
      <c r="I855" s="439"/>
      <c r="J855" s="439"/>
      <c r="K855" s="439"/>
      <c r="L855" s="439"/>
      <c r="M855" s="439"/>
      <c r="N855" s="439"/>
      <c r="O855" s="439"/>
      <c r="P855" s="439"/>
      <c r="Q855" s="439"/>
    </row>
    <row r="856" ht="25.15" customHeight="true" x14ac:dyDescent="0.2">
      <c r="C856" s="439"/>
      <c r="D856" s="439"/>
      <c r="E856" s="439"/>
      <c r="F856" s="439"/>
      <c r="G856" s="439"/>
      <c r="H856" s="439"/>
      <c r="I856" s="439"/>
      <c r="J856" s="439"/>
      <c r="K856" s="439"/>
      <c r="L856" s="439"/>
      <c r="M856" s="439"/>
      <c r="N856" s="439"/>
      <c r="O856" s="439"/>
      <c r="P856" s="439"/>
      <c r="Q856" s="439"/>
    </row>
    <row r="857" ht="25.15" customHeight="true" x14ac:dyDescent="0.2">
      <c r="C857" s="439"/>
      <c r="D857" s="439"/>
      <c r="E857" s="439"/>
      <c r="F857" s="439"/>
      <c r="G857" s="439"/>
      <c r="H857" s="439"/>
      <c r="I857" s="439"/>
      <c r="J857" s="439"/>
      <c r="K857" s="439"/>
      <c r="L857" s="439"/>
      <c r="M857" s="439"/>
      <c r="N857" s="439"/>
      <c r="O857" s="439"/>
      <c r="P857" s="439"/>
      <c r="Q857" s="439"/>
    </row>
    <row r="858" ht="25.15" customHeight="true" x14ac:dyDescent="0.2">
      <c r="C858" s="439"/>
      <c r="D858" s="439"/>
      <c r="E858" s="439"/>
      <c r="F858" s="439"/>
      <c r="G858" s="439"/>
      <c r="H858" s="439"/>
      <c r="I858" s="439"/>
      <c r="J858" s="439"/>
      <c r="K858" s="439"/>
      <c r="L858" s="439"/>
      <c r="M858" s="439"/>
      <c r="N858" s="439"/>
      <c r="O858" s="439"/>
      <c r="P858" s="439"/>
      <c r="Q858" s="439"/>
    </row>
    <row r="859" ht="25.15" customHeight="true" x14ac:dyDescent="0.2">
      <c r="C859" s="439"/>
      <c r="D859" s="439"/>
      <c r="E859" s="439"/>
      <c r="F859" s="439"/>
      <c r="G859" s="439"/>
      <c r="H859" s="439"/>
      <c r="I859" s="439"/>
      <c r="J859" s="439"/>
      <c r="K859" s="439"/>
      <c r="L859" s="439"/>
      <c r="M859" s="439"/>
      <c r="N859" s="439"/>
      <c r="O859" s="439"/>
      <c r="P859" s="439"/>
      <c r="Q859" s="439"/>
    </row>
    <row r="860" ht="25.15" customHeight="true" x14ac:dyDescent="0.2">
      <c r="C860" s="439"/>
      <c r="D860" s="439"/>
      <c r="E860" s="439"/>
      <c r="F860" s="439"/>
      <c r="G860" s="439"/>
      <c r="H860" s="439"/>
      <c r="I860" s="439"/>
      <c r="J860" s="439"/>
      <c r="K860" s="439"/>
      <c r="L860" s="439"/>
      <c r="M860" s="439"/>
      <c r="N860" s="439"/>
      <c r="O860" s="439"/>
      <c r="P860" s="439"/>
      <c r="Q860" s="439"/>
    </row>
    <row r="861" ht="25.15" customHeight="true" x14ac:dyDescent="0.2">
      <c r="C861" s="439"/>
      <c r="D861" s="439"/>
      <c r="E861" s="439"/>
      <c r="F861" s="439"/>
      <c r="G861" s="439"/>
      <c r="H861" s="439"/>
      <c r="I861" s="439"/>
      <c r="J861" s="439"/>
      <c r="K861" s="439"/>
      <c r="L861" s="439"/>
      <c r="M861" s="439"/>
      <c r="N861" s="439"/>
      <c r="O861" s="439"/>
      <c r="P861" s="439"/>
      <c r="Q861" s="439"/>
    </row>
    <row r="862" ht="25.15" customHeight="true" x14ac:dyDescent="0.2">
      <c r="C862" s="439"/>
      <c r="D862" s="439"/>
      <c r="E862" s="439"/>
      <c r="F862" s="439"/>
      <c r="G862" s="439"/>
      <c r="H862" s="439"/>
      <c r="I862" s="439"/>
      <c r="J862" s="439"/>
      <c r="K862" s="439"/>
      <c r="L862" s="439"/>
      <c r="M862" s="439"/>
      <c r="N862" s="439"/>
      <c r="O862" s="439"/>
      <c r="P862" s="439"/>
      <c r="Q862" s="439"/>
    </row>
    <row r="863" ht="25.15" customHeight="true" x14ac:dyDescent="0.2">
      <c r="C863" s="439"/>
      <c r="D863" s="439"/>
      <c r="E863" s="439"/>
      <c r="F863" s="439"/>
      <c r="G863" s="439"/>
      <c r="H863" s="439"/>
      <c r="I863" s="439"/>
      <c r="J863" s="439"/>
      <c r="K863" s="439"/>
      <c r="L863" s="439"/>
      <c r="M863" s="439"/>
      <c r="N863" s="439"/>
      <c r="O863" s="439"/>
      <c r="P863" s="439"/>
      <c r="Q863" s="439"/>
    </row>
    <row r="864" ht="25.15" customHeight="true" x14ac:dyDescent="0.2">
      <c r="C864" s="439"/>
      <c r="D864" s="439"/>
      <c r="E864" s="439"/>
      <c r="F864" s="439"/>
      <c r="G864" s="439"/>
      <c r="H864" s="439"/>
      <c r="I864" s="439"/>
      <c r="J864" s="439"/>
      <c r="K864" s="439"/>
      <c r="L864" s="439"/>
      <c r="M864" s="439"/>
      <c r="N864" s="439"/>
      <c r="O864" s="439"/>
      <c r="P864" s="439"/>
      <c r="Q864" s="439"/>
    </row>
    <row r="865" ht="25.15" customHeight="true" x14ac:dyDescent="0.2">
      <c r="C865" s="439"/>
      <c r="D865" s="439"/>
      <c r="E865" s="439"/>
      <c r="F865" s="439"/>
      <c r="G865" s="439"/>
      <c r="H865" s="439"/>
      <c r="I865" s="439"/>
      <c r="J865" s="439"/>
      <c r="K865" s="439"/>
      <c r="L865" s="439"/>
      <c r="M865" s="439"/>
      <c r="N865" s="439"/>
      <c r="O865" s="439"/>
      <c r="P865" s="439"/>
      <c r="Q865" s="439"/>
    </row>
    <row r="866" ht="25.15" customHeight="true" x14ac:dyDescent="0.2">
      <c r="C866" s="439"/>
      <c r="D866" s="439"/>
      <c r="E866" s="439"/>
      <c r="F866" s="439"/>
      <c r="G866" s="439"/>
      <c r="H866" s="439"/>
      <c r="I866" s="439"/>
      <c r="J866" s="439"/>
      <c r="K866" s="439"/>
      <c r="L866" s="439"/>
      <c r="M866" s="439"/>
      <c r="N866" s="439"/>
      <c r="O866" s="439"/>
      <c r="P866" s="439"/>
      <c r="Q866" s="439"/>
    </row>
    <row r="867" ht="25.15" customHeight="true" x14ac:dyDescent="0.2">
      <c r="C867" s="439"/>
      <c r="D867" s="439"/>
      <c r="E867" s="439"/>
      <c r="F867" s="439"/>
      <c r="G867" s="439"/>
      <c r="H867" s="439"/>
      <c r="I867" s="439"/>
      <c r="J867" s="439"/>
      <c r="K867" s="439"/>
      <c r="L867" s="439"/>
      <c r="M867" s="439"/>
      <c r="N867" s="439"/>
      <c r="O867" s="439"/>
      <c r="P867" s="439"/>
      <c r="Q867" s="439"/>
    </row>
    <row r="868" ht="25.15" customHeight="true" x14ac:dyDescent="0.2">
      <c r="C868" s="439"/>
      <c r="D868" s="439"/>
      <c r="E868" s="439"/>
      <c r="F868" s="439"/>
      <c r="G868" s="439"/>
      <c r="H868" s="439"/>
      <c r="I868" s="439"/>
      <c r="J868" s="439"/>
      <c r="K868" s="439"/>
      <c r="L868" s="439"/>
      <c r="M868" s="439"/>
      <c r="N868" s="439"/>
      <c r="O868" s="439"/>
      <c r="P868" s="439"/>
      <c r="Q868" s="439"/>
    </row>
    <row r="869" ht="25.15" customHeight="true" x14ac:dyDescent="0.2">
      <c r="C869" s="439"/>
      <c r="D869" s="439"/>
      <c r="E869" s="439"/>
      <c r="F869" s="439"/>
      <c r="G869" s="439"/>
      <c r="H869" s="439"/>
      <c r="I869" s="439"/>
      <c r="J869" s="439"/>
      <c r="K869" s="439"/>
      <c r="L869" s="439"/>
      <c r="M869" s="439"/>
      <c r="N869" s="439"/>
      <c r="O869" s="439"/>
      <c r="P869" s="439"/>
      <c r="Q869" s="439"/>
    </row>
    <row r="870" ht="25.15" customHeight="true" x14ac:dyDescent="0.2">
      <c r="C870" s="439"/>
      <c r="D870" s="439"/>
      <c r="E870" s="439"/>
      <c r="F870" s="439"/>
      <c r="G870" s="439"/>
      <c r="H870" s="439"/>
      <c r="I870" s="439"/>
      <c r="J870" s="439"/>
      <c r="K870" s="439"/>
      <c r="L870" s="439"/>
      <c r="M870" s="439"/>
      <c r="N870" s="439"/>
      <c r="O870" s="439"/>
      <c r="P870" s="439"/>
      <c r="Q870" s="439"/>
    </row>
    <row r="871" ht="25.15" customHeight="true" x14ac:dyDescent="0.2">
      <c r="C871" s="439"/>
      <c r="D871" s="439"/>
      <c r="E871" s="439"/>
      <c r="F871" s="439"/>
      <c r="G871" s="439"/>
      <c r="H871" s="439"/>
      <c r="I871" s="439"/>
      <c r="J871" s="439"/>
      <c r="K871" s="439"/>
      <c r="L871" s="439"/>
      <c r="M871" s="439"/>
      <c r="N871" s="439"/>
      <c r="O871" s="439"/>
      <c r="P871" s="439"/>
      <c r="Q871" s="439"/>
    </row>
    <row r="872" ht="25.15" customHeight="true" x14ac:dyDescent="0.2">
      <c r="C872" s="439"/>
      <c r="D872" s="439"/>
      <c r="E872" s="439"/>
      <c r="F872" s="439"/>
      <c r="G872" s="439"/>
      <c r="H872" s="439"/>
      <c r="I872" s="439"/>
      <c r="J872" s="439"/>
      <c r="K872" s="439"/>
      <c r="L872" s="439"/>
      <c r="M872" s="439"/>
      <c r="N872" s="439"/>
      <c r="O872" s="439"/>
      <c r="P872" s="439"/>
      <c r="Q872" s="439"/>
    </row>
    <row r="873" ht="25.15" customHeight="true" x14ac:dyDescent="0.2">
      <c r="C873" s="439"/>
      <c r="D873" s="439"/>
      <c r="E873" s="439"/>
      <c r="F873" s="439"/>
      <c r="G873" s="439"/>
      <c r="H873" s="439"/>
      <c r="I873" s="439"/>
      <c r="J873" s="439"/>
      <c r="K873" s="439"/>
      <c r="L873" s="439"/>
      <c r="M873" s="439"/>
      <c r="N873" s="439"/>
      <c r="O873" s="439"/>
      <c r="P873" s="439"/>
      <c r="Q873" s="439"/>
    </row>
    <row r="874" ht="25.15" customHeight="true" x14ac:dyDescent="0.2">
      <c r="C874" s="439"/>
      <c r="D874" s="439"/>
      <c r="E874" s="439"/>
      <c r="F874" s="439"/>
      <c r="G874" s="439"/>
      <c r="H874" s="439"/>
      <c r="I874" s="439"/>
      <c r="J874" s="439"/>
      <c r="K874" s="439"/>
      <c r="L874" s="439"/>
      <c r="M874" s="439"/>
      <c r="N874" s="439"/>
      <c r="O874" s="439"/>
      <c r="P874" s="439"/>
      <c r="Q874" s="439"/>
    </row>
    <row r="875" ht="25.15" customHeight="true" x14ac:dyDescent="0.2">
      <c r="C875" s="439"/>
      <c r="D875" s="439"/>
      <c r="E875" s="439"/>
      <c r="F875" s="439"/>
      <c r="G875" s="439"/>
      <c r="H875" s="439"/>
      <c r="I875" s="439"/>
      <c r="J875" s="439"/>
      <c r="K875" s="439"/>
      <c r="L875" s="439"/>
      <c r="M875" s="439"/>
      <c r="N875" s="439"/>
      <c r="O875" s="439"/>
      <c r="P875" s="439"/>
      <c r="Q875" s="439"/>
    </row>
    <row r="876" ht="25.15" customHeight="true" x14ac:dyDescent="0.2">
      <c r="C876" s="439"/>
      <c r="D876" s="439"/>
      <c r="E876" s="439"/>
      <c r="F876" s="439"/>
      <c r="G876" s="439"/>
      <c r="H876" s="439"/>
      <c r="I876" s="439"/>
      <c r="J876" s="439"/>
      <c r="K876" s="439"/>
      <c r="L876" s="439"/>
      <c r="M876" s="439"/>
      <c r="N876" s="439"/>
      <c r="O876" s="439"/>
      <c r="P876" s="439"/>
      <c r="Q876" s="439"/>
    </row>
    <row r="877" ht="25.15" customHeight="true" x14ac:dyDescent="0.2">
      <c r="C877" s="439"/>
      <c r="D877" s="439"/>
      <c r="E877" s="439"/>
      <c r="F877" s="439"/>
      <c r="G877" s="439"/>
      <c r="H877" s="439"/>
      <c r="I877" s="439"/>
      <c r="J877" s="439"/>
      <c r="K877" s="439"/>
      <c r="L877" s="439"/>
      <c r="M877" s="439"/>
      <c r="N877" s="439"/>
      <c r="O877" s="439"/>
      <c r="P877" s="439"/>
      <c r="Q877" s="439"/>
    </row>
    <row r="878" ht="25.15" customHeight="true" x14ac:dyDescent="0.2">
      <c r="C878" s="439"/>
      <c r="D878" s="439"/>
      <c r="E878" s="439"/>
      <c r="F878" s="439"/>
      <c r="G878" s="439"/>
      <c r="H878" s="439"/>
      <c r="I878" s="439"/>
      <c r="J878" s="439"/>
      <c r="K878" s="439"/>
      <c r="L878" s="439"/>
      <c r="M878" s="439"/>
      <c r="N878" s="439"/>
      <c r="O878" s="439"/>
      <c r="P878" s="439"/>
      <c r="Q878" s="439"/>
    </row>
    <row r="879" ht="25.15" customHeight="true" x14ac:dyDescent="0.2">
      <c r="C879" s="439"/>
      <c r="D879" s="439"/>
      <c r="E879" s="439"/>
      <c r="F879" s="439"/>
      <c r="G879" s="439"/>
      <c r="H879" s="439"/>
      <c r="I879" s="439"/>
      <c r="J879" s="439"/>
      <c r="K879" s="439"/>
      <c r="L879" s="439"/>
      <c r="M879" s="439"/>
      <c r="N879" s="439"/>
      <c r="O879" s="439"/>
      <c r="P879" s="439"/>
      <c r="Q879" s="439"/>
    </row>
    <row r="880" ht="25.15" customHeight="true" x14ac:dyDescent="0.2">
      <c r="C880" s="439"/>
      <c r="D880" s="439"/>
      <c r="E880" s="439"/>
      <c r="F880" s="439"/>
      <c r="G880" s="439"/>
      <c r="H880" s="439"/>
      <c r="I880" s="439"/>
      <c r="J880" s="439"/>
      <c r="K880" s="439"/>
      <c r="L880" s="439"/>
      <c r="M880" s="439"/>
      <c r="N880" s="439"/>
      <c r="O880" s="439"/>
      <c r="P880" s="439"/>
      <c r="Q880" s="439"/>
    </row>
    <row r="881" ht="25.15" customHeight="true" x14ac:dyDescent="0.2">
      <c r="C881" s="439"/>
      <c r="D881" s="439"/>
      <c r="E881" s="439"/>
      <c r="F881" s="439"/>
      <c r="G881" s="439"/>
      <c r="H881" s="439"/>
      <c r="I881" s="439"/>
      <c r="J881" s="439"/>
      <c r="K881" s="439"/>
      <c r="L881" s="439"/>
      <c r="M881" s="439"/>
      <c r="N881" s="439"/>
      <c r="O881" s="439"/>
      <c r="P881" s="439"/>
      <c r="Q881" s="439"/>
    </row>
    <row r="882" ht="25.15" customHeight="true" x14ac:dyDescent="0.2">
      <c r="C882" s="439"/>
      <c r="D882" s="439"/>
      <c r="E882" s="439"/>
      <c r="F882" s="439"/>
      <c r="G882" s="439"/>
      <c r="H882" s="439"/>
      <c r="I882" s="439"/>
      <c r="J882" s="439"/>
      <c r="K882" s="439"/>
      <c r="L882" s="439"/>
      <c r="M882" s="439"/>
      <c r="N882" s="439"/>
      <c r="O882" s="439"/>
      <c r="P882" s="439"/>
      <c r="Q882" s="439"/>
    </row>
    <row r="883" ht="25.15" customHeight="true" x14ac:dyDescent="0.2">
      <c r="C883" s="439"/>
      <c r="D883" s="439"/>
      <c r="E883" s="439"/>
      <c r="F883" s="439"/>
      <c r="G883" s="439"/>
      <c r="H883" s="439"/>
      <c r="I883" s="439"/>
      <c r="J883" s="439"/>
      <c r="K883" s="439"/>
      <c r="L883" s="439"/>
      <c r="M883" s="439"/>
      <c r="N883" s="439"/>
      <c r="O883" s="439"/>
      <c r="P883" s="439"/>
      <c r="Q883" s="439"/>
    </row>
    <row r="884" ht="25.15" customHeight="true" x14ac:dyDescent="0.2">
      <c r="C884" s="439"/>
      <c r="D884" s="439"/>
      <c r="E884" s="439"/>
      <c r="F884" s="439"/>
      <c r="G884" s="439"/>
      <c r="H884" s="439"/>
      <c r="I884" s="439"/>
      <c r="J884" s="439"/>
      <c r="K884" s="439"/>
      <c r="L884" s="439"/>
      <c r="M884" s="439"/>
      <c r="N884" s="439"/>
      <c r="O884" s="439"/>
      <c r="P884" s="439"/>
      <c r="Q884" s="439"/>
    </row>
    <row r="885" ht="25.15" customHeight="true" x14ac:dyDescent="0.2">
      <c r="C885" s="439"/>
      <c r="D885" s="439"/>
      <c r="E885" s="439"/>
      <c r="F885" s="439"/>
      <c r="G885" s="439"/>
      <c r="H885" s="439"/>
      <c r="I885" s="439"/>
      <c r="J885" s="439"/>
      <c r="K885" s="439"/>
      <c r="L885" s="439"/>
      <c r="M885" s="439"/>
      <c r="N885" s="439"/>
      <c r="O885" s="439"/>
      <c r="P885" s="439"/>
      <c r="Q885" s="439"/>
    </row>
    <row r="886" ht="25.15" customHeight="true" x14ac:dyDescent="0.2">
      <c r="C886" s="439"/>
      <c r="D886" s="439"/>
      <c r="E886" s="439"/>
      <c r="F886" s="439"/>
      <c r="G886" s="439"/>
      <c r="H886" s="439"/>
      <c r="I886" s="439"/>
      <c r="J886" s="439"/>
      <c r="K886" s="439"/>
      <c r="L886" s="439"/>
      <c r="M886" s="439"/>
      <c r="N886" s="439"/>
      <c r="O886" s="439"/>
      <c r="P886" s="439"/>
      <c r="Q886" s="439"/>
    </row>
    <row r="887" ht="25.15" customHeight="true" x14ac:dyDescent="0.2">
      <c r="C887" s="439"/>
      <c r="D887" s="439"/>
      <c r="E887" s="439"/>
      <c r="F887" s="439"/>
      <c r="G887" s="439"/>
      <c r="H887" s="439"/>
      <c r="I887" s="439"/>
      <c r="J887" s="439"/>
      <c r="K887" s="439"/>
      <c r="L887" s="439"/>
      <c r="M887" s="439"/>
      <c r="N887" s="439"/>
      <c r="O887" s="439"/>
      <c r="P887" s="439"/>
      <c r="Q887" s="439"/>
    </row>
    <row r="888" ht="25.15" customHeight="true" x14ac:dyDescent="0.2">
      <c r="C888" s="439"/>
      <c r="D888" s="439"/>
      <c r="E888" s="439"/>
      <c r="F888" s="439"/>
      <c r="G888" s="439"/>
      <c r="H888" s="439"/>
      <c r="I888" s="439"/>
      <c r="J888" s="439"/>
      <c r="K888" s="439"/>
      <c r="L888" s="439"/>
      <c r="M888" s="439"/>
      <c r="N888" s="439"/>
      <c r="O888" s="439"/>
      <c r="P888" s="439"/>
      <c r="Q888" s="439"/>
    </row>
    <row r="889" ht="25.15" customHeight="true" x14ac:dyDescent="0.2">
      <c r="C889" s="439"/>
      <c r="D889" s="439"/>
      <c r="E889" s="439"/>
      <c r="F889" s="439"/>
      <c r="G889" s="439"/>
      <c r="H889" s="439"/>
      <c r="I889" s="439"/>
      <c r="J889" s="439"/>
      <c r="K889" s="439"/>
      <c r="L889" s="439"/>
      <c r="M889" s="439"/>
      <c r="N889" s="439"/>
      <c r="O889" s="439"/>
      <c r="P889" s="439"/>
      <c r="Q889" s="439"/>
    </row>
    <row r="890" ht="25.15" customHeight="true" x14ac:dyDescent="0.2">
      <c r="C890" s="439"/>
      <c r="D890" s="439"/>
      <c r="E890" s="439"/>
      <c r="F890" s="439"/>
      <c r="G890" s="439"/>
      <c r="H890" s="439"/>
      <c r="I890" s="439"/>
      <c r="J890" s="439"/>
      <c r="K890" s="439"/>
      <c r="L890" s="439"/>
      <c r="M890" s="439"/>
      <c r="N890" s="439"/>
      <c r="O890" s="439"/>
      <c r="P890" s="439"/>
      <c r="Q890" s="439"/>
    </row>
    <row r="891" ht="25.15" customHeight="true" x14ac:dyDescent="0.2">
      <c r="C891" s="439"/>
      <c r="D891" s="439"/>
      <c r="E891" s="439"/>
      <c r="F891" s="439"/>
      <c r="G891" s="439"/>
      <c r="H891" s="439"/>
      <c r="I891" s="439"/>
      <c r="J891" s="439"/>
      <c r="K891" s="439"/>
      <c r="L891" s="439"/>
      <c r="M891" s="439"/>
      <c r="N891" s="439"/>
      <c r="O891" s="439"/>
      <c r="P891" s="439"/>
      <c r="Q891" s="439"/>
    </row>
    <row r="892" ht="25.15" customHeight="true" x14ac:dyDescent="0.2">
      <c r="C892" s="439"/>
      <c r="D892" s="439"/>
      <c r="E892" s="439"/>
      <c r="F892" s="439"/>
      <c r="G892" s="439"/>
      <c r="H892" s="439"/>
      <c r="I892" s="439"/>
      <c r="J892" s="439"/>
      <c r="K892" s="439"/>
      <c r="L892" s="439"/>
      <c r="M892" s="439"/>
      <c r="N892" s="439"/>
      <c r="O892" s="439"/>
      <c r="P892" s="439"/>
      <c r="Q892" s="439"/>
    </row>
    <row r="893" ht="25.15" customHeight="true" x14ac:dyDescent="0.2">
      <c r="C893" s="439"/>
      <c r="D893" s="439"/>
      <c r="E893" s="439"/>
      <c r="F893" s="439"/>
      <c r="G893" s="439"/>
      <c r="H893" s="439"/>
      <c r="I893" s="439"/>
      <c r="J893" s="439"/>
      <c r="K893" s="439"/>
      <c r="L893" s="439"/>
      <c r="M893" s="439"/>
      <c r="N893" s="439"/>
      <c r="O893" s="439"/>
      <c r="P893" s="439"/>
      <c r="Q893" s="439"/>
    </row>
    <row r="894" ht="25.15" customHeight="true" x14ac:dyDescent="0.2">
      <c r="C894" s="439"/>
      <c r="D894" s="439"/>
      <c r="E894" s="439"/>
      <c r="F894" s="439"/>
      <c r="G894" s="439"/>
      <c r="H894" s="439"/>
      <c r="I894" s="439"/>
      <c r="J894" s="439"/>
      <c r="K894" s="439"/>
      <c r="L894" s="439"/>
      <c r="M894" s="439"/>
      <c r="N894" s="439"/>
      <c r="O894" s="439"/>
      <c r="P894" s="439"/>
      <c r="Q894" s="439"/>
    </row>
    <row r="895" ht="25.15" customHeight="true" x14ac:dyDescent="0.2">
      <c r="C895" s="439"/>
      <c r="D895" s="439"/>
      <c r="E895" s="439"/>
      <c r="F895" s="439"/>
      <c r="G895" s="439"/>
      <c r="H895" s="439"/>
      <c r="I895" s="439"/>
      <c r="J895" s="439"/>
      <c r="K895" s="439"/>
      <c r="L895" s="439"/>
      <c r="M895" s="439"/>
      <c r="N895" s="439"/>
      <c r="O895" s="439"/>
      <c r="P895" s="439"/>
      <c r="Q895" s="439"/>
    </row>
    <row r="896" ht="25.15" customHeight="true" x14ac:dyDescent="0.2">
      <c r="C896" s="439"/>
      <c r="D896" s="439"/>
      <c r="E896" s="439"/>
      <c r="F896" s="439"/>
      <c r="G896" s="439"/>
      <c r="H896" s="439"/>
      <c r="I896" s="439"/>
      <c r="J896" s="439"/>
      <c r="K896" s="439"/>
      <c r="L896" s="439"/>
      <c r="M896" s="439"/>
      <c r="N896" s="439"/>
      <c r="O896" s="439"/>
      <c r="P896" s="439"/>
      <c r="Q896" s="439"/>
    </row>
    <row r="897" ht="25.15" customHeight="true" x14ac:dyDescent="0.2">
      <c r="C897" s="439"/>
      <c r="D897" s="439"/>
      <c r="E897" s="439"/>
      <c r="F897" s="439"/>
      <c r="G897" s="439"/>
      <c r="H897" s="439"/>
      <c r="I897" s="439"/>
      <c r="J897" s="439"/>
      <c r="K897" s="439"/>
      <c r="L897" s="439"/>
      <c r="M897" s="439"/>
      <c r="N897" s="439"/>
      <c r="O897" s="439"/>
      <c r="P897" s="439"/>
      <c r="Q897" s="439"/>
    </row>
    <row r="898" ht="25.15" customHeight="true" x14ac:dyDescent="0.2">
      <c r="C898" s="439"/>
      <c r="D898" s="439"/>
      <c r="E898" s="439"/>
      <c r="F898" s="439"/>
      <c r="G898" s="439"/>
      <c r="H898" s="439"/>
      <c r="I898" s="439"/>
      <c r="J898" s="439"/>
      <c r="K898" s="439"/>
      <c r="L898" s="439"/>
      <c r="M898" s="439"/>
      <c r="N898" s="439"/>
      <c r="O898" s="439"/>
      <c r="P898" s="439"/>
      <c r="Q898" s="439"/>
    </row>
    <row r="899" ht="25.15" customHeight="true" x14ac:dyDescent="0.2">
      <c r="C899" s="439"/>
      <c r="D899" s="439"/>
      <c r="E899" s="439"/>
      <c r="F899" s="439"/>
      <c r="G899" s="439"/>
      <c r="H899" s="439"/>
      <c r="I899" s="439"/>
      <c r="J899" s="439"/>
      <c r="K899" s="439"/>
      <c r="L899" s="439"/>
      <c r="M899" s="439"/>
      <c r="N899" s="439"/>
      <c r="O899" s="439"/>
      <c r="P899" s="439"/>
      <c r="Q899" s="439"/>
    </row>
    <row r="900" ht="25.15" customHeight="true" x14ac:dyDescent="0.2">
      <c r="C900" s="439"/>
      <c r="D900" s="439"/>
      <c r="E900" s="439"/>
      <c r="F900" s="439"/>
      <c r="G900" s="439"/>
      <c r="H900" s="439"/>
      <c r="I900" s="439"/>
      <c r="J900" s="439"/>
      <c r="K900" s="439"/>
      <c r="L900" s="439"/>
      <c r="M900" s="439"/>
      <c r="N900" s="439"/>
      <c r="O900" s="439"/>
      <c r="P900" s="439"/>
      <c r="Q900" s="439"/>
    </row>
    <row r="901" ht="25.15" customHeight="true" x14ac:dyDescent="0.2">
      <c r="C901" s="439"/>
      <c r="D901" s="439"/>
      <c r="E901" s="439"/>
      <c r="F901" s="439"/>
      <c r="G901" s="439"/>
      <c r="H901" s="439"/>
      <c r="I901" s="439"/>
      <c r="J901" s="439"/>
      <c r="K901" s="439"/>
      <c r="L901" s="439"/>
      <c r="M901" s="439"/>
      <c r="N901" s="439"/>
      <c r="O901" s="439"/>
      <c r="P901" s="439"/>
      <c r="Q901" s="439"/>
    </row>
    <row r="902" ht="25.15" customHeight="true" x14ac:dyDescent="0.2">
      <c r="C902" s="439"/>
      <c r="D902" s="439"/>
      <c r="E902" s="439"/>
      <c r="F902" s="439"/>
      <c r="G902" s="439"/>
      <c r="H902" s="439"/>
      <c r="I902" s="439"/>
      <c r="J902" s="439"/>
      <c r="K902" s="439"/>
      <c r="L902" s="439"/>
      <c r="M902" s="439"/>
      <c r="N902" s="439"/>
      <c r="O902" s="439"/>
      <c r="P902" s="439"/>
      <c r="Q902" s="439"/>
    </row>
    <row r="903" ht="25.15" customHeight="true" x14ac:dyDescent="0.2">
      <c r="C903" s="439"/>
      <c r="D903" s="439"/>
      <c r="E903" s="439"/>
      <c r="F903" s="439"/>
      <c r="G903" s="439"/>
      <c r="H903" s="439"/>
      <c r="I903" s="439"/>
      <c r="J903" s="439"/>
      <c r="K903" s="439"/>
      <c r="L903" s="439"/>
      <c r="M903" s="439"/>
      <c r="N903" s="439"/>
      <c r="O903" s="439"/>
      <c r="P903" s="439"/>
      <c r="Q903" s="439"/>
    </row>
    <row r="904" ht="25.15" customHeight="true" x14ac:dyDescent="0.2">
      <c r="C904" s="439"/>
      <c r="D904" s="439"/>
      <c r="E904" s="439"/>
      <c r="F904" s="439"/>
      <c r="G904" s="439"/>
      <c r="H904" s="439"/>
      <c r="I904" s="439"/>
      <c r="J904" s="439"/>
      <c r="K904" s="439"/>
      <c r="L904" s="439"/>
      <c r="M904" s="439"/>
      <c r="N904" s="439"/>
      <c r="O904" s="439"/>
      <c r="P904" s="439"/>
      <c r="Q904" s="439"/>
    </row>
    <row r="905" ht="25.15" customHeight="true" x14ac:dyDescent="0.2">
      <c r="C905" s="439"/>
      <c r="D905" s="439"/>
      <c r="E905" s="439"/>
      <c r="F905" s="439"/>
      <c r="G905" s="439"/>
      <c r="H905" s="439"/>
      <c r="I905" s="439"/>
      <c r="J905" s="439"/>
      <c r="K905" s="439"/>
      <c r="L905" s="439"/>
      <c r="M905" s="439"/>
      <c r="N905" s="439"/>
      <c r="O905" s="439"/>
      <c r="P905" s="439"/>
      <c r="Q905" s="439"/>
    </row>
    <row r="906" ht="25.15" customHeight="true" x14ac:dyDescent="0.2">
      <c r="C906" s="439"/>
      <c r="D906" s="439"/>
      <c r="E906" s="439"/>
      <c r="F906" s="439"/>
      <c r="G906" s="439"/>
      <c r="H906" s="439"/>
      <c r="I906" s="439"/>
      <c r="J906" s="439"/>
      <c r="K906" s="439"/>
      <c r="L906" s="439"/>
      <c r="M906" s="439"/>
      <c r="N906" s="439"/>
      <c r="O906" s="439"/>
      <c r="P906" s="439"/>
      <c r="Q906" s="439"/>
    </row>
    <row r="907" ht="25.15" customHeight="true" x14ac:dyDescent="0.2">
      <c r="C907" s="439"/>
      <c r="D907" s="439"/>
      <c r="E907" s="439"/>
      <c r="F907" s="439"/>
      <c r="G907" s="439"/>
      <c r="H907" s="439"/>
      <c r="I907" s="439"/>
      <c r="J907" s="439"/>
      <c r="K907" s="439"/>
      <c r="L907" s="439"/>
      <c r="M907" s="439"/>
      <c r="N907" s="439"/>
      <c r="O907" s="439"/>
      <c r="P907" s="439"/>
      <c r="Q907" s="439"/>
    </row>
    <row r="908" ht="25.15" customHeight="true" x14ac:dyDescent="0.2">
      <c r="C908" s="439"/>
      <c r="D908" s="439"/>
      <c r="E908" s="439"/>
      <c r="F908" s="439"/>
      <c r="G908" s="439"/>
      <c r="H908" s="439"/>
      <c r="I908" s="439"/>
      <c r="J908" s="439"/>
      <c r="K908" s="439"/>
      <c r="L908" s="439"/>
      <c r="M908" s="439"/>
      <c r="N908" s="439"/>
      <c r="O908" s="439"/>
      <c r="P908" s="439"/>
      <c r="Q908" s="439"/>
    </row>
    <row r="909" ht="25.15" customHeight="true" x14ac:dyDescent="0.2">
      <c r="C909" s="439"/>
      <c r="D909" s="439"/>
      <c r="E909" s="439"/>
      <c r="F909" s="439"/>
      <c r="G909" s="439"/>
      <c r="H909" s="439"/>
      <c r="I909" s="439"/>
      <c r="J909" s="439"/>
      <c r="K909" s="439"/>
      <c r="L909" s="439"/>
      <c r="M909" s="439"/>
      <c r="N909" s="439"/>
      <c r="O909" s="439"/>
      <c r="P909" s="439"/>
      <c r="Q909" s="439"/>
    </row>
    <row r="910" ht="25.15" customHeight="true" x14ac:dyDescent="0.2">
      <c r="C910" s="439"/>
      <c r="D910" s="439"/>
      <c r="E910" s="439"/>
      <c r="F910" s="439"/>
      <c r="G910" s="439"/>
      <c r="H910" s="439"/>
      <c r="I910" s="439"/>
      <c r="J910" s="439"/>
      <c r="K910" s="439"/>
      <c r="L910" s="439"/>
      <c r="M910" s="439"/>
      <c r="N910" s="439"/>
      <c r="O910" s="439"/>
      <c r="P910" s="439"/>
      <c r="Q910" s="439"/>
    </row>
    <row r="911" ht="25.15" customHeight="true" x14ac:dyDescent="0.2">
      <c r="C911" s="439"/>
      <c r="D911" s="439"/>
      <c r="E911" s="439"/>
      <c r="F911" s="439"/>
      <c r="G911" s="439"/>
      <c r="H911" s="439"/>
      <c r="I911" s="439"/>
      <c r="J911" s="439"/>
      <c r="K911" s="439"/>
      <c r="L911" s="439"/>
      <c r="M911" s="439"/>
      <c r="N911" s="439"/>
      <c r="O911" s="439"/>
      <c r="P911" s="439"/>
      <c r="Q911" s="439"/>
    </row>
    <row r="912" ht="25.15" customHeight="true" x14ac:dyDescent="0.2">
      <c r="C912" s="439"/>
      <c r="D912" s="439"/>
      <c r="E912" s="439"/>
      <c r="F912" s="439"/>
      <c r="G912" s="439"/>
      <c r="H912" s="439"/>
      <c r="I912" s="439"/>
      <c r="J912" s="439"/>
      <c r="K912" s="439"/>
      <c r="L912" s="439"/>
      <c r="M912" s="439"/>
      <c r="N912" s="439"/>
      <c r="O912" s="439"/>
      <c r="P912" s="439"/>
      <c r="Q912" s="439"/>
    </row>
    <row r="913" ht="25.15" customHeight="true" x14ac:dyDescent="0.2">
      <c r="C913" s="439"/>
      <c r="D913" s="439"/>
      <c r="E913" s="439"/>
      <c r="F913" s="439"/>
      <c r="G913" s="439"/>
      <c r="H913" s="439"/>
      <c r="I913" s="439"/>
      <c r="J913" s="439"/>
      <c r="K913" s="439"/>
      <c r="L913" s="439"/>
      <c r="M913" s="439"/>
      <c r="N913" s="439"/>
      <c r="O913" s="439"/>
      <c r="P913" s="439"/>
      <c r="Q913" s="439"/>
    </row>
    <row r="914" ht="25.15" customHeight="true" x14ac:dyDescent="0.2">
      <c r="C914" s="439"/>
      <c r="D914" s="439"/>
      <c r="E914" s="439"/>
      <c r="F914" s="439"/>
      <c r="G914" s="439"/>
      <c r="H914" s="439"/>
      <c r="I914" s="439"/>
      <c r="J914" s="439"/>
      <c r="K914" s="439"/>
      <c r="L914" s="439"/>
      <c r="M914" s="439"/>
      <c r="N914" s="439"/>
      <c r="O914" s="439"/>
      <c r="P914" s="439"/>
      <c r="Q914" s="439"/>
    </row>
    <row r="915" ht="25.15" customHeight="true" x14ac:dyDescent="0.2">
      <c r="C915" s="439"/>
      <c r="D915" s="439"/>
      <c r="E915" s="439"/>
      <c r="F915" s="439"/>
      <c r="G915" s="439"/>
      <c r="H915" s="439"/>
      <c r="I915" s="439"/>
      <c r="J915" s="439"/>
      <c r="K915" s="439"/>
      <c r="L915" s="439"/>
      <c r="M915" s="439"/>
      <c r="N915" s="439"/>
      <c r="O915" s="439"/>
      <c r="P915" s="439"/>
      <c r="Q915" s="439"/>
    </row>
    <row r="916" ht="25.15" customHeight="true" x14ac:dyDescent="0.2">
      <c r="C916" s="439"/>
      <c r="D916" s="439"/>
      <c r="E916" s="439"/>
      <c r="F916" s="439"/>
      <c r="G916" s="439"/>
      <c r="H916" s="439"/>
      <c r="I916" s="439"/>
      <c r="J916" s="439"/>
      <c r="K916" s="439"/>
      <c r="L916" s="439"/>
      <c r="M916" s="439"/>
      <c r="N916" s="439"/>
      <c r="O916" s="439"/>
      <c r="P916" s="439"/>
      <c r="Q916" s="439"/>
    </row>
    <row r="917" ht="25.15" customHeight="true" x14ac:dyDescent="0.2">
      <c r="C917" s="439"/>
      <c r="D917" s="439"/>
      <c r="E917" s="439"/>
      <c r="F917" s="439"/>
      <c r="G917" s="439"/>
      <c r="H917" s="439"/>
      <c r="I917" s="439"/>
      <c r="J917" s="439"/>
      <c r="K917" s="439"/>
      <c r="L917" s="439"/>
      <c r="M917" s="439"/>
      <c r="N917" s="439"/>
      <c r="O917" s="439"/>
      <c r="P917" s="439"/>
      <c r="Q917" s="439"/>
    </row>
    <row r="918" ht="25.15" customHeight="true" x14ac:dyDescent="0.2">
      <c r="C918" s="439"/>
      <c r="D918" s="439"/>
      <c r="E918" s="439"/>
      <c r="F918" s="439"/>
      <c r="G918" s="439"/>
      <c r="H918" s="439"/>
      <c r="I918" s="439"/>
      <c r="J918" s="439"/>
      <c r="K918" s="439"/>
      <c r="L918" s="439"/>
      <c r="M918" s="439"/>
      <c r="N918" s="439"/>
      <c r="O918" s="439"/>
      <c r="P918" s="439"/>
      <c r="Q918" s="439"/>
    </row>
    <row r="919" ht="25.15" customHeight="true" x14ac:dyDescent="0.2">
      <c r="C919" s="439"/>
      <c r="D919" s="439"/>
      <c r="E919" s="439"/>
      <c r="F919" s="439"/>
      <c r="G919" s="439"/>
      <c r="H919" s="439"/>
      <c r="I919" s="439"/>
      <c r="J919" s="439"/>
      <c r="K919" s="439"/>
      <c r="L919" s="439"/>
      <c r="M919" s="439"/>
      <c r="N919" s="439"/>
      <c r="O919" s="439"/>
      <c r="P919" s="439"/>
      <c r="Q919" s="439"/>
    </row>
    <row r="920" ht="25.15" customHeight="true" x14ac:dyDescent="0.2">
      <c r="C920" s="439"/>
      <c r="D920" s="439"/>
      <c r="E920" s="439"/>
      <c r="F920" s="439"/>
      <c r="G920" s="439"/>
      <c r="H920" s="439"/>
      <c r="I920" s="439"/>
      <c r="J920" s="439"/>
      <c r="K920" s="439"/>
      <c r="L920" s="439"/>
      <c r="M920" s="439"/>
      <c r="N920" s="439"/>
      <c r="O920" s="439"/>
      <c r="P920" s="439"/>
      <c r="Q920" s="439"/>
    </row>
    <row r="921" ht="25.15" customHeight="true" x14ac:dyDescent="0.2">
      <c r="C921" s="439"/>
      <c r="D921" s="439"/>
      <c r="E921" s="439"/>
      <c r="F921" s="439"/>
      <c r="G921" s="439"/>
      <c r="H921" s="439"/>
      <c r="I921" s="439"/>
      <c r="J921" s="439"/>
      <c r="K921" s="439"/>
      <c r="L921" s="439"/>
      <c r="M921" s="439"/>
      <c r="N921" s="439"/>
      <c r="O921" s="439"/>
      <c r="P921" s="439"/>
      <c r="Q921" s="439"/>
    </row>
    <row r="922" ht="25.15" customHeight="true" x14ac:dyDescent="0.2">
      <c r="C922" s="439"/>
      <c r="D922" s="439"/>
      <c r="E922" s="439"/>
      <c r="F922" s="439"/>
      <c r="G922" s="439"/>
      <c r="H922" s="439"/>
      <c r="I922" s="439"/>
      <c r="J922" s="439"/>
      <c r="K922" s="439"/>
      <c r="L922" s="439"/>
      <c r="M922" s="439"/>
      <c r="N922" s="439"/>
      <c r="O922" s="439"/>
      <c r="P922" s="439"/>
      <c r="Q922" s="439"/>
    </row>
    <row r="923" ht="25.15" customHeight="true" x14ac:dyDescent="0.2">
      <c r="C923" s="439"/>
      <c r="D923" s="439"/>
      <c r="E923" s="439"/>
      <c r="F923" s="439"/>
      <c r="G923" s="439"/>
      <c r="H923" s="439"/>
      <c r="I923" s="439"/>
      <c r="J923" s="439"/>
      <c r="K923" s="439"/>
      <c r="L923" s="439"/>
      <c r="M923" s="439"/>
      <c r="N923" s="439"/>
      <c r="O923" s="439"/>
      <c r="P923" s="439"/>
      <c r="Q923" s="439"/>
    </row>
    <row r="924" ht="25.15" customHeight="true" x14ac:dyDescent="0.2">
      <c r="C924" s="439"/>
      <c r="D924" s="439"/>
      <c r="E924" s="439"/>
      <c r="F924" s="439"/>
      <c r="G924" s="439"/>
      <c r="H924" s="439"/>
      <c r="I924" s="439"/>
      <c r="J924" s="439"/>
      <c r="K924" s="439"/>
      <c r="L924" s="439"/>
      <c r="M924" s="439"/>
      <c r="N924" s="439"/>
      <c r="O924" s="439"/>
      <c r="P924" s="439"/>
      <c r="Q924" s="439"/>
    </row>
    <row r="925" ht="25.15" customHeight="true" x14ac:dyDescent="0.2">
      <c r="C925" s="439"/>
      <c r="D925" s="439"/>
      <c r="E925" s="439"/>
      <c r="F925" s="439"/>
      <c r="G925" s="439"/>
      <c r="H925" s="439"/>
      <c r="I925" s="439"/>
      <c r="J925" s="439"/>
      <c r="K925" s="439"/>
      <c r="L925" s="439"/>
      <c r="M925" s="439"/>
      <c r="N925" s="439"/>
      <c r="O925" s="439"/>
      <c r="P925" s="439"/>
      <c r="Q925" s="439"/>
    </row>
    <row r="926" ht="25.15" customHeight="true" x14ac:dyDescent="0.2">
      <c r="C926" s="439"/>
      <c r="D926" s="439"/>
      <c r="E926" s="439"/>
      <c r="F926" s="439"/>
      <c r="G926" s="439"/>
      <c r="H926" s="439"/>
      <c r="I926" s="439"/>
      <c r="J926" s="439"/>
      <c r="K926" s="439"/>
      <c r="L926" s="439"/>
      <c r="M926" s="439"/>
      <c r="N926" s="439"/>
      <c r="O926" s="439"/>
      <c r="P926" s="439"/>
      <c r="Q926" s="439"/>
    </row>
    <row r="927" ht="25.15" customHeight="true" x14ac:dyDescent="0.2">
      <c r="C927" s="439"/>
      <c r="D927" s="439"/>
      <c r="E927" s="439"/>
      <c r="F927" s="439"/>
      <c r="G927" s="439"/>
      <c r="H927" s="439"/>
      <c r="I927" s="439"/>
      <c r="J927" s="439"/>
      <c r="K927" s="439"/>
      <c r="L927" s="439"/>
      <c r="M927" s="439"/>
      <c r="N927" s="439"/>
      <c r="O927" s="439"/>
      <c r="P927" s="439"/>
      <c r="Q927" s="439"/>
    </row>
    <row r="928" ht="25.15" customHeight="true" x14ac:dyDescent="0.2">
      <c r="C928" s="439"/>
      <c r="D928" s="439"/>
      <c r="E928" s="439"/>
      <c r="F928" s="439"/>
      <c r="G928" s="439"/>
      <c r="H928" s="439"/>
      <c r="I928" s="439"/>
      <c r="J928" s="439"/>
      <c r="K928" s="439"/>
      <c r="L928" s="439"/>
      <c r="M928" s="439"/>
      <c r="N928" s="439"/>
      <c r="O928" s="439"/>
      <c r="P928" s="439"/>
      <c r="Q928" s="439"/>
    </row>
    <row r="929" ht="25.15" customHeight="true" x14ac:dyDescent="0.2">
      <c r="C929" s="439"/>
      <c r="D929" s="439"/>
      <c r="E929" s="439"/>
      <c r="F929" s="439"/>
      <c r="G929" s="439"/>
      <c r="H929" s="439"/>
      <c r="I929" s="439"/>
      <c r="J929" s="439"/>
      <c r="K929" s="439"/>
      <c r="L929" s="439"/>
      <c r="M929" s="439"/>
      <c r="N929" s="439"/>
      <c r="O929" s="439"/>
      <c r="P929" s="439"/>
      <c r="Q929" s="439"/>
    </row>
    <row r="930" ht="25.15" customHeight="true" x14ac:dyDescent="0.2">
      <c r="C930" s="439"/>
      <c r="D930" s="439"/>
      <c r="E930" s="439"/>
      <c r="F930" s="439"/>
      <c r="G930" s="439"/>
      <c r="H930" s="439"/>
      <c r="I930" s="439"/>
      <c r="J930" s="439"/>
      <c r="K930" s="439"/>
      <c r="L930" s="439"/>
      <c r="M930" s="439"/>
      <c r="N930" s="439"/>
      <c r="O930" s="439"/>
      <c r="P930" s="439"/>
      <c r="Q930" s="439"/>
    </row>
    <row r="931" ht="25.15" customHeight="true" x14ac:dyDescent="0.2">
      <c r="C931" s="439"/>
      <c r="D931" s="439"/>
      <c r="E931" s="439"/>
      <c r="F931" s="439"/>
      <c r="G931" s="439"/>
      <c r="H931" s="439"/>
      <c r="I931" s="439"/>
      <c r="J931" s="439"/>
      <c r="K931" s="439"/>
      <c r="L931" s="439"/>
      <c r="M931" s="439"/>
      <c r="N931" s="439"/>
      <c r="O931" s="439"/>
      <c r="P931" s="439"/>
      <c r="Q931" s="439"/>
    </row>
    <row r="932" ht="25.15" customHeight="true" x14ac:dyDescent="0.2">
      <c r="C932" s="439"/>
      <c r="D932" s="439"/>
      <c r="E932" s="439"/>
      <c r="F932" s="439"/>
      <c r="G932" s="439"/>
      <c r="H932" s="439"/>
      <c r="I932" s="439"/>
      <c r="J932" s="439"/>
      <c r="K932" s="439"/>
      <c r="L932" s="439"/>
      <c r="M932" s="439"/>
      <c r="N932" s="439"/>
      <c r="O932" s="439"/>
      <c r="P932" s="439"/>
      <c r="Q932" s="439"/>
    </row>
    <row r="933" ht="25.15" customHeight="true" x14ac:dyDescent="0.2">
      <c r="C933" s="439"/>
      <c r="D933" s="439"/>
      <c r="E933" s="439"/>
      <c r="F933" s="439"/>
      <c r="G933" s="439"/>
      <c r="H933" s="439"/>
      <c r="I933" s="439"/>
      <c r="J933" s="439"/>
      <c r="K933" s="439"/>
      <c r="L933" s="439"/>
      <c r="M933" s="439"/>
      <c r="N933" s="439"/>
      <c r="O933" s="439"/>
      <c r="P933" s="439"/>
      <c r="Q933" s="439"/>
    </row>
    <row r="934" ht="25.15" customHeight="true" x14ac:dyDescent="0.2">
      <c r="C934" s="439"/>
      <c r="D934" s="439"/>
      <c r="E934" s="439"/>
      <c r="F934" s="439"/>
      <c r="G934" s="439"/>
      <c r="H934" s="439"/>
      <c r="I934" s="439"/>
      <c r="J934" s="439"/>
      <c r="K934" s="439"/>
      <c r="L934" s="439"/>
      <c r="M934" s="439"/>
      <c r="N934" s="439"/>
      <c r="O934" s="439"/>
      <c r="P934" s="439"/>
      <c r="Q934" s="439"/>
    </row>
    <row r="935" ht="25.15" customHeight="true" x14ac:dyDescent="0.2">
      <c r="C935" s="439"/>
      <c r="D935" s="439"/>
      <c r="E935" s="439"/>
      <c r="F935" s="439"/>
      <c r="G935" s="439"/>
      <c r="H935" s="439"/>
      <c r="I935" s="439"/>
      <c r="J935" s="439"/>
      <c r="K935" s="439"/>
      <c r="L935" s="439"/>
      <c r="M935" s="439"/>
      <c r="N935" s="439"/>
      <c r="O935" s="439"/>
      <c r="P935" s="439"/>
      <c r="Q935" s="439"/>
    </row>
    <row r="936" ht="25.15" customHeight="true" x14ac:dyDescent="0.2">
      <c r="C936" s="439"/>
      <c r="D936" s="439"/>
      <c r="E936" s="439"/>
      <c r="F936" s="439"/>
      <c r="G936" s="439"/>
      <c r="H936" s="439"/>
      <c r="I936" s="439"/>
      <c r="J936" s="439"/>
      <c r="K936" s="439"/>
      <c r="L936" s="439"/>
      <c r="M936" s="439"/>
      <c r="N936" s="439"/>
      <c r="O936" s="439"/>
      <c r="P936" s="439"/>
      <c r="Q936" s="439"/>
    </row>
    <row r="937" ht="25.15" customHeight="true" x14ac:dyDescent="0.2">
      <c r="C937" s="439"/>
      <c r="D937" s="439"/>
      <c r="E937" s="439"/>
      <c r="F937" s="439"/>
      <c r="G937" s="439"/>
      <c r="H937" s="439"/>
      <c r="I937" s="439"/>
      <c r="J937" s="439"/>
      <c r="K937" s="439"/>
      <c r="L937" s="439"/>
      <c r="M937" s="439"/>
      <c r="N937" s="439"/>
      <c r="O937" s="439"/>
      <c r="P937" s="439"/>
      <c r="Q937" s="439"/>
    </row>
    <row r="938" ht="25.15" customHeight="true" x14ac:dyDescent="0.2">
      <c r="C938" s="439"/>
      <c r="D938" s="439"/>
      <c r="E938" s="439"/>
      <c r="F938" s="439"/>
      <c r="G938" s="439"/>
      <c r="H938" s="439"/>
      <c r="I938" s="439"/>
      <c r="J938" s="439"/>
      <c r="K938" s="439"/>
      <c r="L938" s="439"/>
      <c r="M938" s="439"/>
      <c r="N938" s="439"/>
      <c r="O938" s="439"/>
      <c r="P938" s="439"/>
      <c r="Q938" s="439"/>
    </row>
    <row r="939" ht="25.15" customHeight="true" x14ac:dyDescent="0.2">
      <c r="C939" s="439"/>
      <c r="D939" s="439"/>
      <c r="E939" s="439"/>
      <c r="F939" s="439"/>
      <c r="G939" s="439"/>
      <c r="H939" s="439"/>
      <c r="I939" s="439"/>
      <c r="J939" s="439"/>
      <c r="K939" s="439"/>
      <c r="L939" s="439"/>
      <c r="M939" s="439"/>
      <c r="N939" s="439"/>
      <c r="O939" s="439"/>
      <c r="P939" s="439"/>
      <c r="Q939" s="439"/>
    </row>
    <row r="940" ht="25.15" customHeight="true" x14ac:dyDescent="0.2">
      <c r="C940" s="439"/>
      <c r="D940" s="439"/>
      <c r="E940" s="439"/>
      <c r="F940" s="439"/>
      <c r="G940" s="439"/>
      <c r="H940" s="439"/>
      <c r="I940" s="439"/>
      <c r="J940" s="439"/>
      <c r="K940" s="439"/>
      <c r="L940" s="439"/>
      <c r="M940" s="439"/>
      <c r="N940" s="439"/>
      <c r="O940" s="439"/>
      <c r="P940" s="439"/>
      <c r="Q940" s="439"/>
    </row>
    <row r="941" ht="25.15" customHeight="true" x14ac:dyDescent="0.2">
      <c r="C941" s="439"/>
      <c r="D941" s="439"/>
      <c r="E941" s="439"/>
      <c r="F941" s="439"/>
      <c r="G941" s="439"/>
      <c r="H941" s="439"/>
      <c r="I941" s="439"/>
      <c r="J941" s="439"/>
      <c r="K941" s="439"/>
      <c r="L941" s="439"/>
      <c r="M941" s="439"/>
      <c r="N941" s="439"/>
      <c r="O941" s="439"/>
      <c r="P941" s="439"/>
      <c r="Q941" s="439"/>
    </row>
    <row r="942" ht="25.15" customHeight="true" x14ac:dyDescent="0.2">
      <c r="C942" s="439"/>
      <c r="D942" s="439"/>
      <c r="E942" s="439"/>
      <c r="F942" s="439"/>
      <c r="G942" s="439"/>
      <c r="H942" s="439"/>
      <c r="I942" s="439"/>
      <c r="J942" s="439"/>
      <c r="K942" s="439"/>
      <c r="L942" s="439"/>
      <c r="M942" s="439"/>
      <c r="N942" s="439"/>
      <c r="O942" s="439"/>
      <c r="P942" s="439"/>
      <c r="Q942" s="439"/>
    </row>
    <row r="943" ht="25.15" customHeight="true" x14ac:dyDescent="0.2">
      <c r="C943" s="439"/>
      <c r="D943" s="439"/>
      <c r="E943" s="439"/>
      <c r="F943" s="439"/>
      <c r="G943" s="439"/>
      <c r="H943" s="439"/>
      <c r="I943" s="439"/>
      <c r="J943" s="439"/>
      <c r="K943" s="439"/>
      <c r="L943" s="439"/>
      <c r="M943" s="439"/>
      <c r="N943" s="439"/>
      <c r="O943" s="439"/>
      <c r="P943" s="439"/>
      <c r="Q943" s="439"/>
    </row>
    <row r="944" ht="25.15" customHeight="true" x14ac:dyDescent="0.2">
      <c r="C944" s="439"/>
      <c r="D944" s="439"/>
      <c r="E944" s="439"/>
      <c r="F944" s="439"/>
      <c r="G944" s="439"/>
      <c r="H944" s="439"/>
      <c r="I944" s="439"/>
      <c r="J944" s="439"/>
      <c r="K944" s="439"/>
      <c r="L944" s="439"/>
      <c r="M944" s="439"/>
      <c r="N944" s="439"/>
      <c r="O944" s="439"/>
      <c r="P944" s="439"/>
      <c r="Q944" s="439"/>
    </row>
    <row r="945" ht="25.15" customHeight="true" x14ac:dyDescent="0.2">
      <c r="C945" s="439"/>
      <c r="D945" s="439"/>
      <c r="E945" s="439"/>
      <c r="F945" s="439"/>
      <c r="G945" s="439"/>
      <c r="H945" s="439"/>
      <c r="I945" s="439"/>
      <c r="J945" s="439"/>
      <c r="K945" s="439"/>
      <c r="L945" s="439"/>
      <c r="M945" s="439"/>
      <c r="N945" s="439"/>
      <c r="O945" s="439"/>
      <c r="P945" s="439"/>
      <c r="Q945" s="439"/>
    </row>
    <row r="946" ht="25.15" customHeight="true" x14ac:dyDescent="0.2">
      <c r="C946" s="439"/>
      <c r="D946" s="439"/>
      <c r="E946" s="439"/>
      <c r="F946" s="439"/>
      <c r="G946" s="439"/>
      <c r="H946" s="439"/>
      <c r="I946" s="439"/>
      <c r="J946" s="439"/>
      <c r="K946" s="439"/>
      <c r="L946" s="439"/>
      <c r="M946" s="439"/>
      <c r="N946" s="439"/>
      <c r="O946" s="439"/>
      <c r="P946" s="439"/>
      <c r="Q946" s="439"/>
    </row>
    <row r="947" ht="25.15" customHeight="true" x14ac:dyDescent="0.2">
      <c r="C947" s="439"/>
      <c r="D947" s="439"/>
      <c r="E947" s="439"/>
      <c r="F947" s="439"/>
      <c r="G947" s="439"/>
      <c r="H947" s="439"/>
      <c r="I947" s="439"/>
      <c r="J947" s="439"/>
      <c r="K947" s="439"/>
      <c r="L947" s="439"/>
      <c r="M947" s="439"/>
      <c r="N947" s="439"/>
      <c r="O947" s="439"/>
      <c r="P947" s="439"/>
      <c r="Q947" s="439"/>
    </row>
    <row r="948" ht="25.15" customHeight="true" x14ac:dyDescent="0.2">
      <c r="C948" s="439"/>
      <c r="D948" s="439"/>
      <c r="E948" s="439"/>
      <c r="F948" s="439"/>
      <c r="G948" s="439"/>
      <c r="H948" s="439"/>
      <c r="I948" s="439"/>
      <c r="J948" s="439"/>
      <c r="K948" s="439"/>
      <c r="L948" s="439"/>
      <c r="M948" s="439"/>
      <c r="N948" s="439"/>
      <c r="O948" s="439"/>
      <c r="P948" s="439"/>
      <c r="Q948" s="439"/>
    </row>
    <row r="949" ht="25.15" customHeight="true" x14ac:dyDescent="0.2">
      <c r="C949" s="439"/>
      <c r="D949" s="439"/>
      <c r="E949" s="439"/>
      <c r="F949" s="439"/>
      <c r="G949" s="439"/>
      <c r="H949" s="439"/>
      <c r="I949" s="439"/>
      <c r="J949" s="439"/>
      <c r="K949" s="439"/>
      <c r="L949" s="439"/>
      <c r="M949" s="439"/>
      <c r="N949" s="439"/>
      <c r="O949" s="439"/>
      <c r="P949" s="439"/>
      <c r="Q949" s="439"/>
    </row>
    <row r="950" ht="25.15" customHeight="true" x14ac:dyDescent="0.2">
      <c r="C950" s="439"/>
      <c r="D950" s="439"/>
      <c r="E950" s="439"/>
      <c r="F950" s="439"/>
      <c r="G950" s="439"/>
      <c r="H950" s="439"/>
      <c r="I950" s="439"/>
      <c r="J950" s="439"/>
      <c r="K950" s="439"/>
      <c r="L950" s="439"/>
      <c r="M950" s="439"/>
      <c r="N950" s="439"/>
      <c r="O950" s="439"/>
      <c r="P950" s="439"/>
      <c r="Q950" s="439"/>
    </row>
    <row r="951" ht="25.15" customHeight="true" x14ac:dyDescent="0.2">
      <c r="C951" s="439"/>
      <c r="D951" s="439"/>
      <c r="E951" s="439"/>
      <c r="F951" s="439"/>
      <c r="G951" s="439"/>
      <c r="H951" s="439"/>
      <c r="I951" s="439"/>
      <c r="J951" s="439"/>
      <c r="K951" s="439"/>
      <c r="L951" s="439"/>
      <c r="M951" s="439"/>
      <c r="N951" s="439"/>
      <c r="O951" s="439"/>
      <c r="P951" s="439"/>
      <c r="Q951" s="439"/>
    </row>
    <row r="952" ht="25.15" customHeight="true" x14ac:dyDescent="0.2">
      <c r="C952" s="439"/>
      <c r="D952" s="439"/>
      <c r="E952" s="439"/>
      <c r="F952" s="439"/>
      <c r="G952" s="439"/>
      <c r="H952" s="439"/>
      <c r="I952" s="439"/>
      <c r="J952" s="439"/>
      <c r="K952" s="439"/>
      <c r="L952" s="439"/>
      <c r="M952" s="439"/>
      <c r="N952" s="439"/>
      <c r="O952" s="439"/>
      <c r="P952" s="439"/>
      <c r="Q952" s="439"/>
    </row>
    <row r="953" ht="25.15" customHeight="true" x14ac:dyDescent="0.2">
      <c r="C953" s="439"/>
      <c r="D953" s="439"/>
      <c r="E953" s="439"/>
      <c r="F953" s="439"/>
      <c r="G953" s="439"/>
      <c r="H953" s="439"/>
      <c r="I953" s="439"/>
      <c r="J953" s="439"/>
      <c r="K953" s="439"/>
      <c r="L953" s="439"/>
      <c r="M953" s="439"/>
      <c r="N953" s="439"/>
      <c r="O953" s="439"/>
      <c r="P953" s="439"/>
      <c r="Q953" s="439"/>
    </row>
    <row r="954" ht="25.15" customHeight="true" x14ac:dyDescent="0.2">
      <c r="C954" s="439"/>
      <c r="D954" s="439"/>
      <c r="E954" s="439"/>
      <c r="F954" s="439"/>
      <c r="G954" s="439"/>
      <c r="H954" s="439"/>
      <c r="I954" s="439"/>
      <c r="J954" s="439"/>
      <c r="K954" s="439"/>
      <c r="L954" s="439"/>
      <c r="M954" s="439"/>
      <c r="N954" s="439"/>
      <c r="O954" s="439"/>
      <c r="P954" s="439"/>
      <c r="Q954" s="439"/>
    </row>
    <row r="955" ht="25.15" customHeight="true" x14ac:dyDescent="0.2">
      <c r="C955" s="439"/>
      <c r="D955" s="439"/>
      <c r="E955" s="439"/>
      <c r="F955" s="439"/>
      <c r="G955" s="439"/>
      <c r="H955" s="439"/>
      <c r="I955" s="439"/>
      <c r="J955" s="439"/>
      <c r="K955" s="439"/>
      <c r="L955" s="439"/>
      <c r="M955" s="439"/>
      <c r="N955" s="439"/>
      <c r="O955" s="439"/>
      <c r="P955" s="439"/>
      <c r="Q955" s="439"/>
    </row>
    <row r="956" ht="25.15" customHeight="true" x14ac:dyDescent="0.2">
      <c r="C956" s="439"/>
      <c r="D956" s="439"/>
      <c r="E956" s="439"/>
      <c r="F956" s="439"/>
      <c r="G956" s="439"/>
      <c r="H956" s="439"/>
      <c r="I956" s="439"/>
      <c r="J956" s="439"/>
      <c r="K956" s="439"/>
      <c r="L956" s="439"/>
      <c r="M956" s="439"/>
      <c r="N956" s="439"/>
      <c r="O956" s="439"/>
      <c r="P956" s="439"/>
      <c r="Q956" s="439"/>
    </row>
    <row r="957" ht="25.15" customHeight="true" x14ac:dyDescent="0.2">
      <c r="C957" s="439"/>
      <c r="D957" s="439"/>
      <c r="E957" s="439"/>
      <c r="F957" s="439"/>
      <c r="G957" s="439"/>
      <c r="H957" s="439"/>
      <c r="I957" s="439"/>
      <c r="J957" s="439"/>
      <c r="K957" s="439"/>
      <c r="L957" s="439"/>
      <c r="M957" s="439"/>
      <c r="N957" s="439"/>
      <c r="O957" s="439"/>
      <c r="P957" s="439"/>
      <c r="Q957" s="439"/>
    </row>
    <row r="958" ht="25.15" customHeight="true" x14ac:dyDescent="0.2">
      <c r="C958" s="439"/>
      <c r="D958" s="439"/>
      <c r="E958" s="439"/>
      <c r="F958" s="439"/>
      <c r="G958" s="439"/>
      <c r="H958" s="439"/>
      <c r="I958" s="439"/>
      <c r="J958" s="439"/>
      <c r="K958" s="439"/>
      <c r="L958" s="439"/>
      <c r="M958" s="439"/>
      <c r="N958" s="439"/>
      <c r="O958" s="439"/>
      <c r="P958" s="439"/>
      <c r="Q958" s="439"/>
    </row>
    <row r="959" ht="25.15" customHeight="true" x14ac:dyDescent="0.2">
      <c r="C959" s="439"/>
      <c r="D959" s="439"/>
      <c r="E959" s="439"/>
      <c r="F959" s="439"/>
      <c r="G959" s="439"/>
      <c r="H959" s="439"/>
      <c r="I959" s="439"/>
      <c r="J959" s="439"/>
      <c r="K959" s="439"/>
      <c r="L959" s="439"/>
      <c r="M959" s="439"/>
      <c r="N959" s="439"/>
      <c r="O959" s="439"/>
      <c r="P959" s="439"/>
      <c r="Q959" s="439"/>
    </row>
    <row r="960" ht="25.15" customHeight="true" x14ac:dyDescent="0.2">
      <c r="C960" s="439"/>
      <c r="D960" s="439"/>
      <c r="E960" s="439"/>
      <c r="F960" s="439"/>
      <c r="G960" s="439"/>
      <c r="H960" s="439"/>
      <c r="I960" s="439"/>
      <c r="J960" s="439"/>
      <c r="K960" s="439"/>
      <c r="L960" s="439"/>
      <c r="M960" s="439"/>
      <c r="N960" s="439"/>
      <c r="O960" s="439"/>
      <c r="P960" s="439"/>
      <c r="Q960" s="439"/>
    </row>
    <row r="961" ht="25.15" customHeight="true" x14ac:dyDescent="0.2">
      <c r="C961" s="439"/>
      <c r="D961" s="439"/>
      <c r="E961" s="439"/>
      <c r="F961" s="439"/>
      <c r="G961" s="439"/>
      <c r="H961" s="439"/>
      <c r="I961" s="439"/>
      <c r="J961" s="439"/>
      <c r="K961" s="439"/>
      <c r="L961" s="439"/>
      <c r="M961" s="439"/>
      <c r="N961" s="439"/>
      <c r="O961" s="439"/>
      <c r="P961" s="439"/>
      <c r="Q961" s="439"/>
    </row>
    <row r="962" ht="25.15" customHeight="true" x14ac:dyDescent="0.2">
      <c r="C962" s="439"/>
      <c r="D962" s="439"/>
      <c r="E962" s="439"/>
      <c r="F962" s="439"/>
      <c r="G962" s="439"/>
      <c r="H962" s="439"/>
      <c r="I962" s="439"/>
      <c r="J962" s="439"/>
      <c r="K962" s="439"/>
      <c r="L962" s="439"/>
      <c r="M962" s="439"/>
      <c r="N962" s="439"/>
      <c r="O962" s="439"/>
      <c r="P962" s="439"/>
      <c r="Q962" s="439"/>
    </row>
    <row r="963" ht="25.15" customHeight="true" x14ac:dyDescent="0.2">
      <c r="C963" s="439"/>
      <c r="D963" s="439"/>
      <c r="E963" s="439"/>
      <c r="F963" s="439"/>
      <c r="G963" s="439"/>
      <c r="H963" s="439"/>
      <c r="I963" s="439"/>
      <c r="J963" s="439"/>
      <c r="K963" s="439"/>
      <c r="L963" s="439"/>
      <c r="M963" s="439"/>
      <c r="N963" s="439"/>
      <c r="O963" s="439"/>
      <c r="P963" s="439"/>
      <c r="Q963" s="439"/>
    </row>
    <row r="964" ht="25.15" customHeight="true" x14ac:dyDescent="0.2">
      <c r="C964" s="439"/>
      <c r="D964" s="439"/>
      <c r="E964" s="439"/>
      <c r="F964" s="439"/>
      <c r="G964" s="439"/>
      <c r="H964" s="439"/>
      <c r="I964" s="439"/>
      <c r="J964" s="439"/>
      <c r="K964" s="439"/>
      <c r="L964" s="439"/>
      <c r="M964" s="439"/>
      <c r="N964" s="439"/>
      <c r="O964" s="439"/>
      <c r="P964" s="439"/>
      <c r="Q964" s="439"/>
    </row>
    <row r="965" ht="25.15" customHeight="true" x14ac:dyDescent="0.2">
      <c r="C965" s="439"/>
      <c r="D965" s="439"/>
      <c r="E965" s="439"/>
      <c r="F965" s="439"/>
      <c r="G965" s="439"/>
      <c r="H965" s="439"/>
      <c r="I965" s="439"/>
      <c r="J965" s="439"/>
      <c r="K965" s="439"/>
      <c r="L965" s="439"/>
      <c r="M965" s="439"/>
      <c r="N965" s="439"/>
      <c r="O965" s="439"/>
      <c r="P965" s="439"/>
      <c r="Q965" s="439"/>
    </row>
    <row r="966" ht="25.15" customHeight="true" x14ac:dyDescent="0.2">
      <c r="C966" s="439"/>
      <c r="D966" s="439"/>
      <c r="E966" s="439"/>
      <c r="F966" s="439"/>
      <c r="G966" s="439"/>
      <c r="H966" s="439"/>
      <c r="I966" s="439"/>
      <c r="J966" s="439"/>
      <c r="K966" s="439"/>
      <c r="L966" s="439"/>
      <c r="M966" s="439"/>
      <c r="N966" s="439"/>
      <c r="O966" s="439"/>
      <c r="P966" s="439"/>
      <c r="Q966" s="439"/>
    </row>
    <row r="967" ht="25.15" customHeight="true" x14ac:dyDescent="0.2">
      <c r="C967" s="439"/>
      <c r="D967" s="439"/>
      <c r="E967" s="439"/>
      <c r="F967" s="439"/>
      <c r="G967" s="439"/>
      <c r="H967" s="439"/>
      <c r="I967" s="439"/>
      <c r="J967" s="439"/>
      <c r="K967" s="439"/>
      <c r="L967" s="439"/>
      <c r="M967" s="439"/>
      <c r="N967" s="439"/>
      <c r="O967" s="439"/>
      <c r="P967" s="439"/>
      <c r="Q967" s="439"/>
    </row>
    <row r="968" ht="25.15" customHeight="true" x14ac:dyDescent="0.2">
      <c r="C968" s="439"/>
      <c r="D968" s="439"/>
      <c r="E968" s="439"/>
      <c r="F968" s="439"/>
      <c r="G968" s="439"/>
      <c r="H968" s="439"/>
      <c r="I968" s="439"/>
      <c r="J968" s="439"/>
      <c r="K968" s="439"/>
      <c r="L968" s="439"/>
      <c r="M968" s="439"/>
      <c r="N968" s="439"/>
      <c r="O968" s="439"/>
      <c r="P968" s="439"/>
      <c r="Q968" s="439"/>
    </row>
    <row r="969" ht="25.15" customHeight="true" x14ac:dyDescent="0.2">
      <c r="C969" s="439"/>
      <c r="D969" s="439"/>
      <c r="E969" s="439"/>
      <c r="F969" s="439"/>
      <c r="G969" s="439"/>
      <c r="H969" s="439"/>
      <c r="I969" s="439"/>
      <c r="J969" s="439"/>
      <c r="K969" s="439"/>
      <c r="L969" s="439"/>
      <c r="M969" s="439"/>
      <c r="N969" s="439"/>
      <c r="O969" s="439"/>
      <c r="P969" s="439"/>
      <c r="Q969" s="439"/>
    </row>
    <row r="970" ht="25.15" customHeight="true" x14ac:dyDescent="0.2">
      <c r="C970" s="439"/>
      <c r="D970" s="439"/>
      <c r="E970" s="439"/>
      <c r="F970" s="439"/>
      <c r="G970" s="439"/>
      <c r="H970" s="439"/>
      <c r="I970" s="439"/>
      <c r="J970" s="439"/>
      <c r="K970" s="439"/>
      <c r="L970" s="439"/>
      <c r="M970" s="439"/>
      <c r="N970" s="439"/>
      <c r="O970" s="439"/>
      <c r="P970" s="439"/>
      <c r="Q970" s="439"/>
    </row>
    <row r="971" ht="25.15" customHeight="true" x14ac:dyDescent="0.2">
      <c r="C971" s="439"/>
      <c r="D971" s="439"/>
      <c r="E971" s="439"/>
      <c r="F971" s="439"/>
      <c r="G971" s="439"/>
      <c r="H971" s="439"/>
      <c r="I971" s="439"/>
      <c r="J971" s="439"/>
      <c r="K971" s="439"/>
      <c r="L971" s="439"/>
      <c r="M971" s="439"/>
      <c r="N971" s="439"/>
      <c r="O971" s="439"/>
      <c r="P971" s="439"/>
      <c r="Q971" s="439"/>
    </row>
    <row r="972" ht="25.15" customHeight="true" x14ac:dyDescent="0.2">
      <c r="C972" s="439"/>
      <c r="D972" s="439"/>
      <c r="E972" s="439"/>
      <c r="F972" s="439"/>
      <c r="G972" s="439"/>
      <c r="H972" s="439"/>
      <c r="I972" s="439"/>
      <c r="J972" s="439"/>
      <c r="K972" s="439"/>
      <c r="L972" s="439"/>
      <c r="M972" s="439"/>
      <c r="N972" s="439"/>
      <c r="O972" s="439"/>
      <c r="P972" s="439"/>
      <c r="Q972" s="439"/>
    </row>
    <row r="973" ht="25.15" customHeight="true" x14ac:dyDescent="0.2">
      <c r="C973" s="439"/>
      <c r="D973" s="439"/>
      <c r="E973" s="439"/>
      <c r="F973" s="439"/>
      <c r="G973" s="439"/>
      <c r="H973" s="439"/>
      <c r="I973" s="439"/>
      <c r="J973" s="439"/>
      <c r="K973" s="439"/>
      <c r="L973" s="439"/>
      <c r="M973" s="439"/>
      <c r="N973" s="439"/>
      <c r="O973" s="439"/>
      <c r="P973" s="439"/>
      <c r="Q973" s="439"/>
    </row>
    <row r="974" ht="25.15" customHeight="true" x14ac:dyDescent="0.2">
      <c r="C974" s="439"/>
      <c r="D974" s="439"/>
      <c r="E974" s="439"/>
      <c r="F974" s="439"/>
      <c r="G974" s="439"/>
      <c r="H974" s="439"/>
      <c r="I974" s="439"/>
      <c r="J974" s="439"/>
      <c r="K974" s="439"/>
      <c r="L974" s="439"/>
      <c r="M974" s="439"/>
      <c r="N974" s="439"/>
      <c r="O974" s="439"/>
      <c r="P974" s="439"/>
      <c r="Q974" s="439"/>
    </row>
    <row r="975" ht="25.15" customHeight="true" x14ac:dyDescent="0.2">
      <c r="C975" s="439"/>
      <c r="D975" s="439"/>
      <c r="E975" s="439"/>
      <c r="F975" s="439"/>
      <c r="G975" s="439"/>
      <c r="H975" s="439"/>
      <c r="I975" s="439"/>
      <c r="J975" s="439"/>
      <c r="K975" s="439"/>
      <c r="L975" s="439"/>
      <c r="M975" s="439"/>
      <c r="N975" s="439"/>
      <c r="O975" s="439"/>
      <c r="P975" s="439"/>
      <c r="Q975" s="439"/>
    </row>
    <row r="976" ht="25.15" customHeight="true" x14ac:dyDescent="0.2">
      <c r="C976" s="439"/>
      <c r="D976" s="439"/>
      <c r="E976" s="439"/>
      <c r="F976" s="439"/>
      <c r="G976" s="439"/>
      <c r="H976" s="439"/>
      <c r="I976" s="439"/>
      <c r="J976" s="439"/>
      <c r="K976" s="439"/>
      <c r="L976" s="439"/>
      <c r="M976" s="439"/>
      <c r="N976" s="439"/>
      <c r="O976" s="439"/>
      <c r="P976" s="439"/>
      <c r="Q976" s="439"/>
    </row>
    <row r="977" ht="25.15" customHeight="true" x14ac:dyDescent="0.2">
      <c r="C977" s="439"/>
      <c r="D977" s="439"/>
      <c r="E977" s="439"/>
      <c r="F977" s="439"/>
      <c r="G977" s="439"/>
      <c r="H977" s="439"/>
      <c r="I977" s="439"/>
      <c r="J977" s="439"/>
      <c r="K977" s="439"/>
      <c r="L977" s="439"/>
      <c r="M977" s="439"/>
      <c r="N977" s="439"/>
      <c r="O977" s="439"/>
      <c r="P977" s="439"/>
      <c r="Q977" s="439"/>
    </row>
    <row r="978" ht="25.15" customHeight="true" x14ac:dyDescent="0.2">
      <c r="C978" s="439"/>
      <c r="D978" s="439"/>
      <c r="E978" s="439"/>
      <c r="F978" s="439"/>
      <c r="G978" s="439"/>
      <c r="H978" s="439"/>
      <c r="I978" s="439"/>
      <c r="J978" s="439"/>
      <c r="K978" s="439"/>
      <c r="L978" s="439"/>
      <c r="M978" s="439"/>
      <c r="N978" s="439"/>
      <c r="O978" s="439"/>
      <c r="P978" s="439"/>
      <c r="Q978" s="439"/>
    </row>
    <row r="979" ht="25.15" customHeight="true" x14ac:dyDescent="0.2">
      <c r="C979" s="439"/>
      <c r="D979" s="439"/>
      <c r="E979" s="439"/>
      <c r="F979" s="439"/>
      <c r="G979" s="439"/>
      <c r="H979" s="439"/>
      <c r="I979" s="439"/>
      <c r="J979" s="439"/>
      <c r="K979" s="439"/>
      <c r="L979" s="439"/>
      <c r="M979" s="439"/>
      <c r="N979" s="439"/>
      <c r="O979" s="439"/>
      <c r="P979" s="439"/>
      <c r="Q979" s="439"/>
    </row>
    <row r="980" ht="25.15" customHeight="true" x14ac:dyDescent="0.2">
      <c r="C980" s="439"/>
      <c r="D980" s="439"/>
      <c r="E980" s="439"/>
      <c r="F980" s="439"/>
      <c r="G980" s="439"/>
      <c r="H980" s="439"/>
      <c r="I980" s="439"/>
      <c r="J980" s="439"/>
      <c r="K980" s="439"/>
      <c r="L980" s="439"/>
      <c r="M980" s="439"/>
      <c r="N980" s="439"/>
      <c r="O980" s="439"/>
      <c r="P980" s="439"/>
      <c r="Q980" s="439"/>
    </row>
    <row r="981" ht="25.15" customHeight="true" x14ac:dyDescent="0.2">
      <c r="C981" s="439"/>
      <c r="D981" s="439"/>
      <c r="E981" s="439"/>
      <c r="F981" s="439"/>
      <c r="G981" s="439"/>
      <c r="H981" s="439"/>
      <c r="I981" s="439"/>
      <c r="J981" s="439"/>
      <c r="K981" s="439"/>
      <c r="L981" s="439"/>
      <c r="M981" s="439"/>
      <c r="N981" s="439"/>
      <c r="O981" s="439"/>
      <c r="P981" s="439"/>
      <c r="Q981" s="439"/>
    </row>
    <row r="982" ht="25.15" customHeight="true" x14ac:dyDescent="0.2">
      <c r="C982" s="439"/>
      <c r="D982" s="439"/>
      <c r="E982" s="439"/>
      <c r="F982" s="439"/>
      <c r="G982" s="439"/>
      <c r="H982" s="439"/>
      <c r="I982" s="439"/>
      <c r="J982" s="439"/>
      <c r="K982" s="439"/>
      <c r="L982" s="439"/>
      <c r="M982" s="439"/>
      <c r="N982" s="439"/>
      <c r="O982" s="439"/>
      <c r="P982" s="439"/>
      <c r="Q982" s="439"/>
    </row>
    <row r="983" ht="25.15" customHeight="true" x14ac:dyDescent="0.2">
      <c r="C983" s="439"/>
      <c r="D983" s="439"/>
      <c r="E983" s="439"/>
      <c r="F983" s="439"/>
      <c r="G983" s="439"/>
      <c r="H983" s="439"/>
      <c r="I983" s="439"/>
      <c r="J983" s="439"/>
      <c r="K983" s="439"/>
      <c r="L983" s="439"/>
      <c r="M983" s="439"/>
      <c r="N983" s="439"/>
      <c r="O983" s="439"/>
      <c r="P983" s="439"/>
      <c r="Q983" s="439"/>
    </row>
    <row r="984" ht="25.15" customHeight="true" x14ac:dyDescent="0.2">
      <c r="C984" s="439"/>
      <c r="D984" s="439"/>
      <c r="E984" s="439"/>
      <c r="F984" s="439"/>
      <c r="G984" s="439"/>
      <c r="H984" s="439"/>
      <c r="I984" s="439"/>
      <c r="J984" s="439"/>
      <c r="K984" s="439"/>
      <c r="L984" s="439"/>
      <c r="M984" s="439"/>
      <c r="N984" s="439"/>
      <c r="O984" s="439"/>
      <c r="P984" s="439"/>
      <c r="Q984" s="439"/>
    </row>
    <row r="985" ht="25.15" customHeight="true" x14ac:dyDescent="0.2">
      <c r="C985" s="439"/>
      <c r="D985" s="439"/>
      <c r="E985" s="439"/>
      <c r="F985" s="439"/>
      <c r="G985" s="439"/>
      <c r="H985" s="439"/>
      <c r="I985" s="439"/>
      <c r="J985" s="439"/>
      <c r="K985" s="439"/>
      <c r="L985" s="439"/>
      <c r="M985" s="439"/>
      <c r="N985" s="439"/>
      <c r="O985" s="439"/>
      <c r="P985" s="439"/>
      <c r="Q985" s="439"/>
    </row>
    <row r="986" ht="25.15" customHeight="true" x14ac:dyDescent="0.2">
      <c r="C986" s="439"/>
      <c r="D986" s="439"/>
      <c r="E986" s="439"/>
      <c r="F986" s="439"/>
      <c r="G986" s="439"/>
      <c r="H986" s="439"/>
      <c r="I986" s="439"/>
      <c r="J986" s="439"/>
      <c r="K986" s="439"/>
      <c r="L986" s="439"/>
      <c r="M986" s="439"/>
      <c r="N986" s="439"/>
      <c r="O986" s="439"/>
      <c r="P986" s="439"/>
      <c r="Q986" s="439"/>
    </row>
    <row r="987" ht="25.15" customHeight="true" x14ac:dyDescent="0.2">
      <c r="C987" s="439"/>
      <c r="D987" s="439"/>
      <c r="E987" s="439"/>
      <c r="F987" s="439"/>
      <c r="G987" s="439"/>
      <c r="H987" s="439"/>
      <c r="I987" s="439"/>
      <c r="J987" s="439"/>
      <c r="K987" s="439"/>
      <c r="L987" s="439"/>
      <c r="M987" s="439"/>
      <c r="N987" s="439"/>
      <c r="O987" s="439"/>
      <c r="P987" s="439"/>
      <c r="Q987" s="439"/>
    </row>
    <row r="988" ht="25.15" customHeight="true" x14ac:dyDescent="0.2">
      <c r="C988" s="439"/>
      <c r="D988" s="439"/>
      <c r="E988" s="439"/>
      <c r="F988" s="439"/>
      <c r="G988" s="439"/>
      <c r="H988" s="439"/>
      <c r="I988" s="439"/>
      <c r="J988" s="439"/>
      <c r="K988" s="439"/>
      <c r="L988" s="439"/>
      <c r="M988" s="439"/>
      <c r="N988" s="439"/>
      <c r="O988" s="439"/>
      <c r="P988" s="439"/>
      <c r="Q988" s="439"/>
    </row>
    <row r="989" ht="25.15" customHeight="true" x14ac:dyDescent="0.2">
      <c r="C989" s="439"/>
      <c r="D989" s="439"/>
      <c r="E989" s="439"/>
      <c r="F989" s="439"/>
      <c r="G989" s="439"/>
      <c r="H989" s="439"/>
      <c r="I989" s="439"/>
      <c r="J989" s="439"/>
      <c r="K989" s="439"/>
      <c r="L989" s="439"/>
      <c r="M989" s="439"/>
      <c r="N989" s="439"/>
      <c r="O989" s="439"/>
      <c r="P989" s="439"/>
      <c r="Q989" s="439"/>
    </row>
    <row r="990" ht="25.15" customHeight="true" x14ac:dyDescent="0.2">
      <c r="C990" s="439"/>
      <c r="D990" s="439"/>
      <c r="E990" s="439"/>
      <c r="F990" s="439"/>
      <c r="G990" s="439"/>
      <c r="H990" s="439"/>
      <c r="I990" s="439"/>
      <c r="J990" s="439"/>
      <c r="K990" s="439"/>
      <c r="L990" s="439"/>
      <c r="M990" s="439"/>
      <c r="N990" s="439"/>
      <c r="O990" s="439"/>
      <c r="P990" s="439"/>
      <c r="Q990" s="439"/>
    </row>
    <row r="991" ht="25.15" customHeight="true" x14ac:dyDescent="0.2">
      <c r="C991" s="439"/>
      <c r="D991" s="439"/>
      <c r="E991" s="439"/>
      <c r="F991" s="439"/>
      <c r="G991" s="439"/>
      <c r="H991" s="439"/>
      <c r="I991" s="439"/>
      <c r="J991" s="439"/>
      <c r="K991" s="439"/>
      <c r="L991" s="439"/>
      <c r="M991" s="439"/>
      <c r="N991" s="439"/>
      <c r="O991" s="439"/>
      <c r="P991" s="439"/>
      <c r="Q991" s="439"/>
    </row>
    <row r="992" ht="25.15" customHeight="true" x14ac:dyDescent="0.2">
      <c r="C992" s="439"/>
      <c r="D992" s="439"/>
      <c r="E992" s="439"/>
      <c r="F992" s="439"/>
      <c r="G992" s="439"/>
      <c r="H992" s="439"/>
      <c r="I992" s="439"/>
      <c r="J992" s="439"/>
      <c r="K992" s="439"/>
      <c r="L992" s="439"/>
      <c r="M992" s="439"/>
      <c r="N992" s="439"/>
      <c r="O992" s="439"/>
      <c r="P992" s="439"/>
      <c r="Q992" s="439"/>
    </row>
    <row r="993" ht="25.15" customHeight="true" x14ac:dyDescent="0.2">
      <c r="C993" s="439"/>
      <c r="D993" s="439"/>
      <c r="E993" s="439"/>
      <c r="F993" s="439"/>
      <c r="G993" s="439"/>
      <c r="H993" s="439"/>
      <c r="I993" s="439"/>
      <c r="J993" s="439"/>
      <c r="K993" s="439"/>
      <c r="L993" s="439"/>
      <c r="M993" s="439"/>
      <c r="N993" s="439"/>
      <c r="O993" s="439"/>
      <c r="P993" s="439"/>
      <c r="Q993" s="439"/>
    </row>
    <row r="994" ht="25.15" customHeight="true" x14ac:dyDescent="0.2">
      <c r="C994" s="439"/>
      <c r="D994" s="439"/>
      <c r="E994" s="439"/>
      <c r="F994" s="439"/>
      <c r="G994" s="439"/>
      <c r="H994" s="439"/>
      <c r="I994" s="439"/>
      <c r="J994" s="439"/>
      <c r="K994" s="439"/>
      <c r="L994" s="439"/>
      <c r="M994" s="439"/>
      <c r="N994" s="439"/>
      <c r="O994" s="439"/>
      <c r="P994" s="439"/>
      <c r="Q994" s="439"/>
    </row>
    <row r="995" ht="25.15" customHeight="true" x14ac:dyDescent="0.2">
      <c r="C995" s="439"/>
      <c r="D995" s="439"/>
      <c r="E995" s="439"/>
      <c r="F995" s="439"/>
      <c r="G995" s="439"/>
      <c r="H995" s="439"/>
      <c r="I995" s="439"/>
      <c r="J995" s="439"/>
      <c r="K995" s="439"/>
      <c r="L995" s="439"/>
      <c r="M995" s="439"/>
      <c r="N995" s="439"/>
      <c r="O995" s="439"/>
      <c r="P995" s="439"/>
      <c r="Q995" s="439"/>
    </row>
    <row r="996" ht="25.15" customHeight="true" x14ac:dyDescent="0.2">
      <c r="C996" s="439"/>
      <c r="D996" s="439"/>
      <c r="E996" s="439"/>
      <c r="F996" s="439"/>
      <c r="G996" s="439"/>
      <c r="H996" s="439"/>
      <c r="I996" s="439"/>
      <c r="J996" s="439"/>
      <c r="K996" s="439"/>
      <c r="L996" s="439"/>
      <c r="M996" s="439"/>
      <c r="N996" s="439"/>
      <c r="O996" s="439"/>
      <c r="P996" s="439"/>
      <c r="Q996" s="439"/>
    </row>
    <row r="997" ht="25.15" customHeight="true" x14ac:dyDescent="0.2">
      <c r="C997" s="439"/>
      <c r="D997" s="439"/>
      <c r="E997" s="439"/>
      <c r="F997" s="439"/>
      <c r="G997" s="439"/>
      <c r="H997" s="439"/>
      <c r="I997" s="439"/>
      <c r="J997" s="439"/>
      <c r="K997" s="439"/>
      <c r="L997" s="439"/>
      <c r="M997" s="439"/>
      <c r="N997" s="439"/>
      <c r="O997" s="439"/>
      <c r="P997" s="439"/>
      <c r="Q997" s="439"/>
    </row>
    <row r="998" ht="25.15" customHeight="true" x14ac:dyDescent="0.2">
      <c r="C998" s="439"/>
      <c r="D998" s="439"/>
      <c r="E998" s="439"/>
      <c r="F998" s="439"/>
      <c r="G998" s="439"/>
      <c r="H998" s="439"/>
      <c r="I998" s="439"/>
      <c r="J998" s="439"/>
      <c r="K998" s="439"/>
      <c r="L998" s="439"/>
      <c r="M998" s="439"/>
      <c r="N998" s="439"/>
      <c r="O998" s="439"/>
      <c r="P998" s="439"/>
      <c r="Q998" s="439"/>
    </row>
    <row r="999" ht="25.15" customHeight="true" x14ac:dyDescent="0.2">
      <c r="C999" s="439"/>
      <c r="D999" s="439"/>
      <c r="E999" s="439"/>
      <c r="F999" s="439"/>
      <c r="G999" s="439"/>
      <c r="H999" s="439"/>
      <c r="I999" s="439"/>
      <c r="J999" s="439"/>
      <c r="K999" s="439"/>
      <c r="L999" s="439"/>
      <c r="M999" s="439"/>
      <c r="N999" s="439"/>
      <c r="O999" s="439"/>
      <c r="P999" s="439"/>
      <c r="Q999" s="439"/>
    </row>
    <row r="1000" ht="25.15" customHeight="true" x14ac:dyDescent="0.2">
      <c r="C1000" s="439"/>
      <c r="D1000" s="439"/>
      <c r="E1000" s="439"/>
      <c r="F1000" s="439"/>
      <c r="G1000" s="439"/>
      <c r="H1000" s="439"/>
      <c r="I1000" s="439"/>
      <c r="J1000" s="439"/>
      <c r="K1000" s="439"/>
      <c r="L1000" s="439"/>
      <c r="M1000" s="439"/>
      <c r="N1000" s="439"/>
      <c r="O1000" s="439"/>
      <c r="P1000" s="439"/>
      <c r="Q1000" s="439"/>
    </row>
    <row r="1001" ht="25.15" customHeight="true" x14ac:dyDescent="0.2">
      <c r="C1001" s="439"/>
      <c r="D1001" s="439"/>
      <c r="E1001" s="439"/>
      <c r="F1001" s="439"/>
      <c r="G1001" s="439"/>
      <c r="H1001" s="439"/>
      <c r="I1001" s="439"/>
      <c r="J1001" s="439"/>
      <c r="K1001" s="439"/>
      <c r="L1001" s="439"/>
      <c r="M1001" s="439"/>
      <c r="N1001" s="439"/>
      <c r="O1001" s="439"/>
      <c r="P1001" s="439"/>
      <c r="Q1001" s="439"/>
    </row>
    <row r="1002" ht="25.15" customHeight="true" x14ac:dyDescent="0.2">
      <c r="C1002" s="439"/>
      <c r="D1002" s="439"/>
      <c r="E1002" s="439"/>
      <c r="F1002" s="439"/>
      <c r="G1002" s="439"/>
      <c r="H1002" s="439"/>
      <c r="I1002" s="439"/>
      <c r="J1002" s="439"/>
      <c r="K1002" s="439"/>
      <c r="L1002" s="439"/>
      <c r="M1002" s="439"/>
      <c r="N1002" s="439"/>
      <c r="O1002" s="439"/>
      <c r="P1002" s="439"/>
      <c r="Q1002" s="439"/>
    </row>
    <row r="1003" ht="25.15" customHeight="true" x14ac:dyDescent="0.2">
      <c r="C1003" s="439"/>
      <c r="D1003" s="439"/>
      <c r="E1003" s="439"/>
      <c r="F1003" s="439"/>
      <c r="G1003" s="439"/>
      <c r="H1003" s="439"/>
      <c r="I1003" s="439"/>
      <c r="J1003" s="439"/>
      <c r="K1003" s="439"/>
      <c r="L1003" s="439"/>
      <c r="M1003" s="439"/>
      <c r="N1003" s="439"/>
      <c r="O1003" s="439"/>
      <c r="P1003" s="439"/>
      <c r="Q1003" s="439"/>
    </row>
    <row r="1004" ht="25.15" customHeight="true" x14ac:dyDescent="0.2">
      <c r="C1004" s="439"/>
      <c r="D1004" s="439"/>
      <c r="E1004" s="439"/>
      <c r="F1004" s="439"/>
      <c r="G1004" s="439"/>
      <c r="H1004" s="439"/>
      <c r="I1004" s="439"/>
      <c r="J1004" s="439"/>
      <c r="K1004" s="439"/>
      <c r="L1004" s="439"/>
      <c r="M1004" s="439"/>
      <c r="N1004" s="439"/>
      <c r="O1004" s="439"/>
      <c r="P1004" s="439"/>
      <c r="Q1004" s="439"/>
    </row>
    <row r="1005" ht="25.15" customHeight="true" x14ac:dyDescent="0.2">
      <c r="C1005" s="439"/>
      <c r="D1005" s="439"/>
      <c r="E1005" s="439"/>
      <c r="F1005" s="439"/>
      <c r="G1005" s="439"/>
      <c r="H1005" s="439"/>
      <c r="I1005" s="439"/>
      <c r="J1005" s="439"/>
      <c r="K1005" s="439"/>
      <c r="L1005" s="439"/>
      <c r="M1005" s="439"/>
      <c r="N1005" s="439"/>
      <c r="O1005" s="439"/>
      <c r="P1005" s="439"/>
      <c r="Q1005" s="439"/>
    </row>
    <row r="1006" ht="25.15" customHeight="true" x14ac:dyDescent="0.2">
      <c r="C1006" s="439"/>
      <c r="D1006" s="439"/>
      <c r="E1006" s="439"/>
      <c r="F1006" s="439"/>
      <c r="G1006" s="439"/>
      <c r="H1006" s="439"/>
      <c r="I1006" s="439"/>
      <c r="J1006" s="439"/>
      <c r="K1006" s="439"/>
      <c r="L1006" s="439"/>
      <c r="M1006" s="439"/>
      <c r="N1006" s="439"/>
      <c r="O1006" s="439"/>
      <c r="P1006" s="439"/>
      <c r="Q1006" s="439"/>
    </row>
    <row r="1007" ht="25.15" customHeight="true" x14ac:dyDescent="0.2">
      <c r="C1007" s="439"/>
      <c r="D1007" s="439"/>
      <c r="E1007" s="439"/>
      <c r="F1007" s="439"/>
      <c r="G1007" s="439"/>
      <c r="H1007" s="439"/>
      <c r="I1007" s="439"/>
      <c r="J1007" s="439"/>
      <c r="K1007" s="439"/>
      <c r="L1007" s="439"/>
      <c r="M1007" s="439"/>
      <c r="N1007" s="439"/>
      <c r="O1007" s="439"/>
      <c r="P1007" s="439"/>
      <c r="Q1007" s="439"/>
    </row>
    <row r="1008" ht="25.15" customHeight="true" x14ac:dyDescent="0.2">
      <c r="C1008" s="439"/>
      <c r="D1008" s="439"/>
      <c r="E1008" s="439"/>
      <c r="F1008" s="439"/>
      <c r="G1008" s="439"/>
      <c r="H1008" s="439"/>
      <c r="I1008" s="439"/>
      <c r="J1008" s="439"/>
      <c r="K1008" s="439"/>
      <c r="L1008" s="439"/>
      <c r="M1008" s="439"/>
      <c r="N1008" s="439"/>
      <c r="O1008" s="439"/>
      <c r="P1008" s="439"/>
      <c r="Q1008" s="439"/>
    </row>
    <row r="1009" ht="25.15" customHeight="true" x14ac:dyDescent="0.2">
      <c r="C1009" s="439"/>
      <c r="D1009" s="439"/>
      <c r="E1009" s="439"/>
      <c r="F1009" s="439"/>
      <c r="G1009" s="439"/>
      <c r="H1009" s="439"/>
      <c r="I1009" s="439"/>
      <c r="J1009" s="439"/>
      <c r="K1009" s="439"/>
      <c r="L1009" s="439"/>
      <c r="M1009" s="439"/>
      <c r="N1009" s="439"/>
      <c r="O1009" s="439"/>
      <c r="P1009" s="439"/>
      <c r="Q1009" s="439"/>
    </row>
    <row r="1010" ht="25.15" customHeight="true" x14ac:dyDescent="0.2">
      <c r="C1010" s="439"/>
      <c r="D1010" s="439"/>
      <c r="E1010" s="439"/>
      <c r="F1010" s="439"/>
      <c r="G1010" s="439"/>
      <c r="H1010" s="439"/>
      <c r="I1010" s="439"/>
      <c r="J1010" s="439"/>
      <c r="K1010" s="439"/>
      <c r="L1010" s="439"/>
      <c r="M1010" s="439"/>
      <c r="N1010" s="439"/>
      <c r="O1010" s="439"/>
      <c r="P1010" s="439"/>
      <c r="Q1010" s="439"/>
    </row>
    <row r="1011" ht="25.15" customHeight="true" x14ac:dyDescent="0.2">
      <c r="C1011" s="439"/>
      <c r="D1011" s="439"/>
      <c r="E1011" s="439"/>
      <c r="F1011" s="439"/>
      <c r="G1011" s="439"/>
      <c r="H1011" s="439"/>
      <c r="I1011" s="439"/>
      <c r="J1011" s="439"/>
      <c r="K1011" s="439"/>
      <c r="L1011" s="439"/>
      <c r="M1011" s="439"/>
      <c r="N1011" s="439"/>
      <c r="O1011" s="439"/>
      <c r="P1011" s="439"/>
      <c r="Q1011" s="439"/>
    </row>
    <row r="1012" ht="25.15" customHeight="true" x14ac:dyDescent="0.2">
      <c r="C1012" s="439"/>
      <c r="D1012" s="439"/>
      <c r="E1012" s="439"/>
      <c r="F1012" s="439"/>
      <c r="G1012" s="439"/>
      <c r="H1012" s="439"/>
      <c r="I1012" s="439"/>
      <c r="J1012" s="439"/>
      <c r="K1012" s="439"/>
      <c r="L1012" s="439"/>
      <c r="M1012" s="439"/>
      <c r="N1012" s="439"/>
      <c r="O1012" s="439"/>
      <c r="P1012" s="439"/>
      <c r="Q1012" s="439"/>
    </row>
    <row r="1013" ht="25.15" customHeight="true" x14ac:dyDescent="0.2">
      <c r="C1013" s="439"/>
      <c r="D1013" s="439"/>
      <c r="E1013" s="439"/>
      <c r="F1013" s="439"/>
      <c r="G1013" s="439"/>
      <c r="H1013" s="439"/>
      <c r="I1013" s="439"/>
      <c r="J1013" s="439"/>
      <c r="K1013" s="439"/>
      <c r="L1013" s="439"/>
      <c r="M1013" s="439"/>
      <c r="N1013" s="439"/>
      <c r="O1013" s="439"/>
      <c r="P1013" s="439"/>
      <c r="Q1013" s="439"/>
    </row>
    <row r="1014" ht="25.15" customHeight="true" x14ac:dyDescent="0.2">
      <c r="C1014" s="439"/>
      <c r="D1014" s="439"/>
      <c r="E1014" s="439"/>
      <c r="F1014" s="439"/>
      <c r="G1014" s="439"/>
      <c r="H1014" s="439"/>
      <c r="I1014" s="439"/>
      <c r="J1014" s="439"/>
      <c r="K1014" s="439"/>
      <c r="L1014" s="439"/>
      <c r="M1014" s="439"/>
      <c r="N1014" s="439"/>
      <c r="O1014" s="439"/>
      <c r="P1014" s="439"/>
      <c r="Q1014" s="439"/>
    </row>
    <row r="1015" ht="25.15" customHeight="true" x14ac:dyDescent="0.2">
      <c r="C1015" s="439"/>
      <c r="D1015" s="439"/>
      <c r="E1015" s="439"/>
      <c r="F1015" s="439"/>
      <c r="G1015" s="439"/>
      <c r="H1015" s="439"/>
      <c r="I1015" s="439"/>
      <c r="J1015" s="439"/>
      <c r="K1015" s="439"/>
      <c r="L1015" s="439"/>
      <c r="M1015" s="439"/>
      <c r="N1015" s="439"/>
      <c r="O1015" s="439"/>
      <c r="P1015" s="439"/>
      <c r="Q1015" s="439"/>
    </row>
    <row r="1016" ht="25.15" customHeight="true" x14ac:dyDescent="0.2">
      <c r="C1016" s="439"/>
      <c r="D1016" s="439"/>
      <c r="E1016" s="439"/>
      <c r="F1016" s="439"/>
      <c r="G1016" s="439"/>
      <c r="H1016" s="439"/>
      <c r="I1016" s="439"/>
      <c r="J1016" s="439"/>
      <c r="K1016" s="439"/>
      <c r="L1016" s="439"/>
      <c r="M1016" s="439"/>
      <c r="N1016" s="439"/>
      <c r="O1016" s="439"/>
      <c r="P1016" s="439"/>
      <c r="Q1016" s="439"/>
    </row>
    <row r="1017" ht="25.15" customHeight="true" x14ac:dyDescent="0.2">
      <c r="C1017" s="439"/>
      <c r="D1017" s="439"/>
      <c r="E1017" s="439"/>
      <c r="F1017" s="439"/>
      <c r="G1017" s="439"/>
      <c r="H1017" s="439"/>
      <c r="I1017" s="439"/>
      <c r="J1017" s="439"/>
      <c r="K1017" s="439"/>
      <c r="L1017" s="439"/>
      <c r="M1017" s="439"/>
      <c r="N1017" s="439"/>
      <c r="O1017" s="439"/>
      <c r="P1017" s="439"/>
      <c r="Q1017" s="439"/>
    </row>
    <row r="1018" ht="25.15" customHeight="true" x14ac:dyDescent="0.2">
      <c r="C1018" s="439"/>
      <c r="D1018" s="439"/>
      <c r="E1018" s="439"/>
      <c r="F1018" s="439"/>
      <c r="G1018" s="439"/>
      <c r="H1018" s="439"/>
      <c r="I1018" s="439"/>
      <c r="J1018" s="439"/>
      <c r="K1018" s="439"/>
      <c r="L1018" s="439"/>
      <c r="M1018" s="439"/>
      <c r="N1018" s="439"/>
      <c r="O1018" s="439"/>
      <c r="P1018" s="439"/>
      <c r="Q1018" s="439"/>
    </row>
    <row r="1019" ht="25.15" customHeight="true" x14ac:dyDescent="0.2">
      <c r="C1019" s="439"/>
      <c r="D1019" s="439"/>
      <c r="E1019" s="439"/>
      <c r="F1019" s="439"/>
      <c r="G1019" s="439"/>
      <c r="H1019" s="439"/>
      <c r="I1019" s="439"/>
      <c r="J1019" s="439"/>
      <c r="K1019" s="439"/>
      <c r="L1019" s="439"/>
      <c r="M1019" s="439"/>
      <c r="N1019" s="439"/>
      <c r="O1019" s="439"/>
      <c r="P1019" s="439"/>
      <c r="Q1019" s="439"/>
    </row>
    <row r="1020" ht="25.15" customHeight="true" x14ac:dyDescent="0.2">
      <c r="C1020" s="439"/>
      <c r="D1020" s="439"/>
      <c r="E1020" s="439"/>
      <c r="F1020" s="439"/>
      <c r="G1020" s="439"/>
      <c r="H1020" s="439"/>
      <c r="I1020" s="439"/>
      <c r="J1020" s="439"/>
      <c r="K1020" s="439"/>
      <c r="L1020" s="439"/>
      <c r="M1020" s="439"/>
      <c r="N1020" s="439"/>
      <c r="O1020" s="439"/>
      <c r="P1020" s="439"/>
      <c r="Q1020" s="439"/>
    </row>
    <row r="1021" ht="25.15" customHeight="true" x14ac:dyDescent="0.2">
      <c r="C1021" s="439"/>
      <c r="D1021" s="439"/>
      <c r="E1021" s="439"/>
      <c r="F1021" s="439"/>
      <c r="G1021" s="439"/>
      <c r="H1021" s="439"/>
      <c r="I1021" s="439"/>
      <c r="J1021" s="439"/>
      <c r="K1021" s="439"/>
      <c r="L1021" s="439"/>
      <c r="M1021" s="439"/>
      <c r="N1021" s="439"/>
      <c r="O1021" s="439"/>
      <c r="P1021" s="439"/>
      <c r="Q1021" s="439"/>
    </row>
    <row r="1022" ht="25.15" customHeight="true" x14ac:dyDescent="0.2">
      <c r="C1022" s="439"/>
      <c r="D1022" s="439"/>
      <c r="E1022" s="439"/>
      <c r="F1022" s="439"/>
      <c r="G1022" s="439"/>
      <c r="H1022" s="439"/>
      <c r="I1022" s="439"/>
      <c r="J1022" s="439"/>
      <c r="K1022" s="439"/>
      <c r="L1022" s="439"/>
      <c r="M1022" s="439"/>
      <c r="N1022" s="439"/>
      <c r="O1022" s="439"/>
      <c r="P1022" s="439"/>
      <c r="Q1022" s="439"/>
    </row>
    <row r="1023" ht="25.15" customHeight="true" x14ac:dyDescent="0.2">
      <c r="C1023" s="439"/>
      <c r="D1023" s="439"/>
      <c r="E1023" s="439"/>
      <c r="F1023" s="439"/>
      <c r="G1023" s="439"/>
      <c r="H1023" s="439"/>
      <c r="I1023" s="439"/>
      <c r="J1023" s="439"/>
      <c r="K1023" s="439"/>
      <c r="L1023" s="439"/>
      <c r="M1023" s="439"/>
      <c r="N1023" s="439"/>
      <c r="O1023" s="439"/>
      <c r="P1023" s="439"/>
      <c r="Q1023" s="439"/>
    </row>
    <row r="1024" ht="25.15" customHeight="true" x14ac:dyDescent="0.2">
      <c r="C1024" s="439"/>
      <c r="D1024" s="439"/>
      <c r="E1024" s="439"/>
      <c r="F1024" s="439"/>
      <c r="G1024" s="439"/>
      <c r="H1024" s="439"/>
      <c r="I1024" s="439"/>
      <c r="J1024" s="439"/>
      <c r="K1024" s="439"/>
      <c r="L1024" s="439"/>
      <c r="M1024" s="439"/>
      <c r="N1024" s="439"/>
      <c r="O1024" s="439"/>
      <c r="P1024" s="439"/>
      <c r="Q1024" s="439"/>
    </row>
    <row r="1025" s="376" customFormat="true" ht="21" customHeight="true" x14ac:dyDescent="0.2">
      <c r="A1025" s="1938" t="s">
        <v>295</v>
      </c>
      <c r="B1025" s="1939"/>
      <c r="C1025" s="1940"/>
      <c r="U1025" s="511"/>
      <c r="V1025" s="511"/>
      <c r="W1025" s="511"/>
      <c r="X1025" s="511"/>
      <c r="Y1025" s="511"/>
      <c r="Z1025" s="511"/>
      <c r="AA1025" s="511"/>
      <c r="AB1025" s="511"/>
      <c r="AC1025" s="511"/>
      <c r="AD1025" s="511"/>
      <c r="AE1025" s="511"/>
      <c r="AF1025" s="511"/>
      <c r="AG1025" s="511"/>
      <c r="AH1025" s="511"/>
      <c r="AI1025" s="511"/>
      <c r="AJ1025" s="511"/>
      <c r="AK1025" s="511"/>
      <c r="AL1025" s="511"/>
      <c r="AM1025" s="511"/>
      <c r="AN1025" s="511"/>
      <c r="AO1025" s="511"/>
      <c r="AP1025" s="511"/>
      <c r="AQ1025" s="511"/>
      <c r="AR1025" s="511"/>
      <c r="AS1025" s="511"/>
      <c r="AT1025" s="511"/>
      <c r="AU1025" s="511"/>
      <c r="AV1025" s="511"/>
      <c r="AW1025" s="511"/>
      <c r="AX1025" s="511"/>
      <c r="AY1025" s="511"/>
      <c r="AZ1025" s="511"/>
      <c r="BA1025" s="223"/>
      <c r="BB1025" s="290"/>
      <c r="BC1025"/>
      <c r="BD1025"/>
      <c r="BE1025"/>
      <c r="BF1025"/>
      <c r="BG1025"/>
      <c r="BH1025"/>
      <c r="BI1025"/>
      <c r="BJ1025"/>
      <c r="BK1025"/>
      <c r="BL1025"/>
      <c r="BM1025"/>
      <c r="BN1025"/>
      <c r="BO1025"/>
      <c r="BP1025"/>
      <c r="BQ1025"/>
      <c r="BR1025"/>
      <c r="BS1025"/>
      <c r="BT1025" s="223"/>
      <c r="BU1025" s="224"/>
      <c r="BV1025" s="224"/>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76" customFormat="true" ht="15.95" customHeight="true" x14ac:dyDescent="0.2">
      <c r="A1026" s="1941" t="s">
        <v>189</v>
      </c>
      <c r="B1026" s="1942"/>
      <c r="C1026" s="402" t="s">
        <v>190</v>
      </c>
      <c r="U1026" s="511"/>
      <c r="V1026" s="511"/>
      <c r="W1026" s="511"/>
      <c r="X1026" s="511"/>
      <c r="Y1026" s="511"/>
      <c r="Z1026" s="511"/>
      <c r="AA1026" s="511"/>
      <c r="AB1026" s="511"/>
      <c r="AC1026" s="511"/>
      <c r="AD1026" s="511"/>
      <c r="AE1026" s="511"/>
      <c r="AF1026" s="511"/>
      <c r="AG1026" s="511"/>
      <c r="AH1026" s="511"/>
      <c r="AI1026" s="511"/>
      <c r="AJ1026" s="511"/>
      <c r="AK1026" s="511"/>
      <c r="AL1026" s="511"/>
      <c r="AM1026" s="511"/>
      <c r="AN1026" s="511"/>
      <c r="AO1026" s="511"/>
      <c r="AP1026" s="511"/>
      <c r="AQ1026" s="511"/>
      <c r="AR1026" s="511"/>
      <c r="AS1026" s="511"/>
      <c r="AT1026" s="511"/>
      <c r="AU1026" s="511"/>
      <c r="AV1026" s="511"/>
      <c r="AW1026" s="511"/>
      <c r="AX1026" s="511"/>
      <c r="AY1026" s="511"/>
      <c r="AZ1026" s="511"/>
      <c r="BA1026" s="223"/>
      <c r="BB1026" s="290"/>
      <c r="BC1026"/>
      <c r="BD1026"/>
      <c r="BE1026"/>
      <c r="BF1026"/>
      <c r="BG1026"/>
      <c r="BH1026"/>
      <c r="BI1026"/>
      <c r="BJ1026"/>
      <c r="BK1026"/>
      <c r="BL1026"/>
      <c r="BM1026"/>
      <c r="BN1026"/>
      <c r="BO1026"/>
      <c r="BP1026"/>
      <c r="BQ1026"/>
      <c r="BR1026"/>
      <c r="BS1026"/>
      <c r="BT1026" s="223"/>
      <c r="BU1026" s="224"/>
      <c r="BV1026" s="224"/>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76" customFormat="true" ht="17.1" hidden="true" customHeight="true" x14ac:dyDescent="0.2">
      <c r="A1027" s="403" t="s">
        <v>191</v>
      </c>
      <c r="B1027" s="404" t="s">
        <v>192</v>
      </c>
      <c r="C1027" s="405">
        <v>19918</v>
      </c>
      <c r="U1027" s="511"/>
      <c r="V1027" s="511"/>
      <c r="W1027" s="511"/>
      <c r="X1027" s="511"/>
      <c r="Y1027" s="511"/>
      <c r="Z1027" s="511"/>
      <c r="AA1027" s="511"/>
      <c r="AB1027" s="511"/>
      <c r="AC1027" s="511"/>
      <c r="AD1027" s="511"/>
      <c r="AE1027" s="511"/>
      <c r="AF1027" s="511"/>
      <c r="AG1027" s="511"/>
      <c r="AH1027" s="511"/>
      <c r="AI1027" s="511"/>
      <c r="AJ1027" s="511"/>
      <c r="AK1027" s="511"/>
      <c r="AL1027" s="511"/>
      <c r="AM1027" s="511"/>
      <c r="AN1027" s="511"/>
      <c r="AO1027" s="511"/>
      <c r="AP1027" s="511"/>
      <c r="AQ1027" s="511"/>
      <c r="AR1027" s="511"/>
      <c r="AS1027" s="511"/>
      <c r="AT1027" s="511"/>
      <c r="AU1027" s="511"/>
      <c r="AV1027" s="511"/>
      <c r="AW1027" s="511"/>
      <c r="AX1027" s="511"/>
      <c r="AY1027" s="511"/>
      <c r="AZ1027" s="511"/>
      <c r="BA1027" s="223"/>
      <c r="BB1027" s="290"/>
      <c r="BC1027"/>
      <c r="BD1027"/>
      <c r="BE1027"/>
      <c r="BF1027"/>
      <c r="BG1027"/>
      <c r="BH1027"/>
      <c r="BI1027"/>
      <c r="BJ1027"/>
      <c r="BK1027"/>
      <c r="BL1027"/>
      <c r="BM1027"/>
      <c r="BN1027"/>
      <c r="BO1027"/>
      <c r="BP1027"/>
      <c r="BQ1027"/>
      <c r="BR1027"/>
      <c r="BS1027"/>
      <c r="BT1027" s="223"/>
      <c r="BU1027" s="224"/>
      <c r="BV1027" s="224"/>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76" customFormat="true" ht="17.1" hidden="true" customHeight="true" x14ac:dyDescent="0.2">
      <c r="A1028" s="406" t="s">
        <v>193</v>
      </c>
      <c r="B1028" s="407" t="s">
        <v>192</v>
      </c>
      <c r="C1028" s="408">
        <v>19918</v>
      </c>
      <c r="U1028" s="511"/>
      <c r="V1028" s="511"/>
      <c r="W1028" s="511"/>
      <c r="X1028" s="511"/>
      <c r="Y1028" s="511"/>
      <c r="Z1028" s="511"/>
      <c r="AA1028" s="511"/>
      <c r="AB1028" s="511"/>
      <c r="AC1028" s="511"/>
      <c r="AD1028" s="511"/>
      <c r="AE1028" s="511"/>
      <c r="AF1028" s="511"/>
      <c r="AG1028" s="511"/>
      <c r="AH1028" s="511"/>
      <c r="AI1028" s="511"/>
      <c r="AJ1028" s="511"/>
      <c r="AK1028" s="511"/>
      <c r="AL1028" s="511"/>
      <c r="AM1028" s="511"/>
      <c r="AN1028" s="511"/>
      <c r="AO1028" s="511"/>
      <c r="AP1028" s="511"/>
      <c r="AQ1028" s="511"/>
      <c r="AR1028" s="511"/>
      <c r="AS1028" s="511"/>
      <c r="AT1028" s="511"/>
      <c r="AU1028" s="511"/>
      <c r="AV1028" s="511"/>
      <c r="AW1028" s="511"/>
      <c r="AX1028" s="511"/>
      <c r="AY1028" s="511"/>
      <c r="AZ1028" s="511"/>
      <c r="BA1028" s="223"/>
      <c r="BB1028" s="290"/>
      <c r="BC1028"/>
      <c r="BD1028"/>
      <c r="BE1028"/>
      <c r="BF1028"/>
      <c r="BG1028"/>
      <c r="BH1028"/>
      <c r="BI1028"/>
      <c r="BJ1028"/>
      <c r="BK1028"/>
      <c r="BL1028"/>
      <c r="BM1028"/>
      <c r="BN1028"/>
      <c r="BO1028"/>
      <c r="BP1028"/>
      <c r="BQ1028"/>
      <c r="BR1028"/>
      <c r="BS1028"/>
      <c r="BT1028" s="223"/>
      <c r="BU1028" s="224"/>
      <c r="BV1028" s="224"/>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76" customFormat="true" ht="17.1" hidden="true" customHeight="true" x14ac:dyDescent="0.2">
      <c r="A1029" s="406" t="s">
        <v>194</v>
      </c>
      <c r="B1029" s="407" t="s">
        <v>195</v>
      </c>
      <c r="C1029" s="408">
        <v>19918</v>
      </c>
      <c r="U1029" s="511"/>
      <c r="V1029" s="511"/>
      <c r="W1029" s="511"/>
      <c r="X1029" s="511"/>
      <c r="Y1029" s="511"/>
      <c r="Z1029" s="511"/>
      <c r="AA1029" s="511"/>
      <c r="AB1029" s="511"/>
      <c r="AC1029" s="511"/>
      <c r="AD1029" s="511"/>
      <c r="AE1029" s="511"/>
      <c r="AF1029" s="511"/>
      <c r="AG1029" s="511"/>
      <c r="AH1029" s="511"/>
      <c r="AI1029" s="511"/>
      <c r="AJ1029" s="511"/>
      <c r="AK1029" s="511"/>
      <c r="AL1029" s="511"/>
      <c r="AM1029" s="511"/>
      <c r="AN1029" s="511"/>
      <c r="AO1029" s="511"/>
      <c r="AP1029" s="511"/>
      <c r="AQ1029" s="511"/>
      <c r="AR1029" s="511"/>
      <c r="AS1029" s="511"/>
      <c r="AT1029" s="511"/>
      <c r="AU1029" s="511"/>
      <c r="AV1029" s="511"/>
      <c r="AW1029" s="511"/>
      <c r="AX1029" s="511"/>
      <c r="AY1029" s="511"/>
      <c r="AZ1029" s="511"/>
      <c r="BA1029" s="223"/>
      <c r="BB1029" s="290"/>
      <c r="BC1029"/>
      <c r="BD1029"/>
      <c r="BE1029"/>
      <c r="BF1029"/>
      <c r="BG1029"/>
      <c r="BH1029"/>
      <c r="BI1029"/>
      <c r="BJ1029"/>
      <c r="BK1029"/>
      <c r="BL1029"/>
      <c r="BM1029"/>
      <c r="BN1029"/>
      <c r="BO1029"/>
      <c r="BP1029"/>
      <c r="BQ1029"/>
      <c r="BR1029"/>
      <c r="BS1029"/>
      <c r="BT1029" s="223"/>
      <c r="BU1029" s="224"/>
      <c r="BV1029" s="224"/>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76" customFormat="true" ht="17.1" hidden="true" customHeight="true" x14ac:dyDescent="0.2">
      <c r="A1030" s="406" t="s">
        <v>196</v>
      </c>
      <c r="B1030" s="407" t="s">
        <v>197</v>
      </c>
      <c r="C1030" s="408">
        <v>19918</v>
      </c>
      <c r="U1030" s="511"/>
      <c r="V1030" s="511"/>
      <c r="W1030" s="511"/>
      <c r="X1030" s="511"/>
      <c r="Y1030" s="511"/>
      <c r="Z1030" s="511"/>
      <c r="AA1030" s="511"/>
      <c r="AB1030" s="511"/>
      <c r="AC1030" s="511"/>
      <c r="AD1030" s="511"/>
      <c r="AE1030" s="511"/>
      <c r="AF1030" s="511"/>
      <c r="AG1030" s="511"/>
      <c r="AH1030" s="511"/>
      <c r="AI1030" s="511"/>
      <c r="AJ1030" s="511"/>
      <c r="AK1030" s="511"/>
      <c r="AL1030" s="511"/>
      <c r="AM1030" s="511"/>
      <c r="AN1030" s="511"/>
      <c r="AO1030" s="511"/>
      <c r="AP1030" s="511"/>
      <c r="AQ1030" s="511"/>
      <c r="AR1030" s="511"/>
      <c r="AS1030" s="511"/>
      <c r="AT1030" s="511"/>
      <c r="AU1030" s="511"/>
      <c r="AV1030" s="511"/>
      <c r="AW1030" s="511"/>
      <c r="AX1030" s="511"/>
      <c r="AY1030" s="511"/>
      <c r="AZ1030" s="511"/>
      <c r="BA1030" s="223"/>
      <c r="BB1030" s="290"/>
      <c r="BC1030"/>
      <c r="BD1030"/>
      <c r="BE1030"/>
      <c r="BF1030"/>
      <c r="BG1030"/>
      <c r="BH1030"/>
      <c r="BI1030"/>
      <c r="BJ1030"/>
      <c r="BK1030"/>
      <c r="BL1030"/>
      <c r="BM1030"/>
      <c r="BN1030"/>
      <c r="BO1030"/>
      <c r="BP1030"/>
      <c r="BQ1030"/>
      <c r="BR1030"/>
      <c r="BS1030"/>
      <c r="BT1030" s="223"/>
      <c r="BU1030" s="224"/>
      <c r="BV1030" s="224"/>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76" customFormat="true" ht="17.1" customHeight="true" x14ac:dyDescent="0.2">
      <c r="A1031" s="1943" t="s">
        <v>198</v>
      </c>
      <c r="B1031" s="407" t="s">
        <v>199</v>
      </c>
      <c r="C1031" s="408">
        <v>10437</v>
      </c>
      <c r="U1031" s="511"/>
      <c r="V1031" s="511"/>
      <c r="W1031" s="511"/>
      <c r="X1031" s="511"/>
      <c r="Y1031" s="511"/>
      <c r="Z1031" s="511"/>
      <c r="AA1031" s="511"/>
      <c r="AB1031" s="511"/>
      <c r="AC1031" s="511"/>
      <c r="AD1031" s="511"/>
      <c r="AE1031" s="511"/>
      <c r="AF1031" s="511"/>
      <c r="AG1031" s="511"/>
      <c r="AH1031" s="511"/>
      <c r="AI1031" s="511"/>
      <c r="AJ1031" s="511"/>
      <c r="AK1031" s="511"/>
      <c r="AL1031" s="511"/>
      <c r="AM1031" s="511"/>
      <c r="AN1031" s="511"/>
      <c r="AO1031" s="511"/>
      <c r="AP1031" s="511"/>
      <c r="AQ1031" s="511"/>
      <c r="AR1031" s="511"/>
      <c r="AS1031" s="511"/>
      <c r="AT1031" s="511"/>
      <c r="AU1031" s="511"/>
      <c r="AV1031" s="511"/>
      <c r="AW1031" s="511"/>
      <c r="AX1031" s="511"/>
      <c r="AY1031" s="511"/>
      <c r="AZ1031" s="511"/>
      <c r="BA1031" s="223"/>
      <c r="BB1031" s="290"/>
      <c r="BC1031"/>
      <c r="BD1031"/>
      <c r="BE1031"/>
      <c r="BF1031"/>
      <c r="BG1031"/>
      <c r="BH1031"/>
      <c r="BI1031"/>
      <c r="BJ1031"/>
      <c r="BK1031"/>
      <c r="BL1031"/>
      <c r="BM1031"/>
      <c r="BN1031"/>
      <c r="BO1031"/>
      <c r="BP1031"/>
      <c r="BQ1031"/>
      <c r="BR1031"/>
      <c r="BS1031"/>
      <c r="BT1031" s="223"/>
      <c r="BU1031" s="224"/>
      <c r="BV1031" s="224"/>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76" customFormat="true" ht="17.1" customHeight="true" x14ac:dyDescent="0.2">
      <c r="A1032" s="1943"/>
      <c r="B1032" s="407" t="s">
        <v>200</v>
      </c>
      <c r="C1032" s="408">
        <v>9481</v>
      </c>
      <c r="U1032" s="511"/>
      <c r="V1032" s="511"/>
      <c r="W1032" s="511"/>
      <c r="X1032" s="511"/>
      <c r="Y1032" s="511"/>
      <c r="Z1032" s="511"/>
      <c r="AA1032" s="511"/>
      <c r="AB1032" s="511"/>
      <c r="AC1032" s="511"/>
      <c r="AD1032" s="511"/>
      <c r="AE1032" s="511"/>
      <c r="AF1032" s="511"/>
      <c r="AG1032" s="511"/>
      <c r="AH1032" s="511"/>
      <c r="AI1032" s="511"/>
      <c r="AJ1032" s="511"/>
      <c r="AK1032" s="511"/>
      <c r="AL1032" s="511"/>
      <c r="AM1032" s="511"/>
      <c r="AN1032" s="511"/>
      <c r="AO1032" s="511"/>
      <c r="AP1032" s="511"/>
      <c r="AQ1032" s="511"/>
      <c r="AR1032" s="511"/>
      <c r="AS1032" s="511"/>
      <c r="AT1032" s="511"/>
      <c r="AU1032" s="511"/>
      <c r="AV1032" s="511"/>
      <c r="AW1032" s="511"/>
      <c r="AX1032" s="511"/>
      <c r="AY1032" s="511"/>
      <c r="AZ1032" s="511"/>
      <c r="BA1032" s="223"/>
      <c r="BB1032" s="290"/>
      <c r="BC1032"/>
      <c r="BD1032"/>
      <c r="BE1032"/>
      <c r="BF1032"/>
      <c r="BG1032"/>
      <c r="BH1032"/>
      <c r="BI1032"/>
      <c r="BJ1032"/>
      <c r="BK1032"/>
      <c r="BL1032"/>
      <c r="BM1032"/>
      <c r="BN1032"/>
      <c r="BO1032"/>
      <c r="BP1032"/>
      <c r="BQ1032"/>
      <c r="BR1032"/>
      <c r="BS1032"/>
      <c r="BT1032" s="223"/>
      <c r="BU1032" s="224"/>
      <c r="BV1032" s="224"/>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76" customFormat="true" ht="17.1" customHeight="true" x14ac:dyDescent="0.2">
      <c r="A1033" s="1944"/>
      <c r="B1033" s="409" t="s">
        <v>201</v>
      </c>
      <c r="C1033" s="410">
        <v>0</v>
      </c>
      <c r="U1033" s="511"/>
      <c r="V1033" s="511"/>
      <c r="W1033" s="511"/>
      <c r="X1033" s="511"/>
      <c r="Y1033" s="511"/>
      <c r="Z1033" s="511"/>
      <c r="AA1033" s="511"/>
      <c r="AB1033" s="511"/>
      <c r="AC1033" s="511"/>
      <c r="AD1033" s="511"/>
      <c r="AE1033" s="511"/>
      <c r="AF1033" s="511"/>
      <c r="AG1033" s="511"/>
      <c r="AH1033" s="511"/>
      <c r="AI1033" s="511"/>
      <c r="AJ1033" s="511"/>
      <c r="AK1033" s="511"/>
      <c r="AL1033" s="511"/>
      <c r="AM1033" s="511"/>
      <c r="AN1033" s="511"/>
      <c r="AO1033" s="511"/>
      <c r="AP1033" s="511"/>
      <c r="AQ1033" s="511"/>
      <c r="AR1033" s="511"/>
      <c r="AS1033" s="511"/>
      <c r="AT1033" s="511"/>
      <c r="AU1033" s="511"/>
      <c r="AV1033" s="511"/>
      <c r="AW1033" s="511"/>
      <c r="AX1033" s="511"/>
      <c r="AY1033" s="511"/>
      <c r="AZ1033" s="511"/>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211"/>
      <c r="BV1033" s="211"/>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76" customFormat="true" ht="12.95" customHeight="true" x14ac:dyDescent="0.2">
      <c r="A1034" s="1945" t="s">
        <v>296</v>
      </c>
      <c r="B1034" s="1946"/>
      <c r="C1034" s="1947"/>
      <c r="U1034" s="511"/>
      <c r="V1034" s="511"/>
      <c r="W1034" s="511"/>
      <c r="X1034" s="511"/>
      <c r="Y1034" s="511"/>
      <c r="Z1034" s="511"/>
      <c r="AA1034" s="511"/>
      <c r="AB1034" s="511"/>
      <c r="AC1034" s="511"/>
      <c r="AD1034" s="511"/>
      <c r="AE1034" s="511"/>
      <c r="AF1034" s="511"/>
      <c r="AG1034" s="511"/>
      <c r="AH1034" s="511"/>
      <c r="AI1034" s="511"/>
      <c r="AJ1034" s="511"/>
      <c r="AK1034" s="511"/>
      <c r="AL1034" s="511"/>
      <c r="AM1034" s="511"/>
      <c r="AN1034" s="511"/>
      <c r="AO1034" s="511"/>
      <c r="AP1034" s="511"/>
      <c r="AQ1034" s="511"/>
      <c r="AR1034" s="511"/>
      <c r="AS1034" s="511"/>
      <c r="AT1034" s="511"/>
      <c r="AU1034" s="511"/>
      <c r="AV1034" s="511"/>
      <c r="AW1034" s="511"/>
      <c r="AX1034" s="511"/>
      <c r="AY1034" s="511"/>
      <c r="AZ1034" s="511"/>
      <c r="BA1034" s="223"/>
      <c r="BB1034" s="290"/>
      <c r="BC1034"/>
      <c r="BD1034"/>
      <c r="BE1034"/>
      <c r="BF1034"/>
      <c r="BG1034"/>
      <c r="BH1034"/>
      <c r="BI1034"/>
      <c r="BJ1034"/>
      <c r="BK1034"/>
      <c r="BL1034"/>
      <c r="BM1034"/>
      <c r="BN1034"/>
      <c r="BO1034"/>
      <c r="BP1034"/>
      <c r="BQ1034"/>
      <c r="BR1034"/>
      <c r="BS1034"/>
      <c r="BT1034" s="223"/>
      <c r="BU1034" s="224"/>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77"/>
      <c r="U1035" s="211"/>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71"/>
      <c r="BB1035" s="237"/>
      <c r="BC1035" s="371"/>
      <c r="BD1035" s="371"/>
      <c r="BE1035" s="371"/>
      <c r="BF1035" s="371"/>
      <c r="BG1035" s="371"/>
      <c r="BH1035" s="371"/>
      <c r="BI1035" s="371"/>
      <c r="BJ1035" s="371"/>
      <c r="BK1035" s="371"/>
      <c r="BL1035" s="371"/>
      <c r="BM1035" s="371"/>
      <c r="BN1035" s="371"/>
      <c r="BO1035" s="371"/>
      <c r="BP1035" s="371"/>
      <c r="BQ1035" s="371"/>
      <c r="BR1035" s="371"/>
      <c r="BS1035" s="371"/>
      <c r="BT1035" s="371"/>
      <c r="BU1035" s="211"/>
      <c r="BV1035" s="211"/>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Atlántico</v>
      </c>
      <c r="B1037" s="292" t="e">
        <f>BR122+BR123</f>
        <v>#VALUE!</v>
      </c>
    </row>
    <row r="1038" ht="15" customHeight="true" x14ac:dyDescent="0.2">
      <c r="A1038" s="292" t="str">
        <f>S15</f>
        <v>Central</v>
      </c>
      <c r="B1038" s="292" t="e">
        <f>BS122+BS123</f>
        <v>#VALUE!</v>
      </c>
    </row>
    <row r="1039" ht="15" customHeight="true" x14ac:dyDescent="0.2">
      <c r="A1039" s="292" t="str">
        <f>T15</f>
        <v>Pácifico</v>
      </c>
      <c r="B1039" s="292" t="e">
        <f>BT122+BT123</f>
        <v>#VALUE!</v>
      </c>
    </row>
    <row r="1040" ht="15" customHeight="true" x14ac:dyDescent="0.2">
      <c r="A1040" s="292">
        <f>U15</f>
        <v>0</v>
      </c>
      <c r="B1040" s="292">
        <f>BU122+BU123</f>
        <v>0</v>
      </c>
    </row>
    <row r="1041" ht="15" customHeight="true" x14ac:dyDescent="0.2">
      <c r="A1041" s="292">
        <f>V15</f>
        <v>0</v>
      </c>
      <c r="B1041" s="292">
        <f>BV122+BV123</f>
        <v>0</v>
      </c>
    </row>
    <row r="1042" ht="15" customHeight="true" x14ac:dyDescent="0.2">
      <c r="A1042" s="292">
        <f>W15</f>
        <v>0</v>
      </c>
      <c r="B1042" s="292">
        <f>BW122+BW123</f>
        <v>0</v>
      </c>
    </row>
    <row r="1043" ht="15" customHeight="true" x14ac:dyDescent="0.2">
      <c r="A1043" s="292">
        <f>X15</f>
        <v>0</v>
      </c>
      <c r="B1043" s="292">
        <f>BX122+XR123</f>
        <v>0</v>
      </c>
    </row>
    <row r="1044" ht="15" customHeight="true" x14ac:dyDescent="0.2">
      <c r="A1044" s="292">
        <f>Y15</f>
        <v>0</v>
      </c>
      <c r="B1044" s="292">
        <f>BY122+BY123</f>
        <v>0</v>
      </c>
    </row>
    <row r="1045" ht="15" customHeight="true" x14ac:dyDescent="0.2">
      <c r="A1045" s="292">
        <f>Z15</f>
        <v>0</v>
      </c>
      <c r="B1045" s="292">
        <f>BZ122+BZ123</f>
        <v>0</v>
      </c>
    </row>
    <row r="1046" ht="15" customHeight="true" x14ac:dyDescent="0.2">
      <c r="A1046" s="237">
        <f>AA15</f>
        <v>0</v>
      </c>
      <c r="B1046" s="292">
        <f>CA122+CA123</f>
        <v>0</v>
      </c>
    </row>
    <row r="1047" ht="15" customHeight="true" x14ac:dyDescent="0.2">
      <c r="A1047" s="237">
        <f>AB15</f>
        <v>0</v>
      </c>
      <c r="B1047" s="292">
        <f>CB122+CB123</f>
        <v>0</v>
      </c>
    </row>
    <row r="1048" ht="15" customHeight="true" x14ac:dyDescent="0.2">
      <c r="A1048" s="237">
        <f>AC15</f>
        <v>0</v>
      </c>
      <c r="B1048" s="292">
        <f>CC122+CC123</f>
        <v>0</v>
      </c>
    </row>
    <row r="1049" ht="15" customHeight="true" x14ac:dyDescent="0.2">
      <c r="A1049" s="237">
        <f>AD15</f>
        <v>0</v>
      </c>
      <c r="B1049" s="292">
        <f>CD122+CD123</f>
        <v>0</v>
      </c>
    </row>
    <row r="1050" ht="15" customHeight="true" x14ac:dyDescent="0.2">
      <c r="A1050" s="237">
        <f>AE15</f>
        <v>0</v>
      </c>
      <c r="B1050" s="292">
        <f>CE122+CE123</f>
        <v>0</v>
      </c>
    </row>
    <row r="1051" ht="15" customHeight="true" x14ac:dyDescent="0.2">
      <c r="A1051" s="237">
        <f>AF15</f>
        <v>0</v>
      </c>
      <c r="B1051" s="292">
        <f>CF122+CF123</f>
        <v>0</v>
      </c>
    </row>
    <row r="1052" ht="15" customHeight="true" x14ac:dyDescent="0.2">
      <c r="A1052" s="237">
        <f>AG15</f>
        <v>0</v>
      </c>
      <c r="B1052" s="292">
        <f>CG122+CG123</f>
        <v>0</v>
      </c>
    </row>
    <row r="1053" ht="15" customHeight="true" x14ac:dyDescent="0.2">
      <c r="A1053" s="237">
        <f>AH15</f>
        <v>0</v>
      </c>
      <c r="B1053" s="292">
        <f>CH122+CH123</f>
        <v>0</v>
      </c>
    </row>
    <row r="1054" ht="15" customHeight="true" x14ac:dyDescent="0.2">
      <c r="A1054" s="237">
        <f>AI15</f>
        <v>0</v>
      </c>
      <c r="B1054" s="292">
        <f>CI122+CI123</f>
        <v>0</v>
      </c>
    </row>
    <row r="1055" ht="15" customHeight="true" x14ac:dyDescent="0.2">
      <c r="A1055" s="237">
        <f>AJ15</f>
        <v>0</v>
      </c>
      <c r="B1055" s="292">
        <f>CJ122+CJ123</f>
        <v>0</v>
      </c>
    </row>
    <row r="1056" ht="15" customHeight="true" x14ac:dyDescent="0.2">
      <c r="A1056" s="237">
        <f>AK15</f>
        <v>0</v>
      </c>
      <c r="B1056" s="292">
        <f>CK122+CK123</f>
        <v>0</v>
      </c>
    </row>
    <row r="1057" ht="15" customHeight="true" x14ac:dyDescent="0.2">
      <c r="A1057" s="237">
        <f>AL15</f>
        <v>0</v>
      </c>
      <c r="B1057" s="292">
        <f>CL122+CL123</f>
        <v>0</v>
      </c>
    </row>
    <row r="1058" ht="15" customHeight="true" x14ac:dyDescent="0.2">
      <c r="A1058" s="237">
        <f>AM15</f>
        <v>0</v>
      </c>
      <c r="B1058" s="292">
        <f>CM122+CM123</f>
        <v>0</v>
      </c>
    </row>
    <row r="1059" ht="15" customHeight="true" x14ac:dyDescent="0.2">
      <c r="A1059" s="237">
        <f>AN15</f>
        <v>0</v>
      </c>
      <c r="B1059" s="292">
        <f>CN122+CN123</f>
        <v>0</v>
      </c>
    </row>
    <row r="1060" ht="15" customHeight="true" x14ac:dyDescent="0.2">
      <c r="A1060" s="237">
        <f>AO15</f>
        <v>0</v>
      </c>
      <c r="B1060" s="292">
        <f>CO122+CO123</f>
        <v>0</v>
      </c>
    </row>
    <row r="1061" ht="15" customHeight="true" x14ac:dyDescent="0.2">
      <c r="A1061" s="237">
        <f>AP15</f>
        <v>0</v>
      </c>
      <c r="B1061" s="292">
        <f>CP122+CP123</f>
        <v>0</v>
      </c>
    </row>
    <row r="1062" ht="15" customHeight="true" x14ac:dyDescent="0.2">
      <c r="A1062" s="237">
        <f>AQ15</f>
        <v>0</v>
      </c>
      <c r="B1062" s="292">
        <f>CQ122+CQ123</f>
        <v>0</v>
      </c>
    </row>
    <row r="1063" ht="15" customHeight="true" x14ac:dyDescent="0.2">
      <c r="A1063" s="237">
        <f>AR15</f>
        <v>0</v>
      </c>
      <c r="B1063" s="292">
        <f>CR122+CR123</f>
        <v>0</v>
      </c>
    </row>
    <row r="1064" ht="15" customHeight="true" x14ac:dyDescent="0.2">
      <c r="A1064" s="237">
        <f>AS15</f>
        <v>0</v>
      </c>
      <c r="B1064" s="292">
        <f>CS122+CS123</f>
        <v>0</v>
      </c>
    </row>
    <row r="1065" ht="15" customHeight="true" x14ac:dyDescent="0.2">
      <c r="A1065" s="237">
        <f>AT15</f>
        <v>0</v>
      </c>
      <c r="B1065" s="292">
        <f>CT122+CT123</f>
        <v>0</v>
      </c>
    </row>
    <row r="1066" ht="15" customHeight="true" x14ac:dyDescent="0.2">
      <c r="A1066" s="237">
        <f>AU15</f>
        <v>0</v>
      </c>
      <c r="B1066" s="292">
        <f>CU122+CU123</f>
        <v>0</v>
      </c>
    </row>
    <row r="1067" ht="15" customHeight="true" x14ac:dyDescent="0.2">
      <c r="A1067" s="237">
        <f>AV15</f>
        <v>0</v>
      </c>
      <c r="B1067" s="292">
        <f>CV122+CV123</f>
        <v>0</v>
      </c>
    </row>
    <row r="1068" ht="15" customHeight="true" x14ac:dyDescent="0.2">
      <c r="A1068" s="237">
        <f>AW15</f>
        <v>0</v>
      </c>
      <c r="B1068" s="292">
        <f>CW122+CW123</f>
        <v>0</v>
      </c>
    </row>
    <row r="1069" ht="15" customHeight="true" x14ac:dyDescent="0.2">
      <c r="A1069" s="237">
        <f>AX15</f>
        <v>0</v>
      </c>
      <c r="B1069" s="292">
        <f>CX122+CX123</f>
        <v>0</v>
      </c>
    </row>
    <row r="1070" ht="15" customHeight="true" x14ac:dyDescent="0.2">
      <c r="A1070" s="237">
        <f>AY15</f>
        <v>0</v>
      </c>
      <c r="B1070" s="292">
        <f>CY122+CY123</f>
        <v>0</v>
      </c>
    </row>
    <row r="1071" ht="15" customHeight="true" x14ac:dyDescent="0.2">
      <c r="A1071" s="237"/>
      <c r="B1071" s="292"/>
    </row>
    <row r="1072" ht="15" customHeight="true" x14ac:dyDescent="0.2">
      <c r="A1072" s="292">
        <f>34-COUNTIF(A1037:A1071,"0")</f>
        <v>3</v>
      </c>
      <c r="B1072" s="237" t="s">
        <v>136</v>
      </c>
    </row>
    <row r="1100" s="527" customFormat="true" ht="17.1" customHeight="true" x14ac:dyDescent="0.2">
      <c r="A1100" s="542"/>
      <c r="B1100" s="531"/>
      <c r="BA1100" s="371"/>
      <c r="BB1100" s="237"/>
      <c r="BC1100" s="371"/>
      <c r="BD1100" s="371"/>
      <c r="BE1100" s="371"/>
      <c r="BF1100" s="371"/>
      <c r="BG1100" s="371"/>
      <c r="BH1100" s="371"/>
      <c r="BI1100" s="371"/>
      <c r="BJ1100" s="371"/>
      <c r="BK1100" s="371"/>
      <c r="BL1100" s="371"/>
      <c r="BM1100" s="371"/>
      <c r="BN1100" s="371"/>
      <c r="BO1100" s="371"/>
      <c r="BP1100" s="371"/>
      <c r="BQ1100" s="371"/>
      <c r="BR1100" s="371"/>
      <c r="BS1100" s="371"/>
      <c r="BT1100" s="371"/>
      <c r="BU1100" s="211"/>
      <c r="BV1100" s="211"/>
      <c r="BW1100" s="211"/>
      <c r="BX1100" s="211"/>
      <c r="BY1100" s="21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527" customFormat="true" ht="17.1" customHeight="true" x14ac:dyDescent="0.2">
      <c r="A1101" s="543"/>
      <c r="B1101" s="532"/>
      <c r="BA1101" s="371"/>
      <c r="BB1101" s="237"/>
      <c r="BC1101" s="371"/>
      <c r="BD1101" s="371"/>
      <c r="BE1101" s="371"/>
      <c r="BF1101" s="371"/>
      <c r="BG1101" s="371"/>
      <c r="BH1101" s="371"/>
      <c r="BI1101" s="371"/>
      <c r="BJ1101" s="371"/>
      <c r="BK1101" s="371"/>
      <c r="BL1101" s="371"/>
      <c r="BM1101" s="371"/>
      <c r="BN1101" s="371"/>
      <c r="BO1101" s="371"/>
      <c r="BP1101" s="371"/>
      <c r="BQ1101" s="371"/>
      <c r="BR1101" s="371"/>
      <c r="BS1101" s="371"/>
      <c r="BT1101" s="371"/>
      <c r="BU1101" s="211"/>
      <c r="BV1101" s="211"/>
      <c r="BW1101" s="211"/>
      <c r="BX1101" s="211"/>
      <c r="BY1101" s="21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71"/>
      <c r="BB1102" s="237"/>
      <c r="BC1102" s="371"/>
      <c r="BD1102" s="371"/>
      <c r="BE1102" s="371"/>
      <c r="BF1102" s="371"/>
      <c r="BG1102" s="371"/>
      <c r="BH1102" s="371"/>
      <c r="BI1102" s="371"/>
      <c r="BJ1102" s="371"/>
      <c r="BK1102" s="371"/>
      <c r="BL1102" s="371"/>
      <c r="BM1102" s="371"/>
      <c r="BN1102" s="371"/>
      <c r="BO1102" s="371"/>
      <c r="BP1102" s="371"/>
      <c r="BQ1102" s="371"/>
      <c r="BR1102" s="371"/>
      <c r="BS1102" s="371"/>
      <c r="BT1102" s="371"/>
    </row>
    <row r="1103" s="211" customFormat="true" ht="15" customHeight="true" x14ac:dyDescent="0.2">
      <c r="BA1103" s="371"/>
      <c r="BB1103" s="237"/>
      <c r="BC1103" s="371"/>
      <c r="BD1103" s="371"/>
      <c r="BE1103" s="371"/>
      <c r="BF1103" s="371"/>
      <c r="BG1103" s="371"/>
      <c r="BH1103" s="371"/>
      <c r="BI1103" s="371"/>
      <c r="BJ1103" s="371"/>
      <c r="BK1103" s="371"/>
      <c r="BL1103" s="371"/>
      <c r="BM1103" s="371"/>
      <c r="BN1103" s="371"/>
      <c r="BO1103" s="371"/>
      <c r="BP1103" s="371"/>
      <c r="BQ1103" s="371"/>
      <c r="BR1103" s="371"/>
      <c r="BS1103" s="371"/>
      <c r="BT1103" s="371"/>
    </row>
    <row r="1104" s="211" customFormat="true" ht="15" customHeight="true" x14ac:dyDescent="0.2">
      <c r="BA1104" s="371"/>
      <c r="BB1104" s="237"/>
      <c r="BC1104" s="371"/>
      <c r="BD1104" s="371"/>
      <c r="BE1104" s="371"/>
      <c r="BF1104" s="371"/>
      <c r="BG1104" s="371"/>
      <c r="BH1104" s="371"/>
      <c r="BI1104" s="371"/>
      <c r="BJ1104" s="371"/>
      <c r="BK1104" s="371"/>
      <c r="BL1104" s="371"/>
      <c r="BM1104" s="371"/>
      <c r="BN1104" s="371"/>
      <c r="BO1104" s="371"/>
      <c r="BP1104" s="371"/>
      <c r="BQ1104" s="371"/>
      <c r="BR1104" s="371"/>
      <c r="BS1104" s="371"/>
      <c r="BT1104" s="371"/>
    </row>
    <row r="1105" s="211" customFormat="true" ht="15" customHeight="true" x14ac:dyDescent="0.2">
      <c r="BA1105" s="371"/>
      <c r="BB1105" s="237"/>
      <c r="BC1105" s="371"/>
      <c r="BD1105" s="371"/>
      <c r="BE1105" s="371"/>
      <c r="BF1105" s="371"/>
      <c r="BG1105" s="371"/>
      <c r="BH1105" s="371"/>
      <c r="BI1105" s="371"/>
      <c r="BJ1105" s="371"/>
      <c r="BK1105" s="371"/>
      <c r="BL1105" s="371"/>
      <c r="BM1105" s="371"/>
      <c r="BN1105" s="371"/>
      <c r="BO1105" s="371"/>
      <c r="BP1105" s="371"/>
      <c r="BQ1105" s="371"/>
      <c r="BR1105" s="371"/>
      <c r="BS1105" s="371"/>
      <c r="BT1105" s="371"/>
    </row>
    <row r="1106" s="211" customFormat="true" ht="15" customHeight="true" x14ac:dyDescent="0.2">
      <c r="BA1106" s="371"/>
      <c r="BB1106" s="237"/>
      <c r="BC1106" s="371"/>
      <c r="BD1106" s="371"/>
      <c r="BE1106" s="371"/>
      <c r="BF1106" s="371"/>
      <c r="BG1106" s="371"/>
      <c r="BH1106" s="371"/>
      <c r="BI1106" s="371"/>
      <c r="BJ1106" s="371"/>
      <c r="BK1106" s="371"/>
      <c r="BL1106" s="371"/>
      <c r="BM1106" s="371"/>
      <c r="BN1106" s="371"/>
      <c r="BO1106" s="371"/>
      <c r="BP1106" s="371"/>
      <c r="BQ1106" s="371"/>
      <c r="BR1106" s="371"/>
      <c r="BS1106" s="371"/>
      <c r="BT1106" s="371"/>
    </row>
    <row r="1107" s="211" customFormat="true" ht="15" customHeight="true" x14ac:dyDescent="0.2">
      <c r="BA1107" s="371"/>
      <c r="BB1107" s="237"/>
      <c r="BC1107" s="371"/>
      <c r="BD1107" s="371"/>
      <c r="BE1107" s="371"/>
      <c r="BF1107" s="371"/>
      <c r="BG1107" s="371"/>
      <c r="BH1107" s="371"/>
      <c r="BI1107" s="371"/>
      <c r="BJ1107" s="371"/>
      <c r="BK1107" s="371"/>
      <c r="BL1107" s="371"/>
      <c r="BM1107" s="371"/>
      <c r="BN1107" s="371"/>
      <c r="BO1107" s="371"/>
      <c r="BP1107" s="371"/>
      <c r="BQ1107" s="371"/>
      <c r="BR1107" s="371"/>
      <c r="BS1107" s="371"/>
      <c r="BT1107" s="371"/>
    </row>
    <row r="1108" s="211" customFormat="true" ht="15" customHeight="true" x14ac:dyDescent="0.2">
      <c r="BA1108" s="371"/>
      <c r="BB1108" s="237"/>
      <c r="BC1108" s="371"/>
      <c r="BD1108" s="371"/>
      <c r="BE1108" s="371"/>
      <c r="BF1108" s="371"/>
      <c r="BG1108" s="371"/>
      <c r="BH1108" s="371"/>
      <c r="BI1108" s="371"/>
      <c r="BJ1108" s="371"/>
      <c r="BK1108" s="371"/>
      <c r="BL1108" s="371"/>
      <c r="BM1108" s="371"/>
      <c r="BN1108" s="371"/>
      <c r="BO1108" s="371"/>
      <c r="BP1108" s="371"/>
      <c r="BQ1108" s="371"/>
      <c r="BR1108" s="371"/>
      <c r="BS1108" s="371"/>
      <c r="BT1108" s="371"/>
    </row>
    <row r="1109" s="211" customFormat="true" ht="15" customHeight="true" x14ac:dyDescent="0.2">
      <c r="BA1109" s="371"/>
      <c r="BB1109" s="237"/>
      <c r="BC1109" s="371"/>
      <c r="BD1109" s="371"/>
      <c r="BE1109" s="371"/>
      <c r="BF1109" s="371"/>
      <c r="BG1109" s="371"/>
      <c r="BH1109" s="371"/>
      <c r="BI1109" s="371"/>
      <c r="BJ1109" s="371"/>
      <c r="BK1109" s="371"/>
      <c r="BL1109" s="371"/>
      <c r="BM1109" s="371"/>
      <c r="BN1109" s="371"/>
      <c r="BO1109" s="371"/>
      <c r="BP1109" s="371"/>
      <c r="BQ1109" s="371"/>
      <c r="BR1109" s="371"/>
      <c r="BS1109" s="371"/>
      <c r="BT1109" s="371"/>
    </row>
    <row r="1110" s="211" customFormat="true" ht="15" customHeight="true" x14ac:dyDescent="0.2">
      <c r="BA1110" s="371"/>
      <c r="BB1110" s="237"/>
      <c r="BC1110" s="371"/>
      <c r="BD1110" s="371"/>
      <c r="BE1110" s="371"/>
      <c r="BF1110" s="371"/>
      <c r="BG1110" s="371"/>
      <c r="BH1110" s="371"/>
      <c r="BI1110" s="371"/>
      <c r="BJ1110" s="371"/>
      <c r="BK1110" s="371"/>
      <c r="BL1110" s="371"/>
      <c r="BM1110" s="371"/>
      <c r="BN1110" s="371"/>
      <c r="BO1110" s="371"/>
      <c r="BP1110" s="371"/>
      <c r="BQ1110" s="371"/>
      <c r="BR1110" s="371"/>
      <c r="BS1110" s="371"/>
      <c r="BT1110" s="371"/>
    </row>
    <row r="1111" s="211" customFormat="true" ht="15" customHeight="true" x14ac:dyDescent="0.2">
      <c r="BA1111" s="371"/>
      <c r="BB1111" s="237"/>
      <c r="BC1111" s="371"/>
      <c r="BD1111" s="371"/>
      <c r="BE1111" s="371"/>
      <c r="BF1111" s="371"/>
      <c r="BG1111" s="371"/>
      <c r="BH1111" s="371"/>
      <c r="BI1111" s="371"/>
      <c r="BJ1111" s="371"/>
      <c r="BK1111" s="371"/>
      <c r="BL1111" s="371"/>
      <c r="BM1111" s="371"/>
      <c r="BN1111" s="371"/>
      <c r="BO1111" s="371"/>
      <c r="BP1111" s="371"/>
      <c r="BQ1111" s="371"/>
      <c r="BR1111" s="371"/>
      <c r="BS1111" s="371"/>
      <c r="BT1111" s="371"/>
    </row>
    <row r="1112" s="211" customFormat="true" ht="15" customHeight="true" x14ac:dyDescent="0.2">
      <c r="BA1112" s="371"/>
      <c r="BB1112" s="237"/>
      <c r="BC1112" s="371"/>
      <c r="BD1112" s="371"/>
      <c r="BE1112" s="371"/>
      <c r="BF1112" s="371"/>
      <c r="BG1112" s="371"/>
      <c r="BH1112" s="371"/>
      <c r="BI1112" s="371"/>
      <c r="BJ1112" s="371"/>
      <c r="BK1112" s="371"/>
      <c r="BL1112" s="371"/>
      <c r="BM1112" s="371"/>
      <c r="BN1112" s="371"/>
      <c r="BO1112" s="371"/>
      <c r="BP1112" s="371"/>
      <c r="BQ1112" s="371"/>
      <c r="BR1112" s="371"/>
      <c r="BS1112" s="371"/>
      <c r="BT1112" s="371"/>
    </row>
    <row r="1113" s="211" customFormat="true" ht="15" customHeight="true" x14ac:dyDescent="0.2">
      <c r="BA1113" s="371"/>
      <c r="BB1113" s="237"/>
      <c r="BC1113" s="371"/>
      <c r="BD1113" s="371"/>
      <c r="BE1113" s="371"/>
      <c r="BF1113" s="371"/>
      <c r="BG1113" s="371"/>
      <c r="BH1113" s="371"/>
      <c r="BI1113" s="371"/>
      <c r="BJ1113" s="371"/>
      <c r="BK1113" s="371"/>
      <c r="BL1113" s="371"/>
      <c r="BM1113" s="371"/>
      <c r="BN1113" s="371"/>
      <c r="BO1113" s="371"/>
      <c r="BP1113" s="371"/>
      <c r="BQ1113" s="371"/>
      <c r="BR1113" s="371"/>
      <c r="BS1113" s="371"/>
      <c r="BT1113" s="371"/>
    </row>
    <row r="1114" s="527" customFormat="true" ht="17.1" customHeight="true" x14ac:dyDescent="0.2">
      <c r="A1114" s="543"/>
      <c r="B1114" s="532"/>
      <c r="C1114" s="533"/>
      <c r="D1114" s="534"/>
      <c r="E1114" s="534"/>
      <c r="F1114" s="534"/>
      <c r="G1114" s="535"/>
      <c r="H1114" s="534"/>
      <c r="I1114" s="534"/>
      <c r="J1114" s="534"/>
      <c r="K1114" s="534"/>
      <c r="L1114" s="535"/>
      <c r="M1114" s="534"/>
      <c r="N1114" s="534"/>
      <c r="O1114" s="534"/>
      <c r="P1114" s="534"/>
      <c r="Q1114" s="535"/>
      <c r="R1114" s="534"/>
      <c r="S1114" s="534"/>
      <c r="T1114" s="536"/>
      <c r="BA1114" s="371"/>
      <c r="BB1114" s="237"/>
      <c r="BC1114" s="371"/>
      <c r="BD1114" s="371"/>
      <c r="BE1114" s="371"/>
      <c r="BF1114" s="371"/>
      <c r="BG1114" s="371"/>
      <c r="BH1114" s="371"/>
      <c r="BI1114" s="371"/>
      <c r="BJ1114" s="371"/>
      <c r="BK1114" s="371"/>
      <c r="BL1114" s="371"/>
      <c r="BM1114" s="371"/>
      <c r="BN1114" s="371"/>
      <c r="BO1114" s="371"/>
      <c r="BP1114" s="371"/>
      <c r="BQ1114" s="371"/>
      <c r="BR1114" s="371"/>
      <c r="BS1114" s="371"/>
      <c r="BT1114" s="371"/>
      <c r="BU1114" s="211"/>
      <c r="BV1114" s="211"/>
      <c r="BW1114" s="211"/>
      <c r="BX1114" s="211"/>
      <c r="BY1114" s="21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527" customFormat="true" ht="17.1" customHeight="true" x14ac:dyDescent="0.2">
      <c r="A1115" s="543"/>
      <c r="B1115" s="532"/>
      <c r="C1115" s="533"/>
      <c r="D1115" s="534"/>
      <c r="E1115" s="534"/>
      <c r="F1115" s="534"/>
      <c r="G1115" s="535"/>
      <c r="H1115" s="534"/>
      <c r="I1115" s="534"/>
      <c r="J1115" s="534"/>
      <c r="K1115" s="534"/>
      <c r="L1115" s="535"/>
      <c r="M1115" s="534"/>
      <c r="N1115" s="534"/>
      <c r="O1115" s="534"/>
      <c r="P1115" s="534"/>
      <c r="Q1115" s="535"/>
      <c r="R1115" s="534"/>
      <c r="S1115" s="534"/>
      <c r="T1115" s="536"/>
      <c r="BA1115" s="371"/>
      <c r="BB1115" s="237"/>
      <c r="BC1115" s="371"/>
      <c r="BD1115" s="371"/>
      <c r="BE1115" s="371"/>
      <c r="BF1115" s="371"/>
      <c r="BG1115" s="371"/>
      <c r="BH1115" s="371"/>
      <c r="BI1115" s="371"/>
      <c r="BJ1115" s="371"/>
      <c r="BK1115" s="371"/>
      <c r="BL1115" s="371"/>
      <c r="BM1115" s="371"/>
      <c r="BN1115" s="371"/>
      <c r="BO1115" s="371"/>
      <c r="BP1115" s="371"/>
      <c r="BQ1115" s="371"/>
      <c r="BR1115" s="371"/>
      <c r="BS1115" s="371"/>
      <c r="BT1115" s="371"/>
      <c r="BU1115" s="211"/>
      <c r="BV1115" s="211"/>
      <c r="BW1115" s="211"/>
      <c r="BX1115" s="211"/>
      <c r="BY1115" s="21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527" customFormat="true" ht="17.1" customHeight="true" x14ac:dyDescent="0.2">
      <c r="A1116" s="543"/>
      <c r="B1116" s="532"/>
      <c r="C1116" s="533"/>
      <c r="D1116" s="534"/>
      <c r="E1116" s="534"/>
      <c r="F1116" s="534"/>
      <c r="G1116" s="535"/>
      <c r="H1116" s="534"/>
      <c r="I1116" s="534"/>
      <c r="J1116" s="534"/>
      <c r="K1116" s="534"/>
      <c r="L1116" s="535"/>
      <c r="M1116" s="534"/>
      <c r="N1116" s="534"/>
      <c r="O1116" s="534"/>
      <c r="P1116" s="534"/>
      <c r="Q1116" s="535"/>
      <c r="R1116" s="534"/>
      <c r="S1116" s="534"/>
      <c r="T1116" s="536"/>
      <c r="BA1116" s="371"/>
      <c r="BB1116" s="237"/>
      <c r="BC1116" s="371"/>
      <c r="BD1116" s="371"/>
      <c r="BE1116" s="371"/>
      <c r="BF1116" s="371"/>
      <c r="BG1116" s="371"/>
      <c r="BH1116" s="371"/>
      <c r="BI1116" s="371"/>
      <c r="BJ1116" s="371"/>
      <c r="BK1116" s="371"/>
      <c r="BL1116" s="371"/>
      <c r="BM1116" s="371"/>
      <c r="BN1116" s="371"/>
      <c r="BO1116" s="371"/>
      <c r="BP1116" s="371"/>
      <c r="BQ1116" s="371"/>
      <c r="BR1116" s="371"/>
      <c r="BS1116" s="371"/>
      <c r="BT1116" s="371"/>
      <c r="BU1116" s="211"/>
      <c r="BV1116" s="211"/>
      <c r="BW1116" s="211"/>
      <c r="BX1116" s="211"/>
      <c r="BY1116" s="21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527" customFormat="true" ht="17.1" customHeight="true" x14ac:dyDescent="0.2">
      <c r="A1117" s="544"/>
      <c r="B1117" s="537"/>
      <c r="C1117" s="538"/>
      <c r="D1117" s="539"/>
      <c r="E1117" s="539"/>
      <c r="F1117" s="539"/>
      <c r="G1117" s="540"/>
      <c r="H1117" s="539"/>
      <c r="I1117" s="539"/>
      <c r="J1117" s="539"/>
      <c r="K1117" s="539"/>
      <c r="L1117" s="540"/>
      <c r="M1117" s="539"/>
      <c r="N1117" s="539"/>
      <c r="O1117" s="539"/>
      <c r="P1117" s="539"/>
      <c r="Q1117" s="540"/>
      <c r="R1117" s="539"/>
      <c r="S1117" s="539"/>
      <c r="T1117" s="541"/>
      <c r="BA1117" s="371"/>
      <c r="BB1117" s="237"/>
      <c r="BC1117" s="371"/>
      <c r="BD1117" s="371"/>
      <c r="BE1117" s="371"/>
      <c r="BF1117" s="371"/>
      <c r="BG1117" s="371"/>
      <c r="BH1117" s="371"/>
      <c r="BI1117" s="371"/>
      <c r="BJ1117" s="371"/>
      <c r="BK1117" s="371"/>
      <c r="BL1117" s="371"/>
      <c r="BM1117" s="371"/>
      <c r="BN1117" s="371"/>
      <c r="BO1117" s="371"/>
      <c r="BP1117" s="371"/>
      <c r="BQ1117" s="371"/>
      <c r="BR1117" s="371"/>
      <c r="BS1117" s="371"/>
      <c r="BT1117" s="371"/>
      <c r="BU1117" s="211"/>
      <c r="BV1117" s="211"/>
      <c r="BW1117" s="211"/>
      <c r="BX1117" s="211"/>
      <c r="BY1117" s="21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71"/>
      <c r="BB1118" s="237"/>
      <c r="BC1118" s="371"/>
      <c r="BD1118" s="371"/>
      <c r="BE1118" s="371"/>
      <c r="BF1118" s="371"/>
      <c r="BG1118" s="371"/>
      <c r="BH1118" s="371"/>
      <c r="BI1118" s="371"/>
      <c r="BJ1118" s="371"/>
      <c r="BK1118" s="371"/>
      <c r="BL1118" s="371"/>
      <c r="BM1118" s="371"/>
      <c r="BN1118" s="371"/>
      <c r="BO1118" s="371"/>
      <c r="BP1118" s="371"/>
      <c r="BQ1118" s="371"/>
      <c r="BR1118" s="371"/>
      <c r="BS1118" s="371"/>
      <c r="BT1118" s="371"/>
    </row>
    <row r="1119" s="211" customFormat="true" ht="15" customHeight="true" x14ac:dyDescent="0.2">
      <c r="BA1119" s="371"/>
      <c r="BB1119" s="237"/>
      <c r="BC1119" s="371"/>
      <c r="BD1119" s="371"/>
      <c r="BE1119" s="371"/>
      <c r="BF1119" s="371"/>
      <c r="BG1119" s="371"/>
      <c r="BH1119" s="371"/>
      <c r="BI1119" s="371"/>
      <c r="BJ1119" s="371"/>
      <c r="BK1119" s="371"/>
      <c r="BL1119" s="371"/>
      <c r="BM1119" s="371"/>
      <c r="BN1119" s="371"/>
      <c r="BO1119" s="371"/>
      <c r="BP1119" s="371"/>
      <c r="BQ1119" s="371"/>
      <c r="BR1119" s="371"/>
      <c r="BS1119" s="371"/>
      <c r="BT1119" s="371"/>
    </row>
    <row r="1120" s="211" customFormat="true" ht="15" customHeight="true" x14ac:dyDescent="0.2">
      <c r="BA1120" s="371"/>
      <c r="BB1120" s="237"/>
      <c r="BC1120" s="371"/>
      <c r="BD1120" s="371"/>
      <c r="BE1120" s="371"/>
      <c r="BF1120" s="371"/>
      <c r="BG1120" s="371"/>
      <c r="BH1120" s="371"/>
      <c r="BI1120" s="371"/>
      <c r="BJ1120" s="371"/>
      <c r="BK1120" s="371"/>
      <c r="BL1120" s="371"/>
      <c r="BM1120" s="371"/>
      <c r="BN1120" s="371"/>
      <c r="BO1120" s="371"/>
      <c r="BP1120" s="371"/>
      <c r="BQ1120" s="371"/>
      <c r="BR1120" s="371"/>
      <c r="BS1120" s="371"/>
      <c r="BT1120" s="371"/>
    </row>
    <row r="1121" s="211" customFormat="true" ht="15" customHeight="true" x14ac:dyDescent="0.2">
      <c r="BA1121" s="371"/>
      <c r="BB1121" s="237"/>
      <c r="BC1121" s="371"/>
      <c r="BD1121" s="371"/>
      <c r="BE1121" s="371"/>
      <c r="BF1121" s="371"/>
      <c r="BG1121" s="371"/>
      <c r="BH1121" s="371"/>
      <c r="BI1121" s="371"/>
      <c r="BJ1121" s="371"/>
      <c r="BK1121" s="371"/>
      <c r="BL1121" s="371"/>
      <c r="BM1121" s="371"/>
      <c r="BN1121" s="371"/>
      <c r="BO1121" s="371"/>
      <c r="BP1121" s="371"/>
      <c r="BQ1121" s="371"/>
      <c r="BR1121" s="371"/>
      <c r="BS1121" s="371"/>
      <c r="BT1121" s="371"/>
    </row>
    <row r="1122" s="211" customFormat="true" ht="15" customHeight="true" x14ac:dyDescent="0.2">
      <c r="BA1122" s="371"/>
      <c r="BB1122" s="237"/>
      <c r="BC1122" s="371"/>
      <c r="BD1122" s="371"/>
      <c r="BE1122" s="371"/>
      <c r="BF1122" s="371"/>
      <c r="BG1122" s="371"/>
      <c r="BH1122" s="371"/>
      <c r="BI1122" s="371"/>
      <c r="BJ1122" s="371"/>
      <c r="BK1122" s="371"/>
      <c r="BL1122" s="371"/>
      <c r="BM1122" s="371"/>
      <c r="BN1122" s="371"/>
      <c r="BO1122" s="371"/>
      <c r="BP1122" s="371"/>
      <c r="BQ1122" s="371"/>
      <c r="BR1122" s="371"/>
      <c r="BS1122" s="371"/>
      <c r="BT1122" s="371"/>
    </row>
    <row r="1123" s="211" customFormat="true" ht="15" customHeight="true" x14ac:dyDescent="0.2">
      <c r="BA1123" s="371"/>
      <c r="BB1123" s="237"/>
      <c r="BC1123" s="371"/>
      <c r="BD1123" s="371"/>
      <c r="BE1123" s="371"/>
      <c r="BF1123" s="371"/>
      <c r="BG1123" s="371"/>
      <c r="BH1123" s="371"/>
      <c r="BI1123" s="371"/>
      <c r="BJ1123" s="371"/>
      <c r="BK1123" s="371"/>
      <c r="BL1123" s="371"/>
      <c r="BM1123" s="371"/>
      <c r="BN1123" s="371"/>
      <c r="BO1123" s="371"/>
      <c r="BP1123" s="371"/>
      <c r="BQ1123" s="371"/>
      <c r="BR1123" s="371"/>
      <c r="BS1123" s="371"/>
      <c r="BT1123" s="371"/>
    </row>
    <row r="1124" s="211" customFormat="true" ht="15" customHeight="true" x14ac:dyDescent="0.2">
      <c r="BA1124" s="371"/>
      <c r="BB1124" s="237"/>
      <c r="BC1124" s="371"/>
      <c r="BD1124" s="371"/>
      <c r="BE1124" s="371"/>
      <c r="BF1124" s="371"/>
      <c r="BG1124" s="371"/>
      <c r="BH1124" s="371"/>
      <c r="BI1124" s="371"/>
      <c r="BJ1124" s="371"/>
      <c r="BK1124" s="371"/>
      <c r="BL1124" s="371"/>
      <c r="BM1124" s="371"/>
      <c r="BN1124" s="371"/>
      <c r="BO1124" s="371"/>
      <c r="BP1124" s="371"/>
      <c r="BQ1124" s="371"/>
      <c r="BR1124" s="371"/>
      <c r="BS1124" s="371"/>
      <c r="BT1124" s="371"/>
    </row>
    <row r="1125" s="211" customFormat="true" ht="15" customHeight="true" x14ac:dyDescent="0.2">
      <c r="BA1125" s="371"/>
      <c r="BB1125" s="237"/>
      <c r="BC1125" s="371"/>
      <c r="BD1125" s="371"/>
      <c r="BE1125" s="371"/>
      <c r="BF1125" s="371"/>
      <c r="BG1125" s="371"/>
      <c r="BH1125" s="371"/>
      <c r="BI1125" s="371"/>
      <c r="BJ1125" s="371"/>
      <c r="BK1125" s="371"/>
      <c r="BL1125" s="371"/>
      <c r="BM1125" s="371"/>
      <c r="BN1125" s="371"/>
      <c r="BO1125" s="371"/>
      <c r="BP1125" s="371"/>
      <c r="BQ1125" s="371"/>
      <c r="BR1125" s="371"/>
      <c r="BS1125" s="371"/>
      <c r="BT1125" s="371"/>
    </row>
    <row r="1126" s="211" customFormat="true" ht="15" customHeight="true" x14ac:dyDescent="0.2">
      <c r="BA1126" s="371"/>
      <c r="BB1126" s="237"/>
      <c r="BC1126" s="371"/>
      <c r="BD1126" s="371"/>
      <c r="BE1126" s="371"/>
      <c r="BF1126" s="371"/>
      <c r="BG1126" s="371"/>
      <c r="BH1126" s="371"/>
      <c r="BI1126" s="371"/>
      <c r="BJ1126" s="371"/>
      <c r="BK1126" s="371"/>
      <c r="BL1126" s="371"/>
      <c r="BM1126" s="371"/>
      <c r="BN1126" s="371"/>
      <c r="BO1126" s="371"/>
      <c r="BP1126" s="371"/>
      <c r="BQ1126" s="371"/>
      <c r="BR1126" s="371"/>
      <c r="BS1126" s="371"/>
      <c r="BT1126" s="371"/>
    </row>
    <row r="1127" s="211" customFormat="true" ht="15" customHeight="true" x14ac:dyDescent="0.2">
      <c r="BA1127" s="371"/>
      <c r="BB1127" s="237"/>
      <c r="BC1127" s="371"/>
      <c r="BD1127" s="371"/>
      <c r="BE1127" s="371"/>
      <c r="BF1127" s="371"/>
      <c r="BG1127" s="371"/>
      <c r="BH1127" s="371"/>
      <c r="BI1127" s="371"/>
      <c r="BJ1127" s="371"/>
      <c r="BK1127" s="371"/>
      <c r="BL1127" s="371"/>
      <c r="BM1127" s="371"/>
      <c r="BN1127" s="371"/>
      <c r="BO1127" s="371"/>
      <c r="BP1127" s="371"/>
      <c r="BQ1127" s="371"/>
      <c r="BR1127" s="371"/>
      <c r="BS1127" s="371"/>
      <c r="BT1127" s="371"/>
    </row>
    <row r="1128" s="211" customFormat="true" ht="15" customHeight="true" x14ac:dyDescent="0.2">
      <c r="BA1128" s="371"/>
      <c r="BB1128" s="237"/>
      <c r="BC1128" s="371"/>
      <c r="BD1128" s="371"/>
      <c r="BE1128" s="371"/>
      <c r="BF1128" s="371"/>
      <c r="BG1128" s="371"/>
      <c r="BH1128" s="371"/>
      <c r="BI1128" s="371"/>
      <c r="BJ1128" s="371"/>
      <c r="BK1128" s="371"/>
      <c r="BL1128" s="371"/>
      <c r="BM1128" s="371"/>
      <c r="BN1128" s="371"/>
      <c r="BO1128" s="371"/>
      <c r="BP1128" s="371"/>
      <c r="BQ1128" s="371"/>
      <c r="BR1128" s="371"/>
      <c r="BS1128" s="371"/>
      <c r="BT1128" s="371"/>
    </row>
    <row r="1129" s="211" customFormat="true" ht="15" customHeight="true" x14ac:dyDescent="0.2">
      <c r="BA1129" s="371"/>
      <c r="BB1129" s="237"/>
      <c r="BC1129" s="371"/>
      <c r="BD1129" s="371"/>
      <c r="BE1129" s="371"/>
      <c r="BF1129" s="371"/>
      <c r="BG1129" s="371"/>
      <c r="BH1129" s="371"/>
      <c r="BI1129" s="371"/>
      <c r="BJ1129" s="371"/>
      <c r="BK1129" s="371"/>
      <c r="BL1129" s="371"/>
      <c r="BM1129" s="371"/>
      <c r="BN1129" s="371"/>
      <c r="BO1129" s="371"/>
      <c r="BP1129" s="371"/>
      <c r="BQ1129" s="371"/>
      <c r="BR1129" s="371"/>
      <c r="BS1129" s="371"/>
      <c r="BT1129" s="371"/>
    </row>
    <row r="1130" s="211" customFormat="true" ht="15" customHeight="true" x14ac:dyDescent="0.2">
      <c r="BA1130" s="371"/>
      <c r="BB1130" s="237"/>
      <c r="BC1130" s="371"/>
      <c r="BD1130" s="371"/>
      <c r="BE1130" s="371"/>
      <c r="BF1130" s="371"/>
      <c r="BG1130" s="371"/>
      <c r="BH1130" s="371"/>
      <c r="BI1130" s="371"/>
      <c r="BJ1130" s="371"/>
      <c r="BK1130" s="371"/>
      <c r="BL1130" s="371"/>
      <c r="BM1130" s="371"/>
      <c r="BN1130" s="371"/>
      <c r="BO1130" s="371"/>
      <c r="BP1130" s="371"/>
      <c r="BQ1130" s="371"/>
      <c r="BR1130" s="371"/>
      <c r="BS1130" s="371"/>
      <c r="BT1130" s="371"/>
    </row>
    <row r="1131" s="211" customFormat="true" ht="15" customHeight="true" x14ac:dyDescent="0.2">
      <c r="BA1131" s="371"/>
      <c r="BB1131" s="237"/>
      <c r="BC1131" s="371"/>
      <c r="BD1131" s="371"/>
      <c r="BE1131" s="371"/>
      <c r="BF1131" s="371"/>
      <c r="BG1131" s="371"/>
      <c r="BH1131" s="371"/>
      <c r="BI1131" s="371"/>
      <c r="BJ1131" s="371"/>
      <c r="BK1131" s="371"/>
      <c r="BL1131" s="371"/>
      <c r="BM1131" s="371"/>
      <c r="BN1131" s="371"/>
      <c r="BO1131" s="371"/>
      <c r="BP1131" s="371"/>
      <c r="BQ1131" s="371"/>
      <c r="BR1131" s="371"/>
      <c r="BS1131" s="371"/>
      <c r="BT1131" s="371"/>
    </row>
    <row r="1132" s="211" customFormat="true" ht="15" customHeight="true" x14ac:dyDescent="0.2">
      <c r="BA1132" s="371"/>
      <c r="BB1132" s="237"/>
      <c r="BC1132" s="371"/>
      <c r="BD1132" s="371"/>
      <c r="BE1132" s="371"/>
      <c r="BF1132" s="371"/>
      <c r="BG1132" s="371"/>
      <c r="BH1132" s="371"/>
      <c r="BI1132" s="371"/>
      <c r="BJ1132" s="371"/>
      <c r="BK1132" s="371"/>
      <c r="BL1132" s="371"/>
      <c r="BM1132" s="371"/>
      <c r="BN1132" s="371"/>
      <c r="BO1132" s="371"/>
      <c r="BP1132" s="371"/>
      <c r="BQ1132" s="371"/>
      <c r="BR1132" s="371"/>
      <c r="BS1132" s="371"/>
      <c r="BT1132" s="371"/>
    </row>
    <row r="1133" s="211" customFormat="true" ht="15" customHeight="true" x14ac:dyDescent="0.2">
      <c r="BA1133" s="371"/>
      <c r="BB1133" s="237"/>
      <c r="BC1133" s="371"/>
      <c r="BD1133" s="371"/>
      <c r="BE1133" s="371"/>
      <c r="BF1133" s="371"/>
      <c r="BG1133" s="371"/>
      <c r="BH1133" s="371"/>
      <c r="BI1133" s="371"/>
      <c r="BJ1133" s="371"/>
      <c r="BK1133" s="371"/>
      <c r="BL1133" s="371"/>
      <c r="BM1133" s="371"/>
      <c r="BN1133" s="371"/>
      <c r="BO1133" s="371"/>
      <c r="BP1133" s="371"/>
      <c r="BQ1133" s="371"/>
      <c r="BR1133" s="371"/>
      <c r="BS1133" s="371"/>
      <c r="BT1133" s="371"/>
    </row>
    <row r="1134" s="211" customFormat="true" ht="15" customHeight="true" x14ac:dyDescent="0.2">
      <c r="BA1134" s="371"/>
      <c r="BB1134" s="237"/>
      <c r="BC1134" s="371"/>
      <c r="BD1134" s="371"/>
      <c r="BE1134" s="371"/>
      <c r="BF1134" s="371"/>
      <c r="BG1134" s="371"/>
      <c r="BH1134" s="371"/>
      <c r="BI1134" s="371"/>
      <c r="BJ1134" s="371"/>
      <c r="BK1134" s="371"/>
      <c r="BL1134" s="371"/>
      <c r="BM1134" s="371"/>
      <c r="BN1134" s="371"/>
      <c r="BO1134" s="371"/>
      <c r="BP1134" s="371"/>
      <c r="BQ1134" s="371"/>
      <c r="BR1134" s="371"/>
      <c r="BS1134" s="371"/>
      <c r="BT1134" s="371"/>
    </row>
    <row r="1135" s="211" customFormat="true" ht="15" customHeight="true" x14ac:dyDescent="0.2">
      <c r="BA1135" s="371"/>
      <c r="BB1135" s="237"/>
      <c r="BC1135" s="371"/>
      <c r="BD1135" s="371"/>
      <c r="BE1135" s="371"/>
      <c r="BF1135" s="371"/>
      <c r="BG1135" s="371"/>
      <c r="BH1135" s="371"/>
      <c r="BI1135" s="371"/>
      <c r="BJ1135" s="371"/>
      <c r="BK1135" s="371"/>
      <c r="BL1135" s="371"/>
      <c r="BM1135" s="371"/>
      <c r="BN1135" s="371"/>
      <c r="BO1135" s="371"/>
      <c r="BP1135" s="371"/>
      <c r="BQ1135" s="371"/>
      <c r="BR1135" s="371"/>
      <c r="BS1135" s="371"/>
      <c r="BT1135" s="371"/>
    </row>
    <row r="1136" s="211" customFormat="true" ht="15" customHeight="true" x14ac:dyDescent="0.2">
      <c r="BA1136" s="371"/>
      <c r="BB1136" s="237"/>
      <c r="BC1136" s="371"/>
      <c r="BD1136" s="371"/>
      <c r="BE1136" s="371"/>
      <c r="BF1136" s="371"/>
      <c r="BG1136" s="371"/>
      <c r="BH1136" s="371"/>
      <c r="BI1136" s="371"/>
      <c r="BJ1136" s="371"/>
      <c r="BK1136" s="371"/>
      <c r="BL1136" s="371"/>
      <c r="BM1136" s="371"/>
      <c r="BN1136" s="371"/>
      <c r="BO1136" s="371"/>
      <c r="BP1136" s="371"/>
      <c r="BQ1136" s="371"/>
      <c r="BR1136" s="371"/>
      <c r="BS1136" s="371"/>
      <c r="BT1136" s="371"/>
    </row>
    <row r="1137" s="211" customFormat="true" ht="15" customHeight="true" x14ac:dyDescent="0.2">
      <c r="BA1137" s="371"/>
      <c r="BB1137" s="237"/>
      <c r="BC1137" s="371"/>
      <c r="BD1137" s="371"/>
      <c r="BE1137" s="371"/>
      <c r="BF1137" s="371"/>
      <c r="BG1137" s="371"/>
      <c r="BH1137" s="371"/>
      <c r="BI1137" s="371"/>
      <c r="BJ1137" s="371"/>
      <c r="BK1137" s="371"/>
      <c r="BL1137" s="371"/>
      <c r="BM1137" s="371"/>
      <c r="BN1137" s="371"/>
      <c r="BO1137" s="371"/>
      <c r="BP1137" s="371"/>
      <c r="BQ1137" s="371"/>
      <c r="BR1137" s="371"/>
      <c r="BS1137" s="371"/>
      <c r="BT1137" s="371"/>
    </row>
    <row r="1138" s="211" customFormat="true" ht="15" customHeight="true" x14ac:dyDescent="0.2">
      <c r="BA1138" s="371"/>
      <c r="BB1138" s="237"/>
      <c r="BC1138" s="371"/>
      <c r="BD1138" s="371"/>
      <c r="BE1138" s="371"/>
      <c r="BF1138" s="371"/>
      <c r="BG1138" s="371"/>
      <c r="BH1138" s="371"/>
      <c r="BI1138" s="371"/>
      <c r="BJ1138" s="371"/>
      <c r="BK1138" s="371"/>
      <c r="BL1138" s="371"/>
      <c r="BM1138" s="371"/>
      <c r="BN1138" s="371"/>
      <c r="BO1138" s="371"/>
      <c r="BP1138" s="371"/>
      <c r="BQ1138" s="371"/>
      <c r="BR1138" s="371"/>
      <c r="BS1138" s="371"/>
      <c r="BT1138" s="371"/>
    </row>
    <row r="1139" s="211" customFormat="true" ht="15" customHeight="true" x14ac:dyDescent="0.2">
      <c r="BA1139" s="371"/>
      <c r="BB1139" s="237"/>
      <c r="BC1139" s="371"/>
      <c r="BD1139" s="371"/>
      <c r="BE1139" s="371"/>
      <c r="BF1139" s="371"/>
      <c r="BG1139" s="371"/>
      <c r="BH1139" s="371"/>
      <c r="BI1139" s="371"/>
      <c r="BJ1139" s="371"/>
      <c r="BK1139" s="371"/>
      <c r="BL1139" s="371"/>
      <c r="BM1139" s="371"/>
      <c r="BN1139" s="371"/>
      <c r="BO1139" s="371"/>
      <c r="BP1139" s="371"/>
      <c r="BQ1139" s="371"/>
      <c r="BR1139" s="371"/>
      <c r="BS1139" s="371"/>
      <c r="BT1139" s="371"/>
    </row>
    <row r="1140" s="211" customFormat="true" ht="15" customHeight="true" x14ac:dyDescent="0.2">
      <c r="BA1140" s="371"/>
      <c r="BB1140" s="237"/>
      <c r="BC1140" s="371"/>
      <c r="BD1140" s="371"/>
      <c r="BE1140" s="371"/>
      <c r="BF1140" s="371"/>
      <c r="BG1140" s="371"/>
      <c r="BH1140" s="371"/>
      <c r="BI1140" s="371"/>
      <c r="BJ1140" s="371"/>
      <c r="BK1140" s="371"/>
      <c r="BL1140" s="371"/>
      <c r="BM1140" s="371"/>
      <c r="BN1140" s="371"/>
      <c r="BO1140" s="371"/>
      <c r="BP1140" s="371"/>
      <c r="BQ1140" s="371"/>
      <c r="BR1140" s="371"/>
      <c r="BS1140" s="371"/>
      <c r="BT1140" s="371"/>
    </row>
    <row r="1141" s="211" customFormat="true" ht="15" customHeight="true" x14ac:dyDescent="0.2">
      <c r="BA1141" s="371"/>
      <c r="BB1141" s="237"/>
      <c r="BC1141" s="371"/>
      <c r="BD1141" s="371"/>
      <c r="BE1141" s="371"/>
      <c r="BF1141" s="371"/>
      <c r="BG1141" s="371"/>
      <c r="BH1141" s="371"/>
      <c r="BI1141" s="371"/>
      <c r="BJ1141" s="371"/>
      <c r="BK1141" s="371"/>
      <c r="BL1141" s="371"/>
      <c r="BM1141" s="371"/>
      <c r="BN1141" s="371"/>
      <c r="BO1141" s="371"/>
      <c r="BP1141" s="371"/>
      <c r="BQ1141" s="371"/>
      <c r="BR1141" s="371"/>
      <c r="BS1141" s="371"/>
      <c r="BT1141" s="371"/>
    </row>
    <row r="1142" s="211" customFormat="true" ht="15" customHeight="true" x14ac:dyDescent="0.2">
      <c r="BA1142" s="371"/>
      <c r="BB1142" s="237"/>
      <c r="BC1142" s="371"/>
      <c r="BD1142" s="371"/>
      <c r="BE1142" s="371"/>
      <c r="BF1142" s="371"/>
      <c r="BG1142" s="371"/>
      <c r="BH1142" s="371"/>
      <c r="BI1142" s="371"/>
      <c r="BJ1142" s="371"/>
      <c r="BK1142" s="371"/>
      <c r="BL1142" s="371"/>
      <c r="BM1142" s="371"/>
      <c r="BN1142" s="371"/>
      <c r="BO1142" s="371"/>
      <c r="BP1142" s="371"/>
      <c r="BQ1142" s="371"/>
      <c r="BR1142" s="371"/>
      <c r="BS1142" s="371"/>
      <c r="BT1142" s="371"/>
    </row>
    <row r="1143" s="211" customFormat="true" ht="15" customHeight="true" x14ac:dyDescent="0.2">
      <c r="BA1143" s="371"/>
      <c r="BB1143" s="237"/>
      <c r="BC1143" s="371"/>
      <c r="BD1143" s="371"/>
      <c r="BE1143" s="371"/>
      <c r="BF1143" s="371"/>
      <c r="BG1143" s="371"/>
      <c r="BH1143" s="371"/>
      <c r="BI1143" s="371"/>
      <c r="BJ1143" s="371"/>
      <c r="BK1143" s="371"/>
      <c r="BL1143" s="371"/>
      <c r="BM1143" s="371"/>
      <c r="BN1143" s="371"/>
      <c r="BO1143" s="371"/>
      <c r="BP1143" s="371"/>
      <c r="BQ1143" s="371"/>
      <c r="BR1143" s="371"/>
      <c r="BS1143" s="371"/>
      <c r="BT1143" s="371"/>
    </row>
    <row r="1144" s="211" customFormat="true" ht="15" customHeight="true" x14ac:dyDescent="0.2">
      <c r="BA1144" s="371"/>
      <c r="BB1144" s="237"/>
      <c r="BC1144" s="371"/>
      <c r="BD1144" s="371"/>
      <c r="BE1144" s="371"/>
      <c r="BF1144" s="371"/>
      <c r="BG1144" s="371"/>
      <c r="BH1144" s="371"/>
      <c r="BI1144" s="371"/>
      <c r="BJ1144" s="371"/>
      <c r="BK1144" s="371"/>
      <c r="BL1144" s="371"/>
      <c r="BM1144" s="371"/>
      <c r="BN1144" s="371"/>
      <c r="BO1144" s="371"/>
      <c r="BP1144" s="371"/>
      <c r="BQ1144" s="371"/>
      <c r="BR1144" s="371"/>
      <c r="BS1144" s="371"/>
      <c r="BT1144" s="371"/>
    </row>
    <row r="1145" s="211" customFormat="true" ht="15" customHeight="true" x14ac:dyDescent="0.2">
      <c r="BA1145" s="371"/>
      <c r="BB1145" s="237"/>
      <c r="BC1145" s="371"/>
      <c r="BD1145" s="371"/>
      <c r="BE1145" s="371"/>
      <c r="BF1145" s="371"/>
      <c r="BG1145" s="371"/>
      <c r="BH1145" s="371"/>
      <c r="BI1145" s="371"/>
      <c r="BJ1145" s="371"/>
      <c r="BK1145" s="371"/>
      <c r="BL1145" s="371"/>
      <c r="BM1145" s="371"/>
      <c r="BN1145" s="371"/>
      <c r="BO1145" s="371"/>
      <c r="BP1145" s="371"/>
      <c r="BQ1145" s="371"/>
      <c r="BR1145" s="371"/>
      <c r="BS1145" s="371"/>
      <c r="BT1145" s="371"/>
    </row>
    <row r="1146" s="211" customFormat="true" ht="15" customHeight="true" x14ac:dyDescent="0.2">
      <c r="BA1146" s="371"/>
      <c r="BB1146" s="237"/>
      <c r="BC1146" s="371"/>
      <c r="BD1146" s="371"/>
      <c r="BE1146" s="371"/>
      <c r="BF1146" s="371"/>
      <c r="BG1146" s="371"/>
      <c r="BH1146" s="371"/>
      <c r="BI1146" s="371"/>
      <c r="BJ1146" s="371"/>
      <c r="BK1146" s="371"/>
      <c r="BL1146" s="371"/>
      <c r="BM1146" s="371"/>
      <c r="BN1146" s="371"/>
      <c r="BO1146" s="371"/>
      <c r="BP1146" s="371"/>
      <c r="BQ1146" s="371"/>
      <c r="BR1146" s="371"/>
      <c r="BS1146" s="371"/>
      <c r="BT1146" s="371"/>
    </row>
    <row r="1147" s="211" customFormat="true" ht="15" customHeight="true" x14ac:dyDescent="0.2">
      <c r="BA1147" s="371"/>
      <c r="BB1147" s="237"/>
      <c r="BC1147" s="371"/>
      <c r="BD1147" s="371"/>
      <c r="BE1147" s="371"/>
      <c r="BF1147" s="371"/>
      <c r="BG1147" s="371"/>
      <c r="BH1147" s="371"/>
      <c r="BI1147" s="371"/>
      <c r="BJ1147" s="371"/>
      <c r="BK1147" s="371"/>
      <c r="BL1147" s="371"/>
      <c r="BM1147" s="371"/>
      <c r="BN1147" s="371"/>
      <c r="BO1147" s="371"/>
      <c r="BP1147" s="371"/>
      <c r="BQ1147" s="371"/>
      <c r="BR1147" s="371"/>
      <c r="BS1147" s="371"/>
      <c r="BT1147" s="371"/>
    </row>
    <row r="1148" s="211" customFormat="true" ht="15" customHeight="true" x14ac:dyDescent="0.2">
      <c r="BA1148" s="371"/>
      <c r="BB1148" s="237"/>
      <c r="BC1148" s="371"/>
      <c r="BD1148" s="371"/>
      <c r="BE1148" s="371"/>
      <c r="BF1148" s="371"/>
      <c r="BG1148" s="371"/>
      <c r="BH1148" s="371"/>
      <c r="BI1148" s="371"/>
      <c r="BJ1148" s="371"/>
      <c r="BK1148" s="371"/>
      <c r="BL1148" s="371"/>
      <c r="BM1148" s="371"/>
      <c r="BN1148" s="371"/>
      <c r="BO1148" s="371"/>
      <c r="BP1148" s="371"/>
      <c r="BQ1148" s="371"/>
      <c r="BR1148" s="371"/>
      <c r="BS1148" s="371"/>
      <c r="BT1148" s="371"/>
    </row>
    <row r="1149" s="211" customFormat="true" ht="15" customHeight="true" x14ac:dyDescent="0.2">
      <c r="BA1149" s="371"/>
      <c r="BB1149" s="237"/>
      <c r="BC1149" s="371"/>
      <c r="BD1149" s="371"/>
      <c r="BE1149" s="371"/>
      <c r="BF1149" s="371"/>
      <c r="BG1149" s="371"/>
      <c r="BH1149" s="371"/>
      <c r="BI1149" s="371"/>
      <c r="BJ1149" s="371"/>
      <c r="BK1149" s="371"/>
      <c r="BL1149" s="371"/>
      <c r="BM1149" s="371"/>
      <c r="BN1149" s="371"/>
      <c r="BO1149" s="371"/>
      <c r="BP1149" s="371"/>
      <c r="BQ1149" s="371"/>
      <c r="BR1149" s="371"/>
      <c r="BS1149" s="371"/>
      <c r="BT1149" s="371"/>
    </row>
    <row r="1150" s="211" customFormat="true" ht="15" customHeight="true" x14ac:dyDescent="0.2">
      <c r="BA1150" s="371"/>
      <c r="BB1150" s="237"/>
      <c r="BC1150" s="371"/>
      <c r="BD1150" s="371"/>
      <c r="BE1150" s="371"/>
      <c r="BF1150" s="371"/>
      <c r="BG1150" s="371"/>
      <c r="BH1150" s="371"/>
      <c r="BI1150" s="371"/>
      <c r="BJ1150" s="371"/>
      <c r="BK1150" s="371"/>
      <c r="BL1150" s="371"/>
      <c r="BM1150" s="371"/>
      <c r="BN1150" s="371"/>
      <c r="BO1150" s="371"/>
      <c r="BP1150" s="371"/>
      <c r="BQ1150" s="371"/>
      <c r="BR1150" s="371"/>
      <c r="BS1150" s="371"/>
      <c r="BT1150" s="371"/>
    </row>
    <row r="1151" s="211" customFormat="true" ht="15" customHeight="true" x14ac:dyDescent="0.2">
      <c r="BA1151" s="371"/>
      <c r="BB1151" s="237"/>
      <c r="BC1151" s="371"/>
      <c r="BD1151" s="371"/>
      <c r="BE1151" s="371"/>
      <c r="BF1151" s="371"/>
      <c r="BG1151" s="371"/>
      <c r="BH1151" s="371"/>
      <c r="BI1151" s="371"/>
      <c r="BJ1151" s="371"/>
      <c r="BK1151" s="371"/>
      <c r="BL1151" s="371"/>
      <c r="BM1151" s="371"/>
      <c r="BN1151" s="371"/>
      <c r="BO1151" s="371"/>
      <c r="BP1151" s="371"/>
      <c r="BQ1151" s="371"/>
      <c r="BR1151" s="371"/>
      <c r="BS1151" s="371"/>
      <c r="BT1151" s="371"/>
    </row>
    <row r="1152" s="211" customFormat="true" ht="15" customHeight="true" x14ac:dyDescent="0.2">
      <c r="BA1152" s="371"/>
      <c r="BB1152" s="237"/>
      <c r="BC1152" s="371"/>
      <c r="BD1152" s="371"/>
      <c r="BE1152" s="371"/>
      <c r="BF1152" s="371"/>
      <c r="BG1152" s="371"/>
      <c r="BH1152" s="371"/>
      <c r="BI1152" s="371"/>
      <c r="BJ1152" s="371"/>
      <c r="BK1152" s="371"/>
      <c r="BL1152" s="371"/>
      <c r="BM1152" s="371"/>
      <c r="BN1152" s="371"/>
      <c r="BO1152" s="371"/>
      <c r="BP1152" s="371"/>
      <c r="BQ1152" s="371"/>
      <c r="BR1152" s="371"/>
      <c r="BS1152" s="371"/>
      <c r="BT1152" s="371"/>
    </row>
    <row r="1153" s="211" customFormat="true" ht="15" customHeight="true" x14ac:dyDescent="0.2">
      <c r="BA1153" s="371"/>
      <c r="BB1153" s="237"/>
      <c r="BC1153" s="371"/>
      <c r="BD1153" s="371"/>
      <c r="BE1153" s="371"/>
      <c r="BF1153" s="371"/>
      <c r="BG1153" s="371"/>
      <c r="BH1153" s="371"/>
      <c r="BI1153" s="371"/>
      <c r="BJ1153" s="371"/>
      <c r="BK1153" s="371"/>
      <c r="BL1153" s="371"/>
      <c r="BM1153" s="371"/>
      <c r="BN1153" s="371"/>
      <c r="BO1153" s="371"/>
      <c r="BP1153" s="371"/>
      <c r="BQ1153" s="371"/>
      <c r="BR1153" s="371"/>
      <c r="BS1153" s="371"/>
      <c r="BT1153" s="371"/>
    </row>
    <row r="1154" s="211" customFormat="true" ht="15" customHeight="true" x14ac:dyDescent="0.2">
      <c r="BA1154" s="371"/>
      <c r="BB1154" s="237"/>
      <c r="BC1154" s="371"/>
      <c r="BD1154" s="371"/>
      <c r="BE1154" s="371"/>
      <c r="BF1154" s="371"/>
      <c r="BG1154" s="371"/>
      <c r="BH1154" s="371"/>
      <c r="BI1154" s="371"/>
      <c r="BJ1154" s="371"/>
      <c r="BK1154" s="371"/>
      <c r="BL1154" s="371"/>
      <c r="BM1154" s="371"/>
      <c r="BN1154" s="371"/>
      <c r="BO1154" s="371"/>
      <c r="BP1154" s="371"/>
      <c r="BQ1154" s="371"/>
      <c r="BR1154" s="371"/>
      <c r="BS1154" s="371"/>
      <c r="BT1154" s="371"/>
    </row>
    <row r="1155" s="211" customFormat="true" ht="15" customHeight="true" x14ac:dyDescent="0.2">
      <c r="BA1155" s="371"/>
      <c r="BB1155" s="237"/>
      <c r="BC1155" s="371"/>
      <c r="BD1155" s="371"/>
      <c r="BE1155" s="371"/>
      <c r="BF1155" s="371"/>
      <c r="BG1155" s="371"/>
      <c r="BH1155" s="371"/>
      <c r="BI1155" s="371"/>
      <c r="BJ1155" s="371"/>
      <c r="BK1155" s="371"/>
      <c r="BL1155" s="371"/>
      <c r="BM1155" s="371"/>
      <c r="BN1155" s="371"/>
      <c r="BO1155" s="371"/>
      <c r="BP1155" s="371"/>
      <c r="BQ1155" s="371"/>
      <c r="BR1155" s="371"/>
      <c r="BS1155" s="371"/>
      <c r="BT1155" s="371"/>
    </row>
    <row r="1156" s="211" customFormat="true" ht="15" customHeight="true" x14ac:dyDescent="0.2">
      <c r="BA1156" s="371"/>
      <c r="BB1156" s="237"/>
      <c r="BC1156" s="371"/>
      <c r="BD1156" s="371"/>
      <c r="BE1156" s="371"/>
      <c r="BF1156" s="371"/>
      <c r="BG1156" s="371"/>
      <c r="BH1156" s="371"/>
      <c r="BI1156" s="371"/>
      <c r="BJ1156" s="371"/>
      <c r="BK1156" s="371"/>
      <c r="BL1156" s="371"/>
      <c r="BM1156" s="371"/>
      <c r="BN1156" s="371"/>
      <c r="BO1156" s="371"/>
      <c r="BP1156" s="371"/>
      <c r="BQ1156" s="371"/>
      <c r="BR1156" s="371"/>
      <c r="BS1156" s="371"/>
      <c r="BT1156" s="371"/>
    </row>
    <row r="1157" s="211" customFormat="true" ht="15" customHeight="true" x14ac:dyDescent="0.2">
      <c r="BA1157" s="371"/>
      <c r="BB1157" s="237"/>
      <c r="BC1157" s="371"/>
      <c r="BD1157" s="371"/>
      <c r="BE1157" s="371"/>
      <c r="BF1157" s="371"/>
      <c r="BG1157" s="371"/>
      <c r="BH1157" s="371"/>
      <c r="BI1157" s="371"/>
      <c r="BJ1157" s="371"/>
      <c r="BK1157" s="371"/>
      <c r="BL1157" s="371"/>
      <c r="BM1157" s="371"/>
      <c r="BN1157" s="371"/>
      <c r="BO1157" s="371"/>
      <c r="BP1157" s="371"/>
      <c r="BQ1157" s="371"/>
      <c r="BR1157" s="371"/>
      <c r="BS1157" s="371"/>
      <c r="BT1157" s="371"/>
    </row>
    <row r="1158" s="211" customFormat="true" ht="15" customHeight="true" x14ac:dyDescent="0.2">
      <c r="BA1158" s="371"/>
      <c r="BB1158" s="237"/>
      <c r="BC1158" s="371"/>
      <c r="BD1158" s="371"/>
      <c r="BE1158" s="371"/>
      <c r="BF1158" s="371"/>
      <c r="BG1158" s="371"/>
      <c r="BH1158" s="371"/>
      <c r="BI1158" s="371"/>
      <c r="BJ1158" s="371"/>
      <c r="BK1158" s="371"/>
      <c r="BL1158" s="371"/>
      <c r="BM1158" s="371"/>
      <c r="BN1158" s="371"/>
      <c r="BO1158" s="371"/>
      <c r="BP1158" s="371"/>
      <c r="BQ1158" s="371"/>
      <c r="BR1158" s="371"/>
      <c r="BS1158" s="371"/>
      <c r="BT1158" s="371"/>
    </row>
    <row r="1159" s="211" customFormat="true" ht="15" customHeight="true" x14ac:dyDescent="0.2">
      <c r="BA1159" s="371"/>
      <c r="BB1159" s="237"/>
      <c r="BC1159" s="371"/>
      <c r="BD1159" s="371"/>
      <c r="BE1159" s="371"/>
      <c r="BF1159" s="371"/>
      <c r="BG1159" s="371"/>
      <c r="BH1159" s="371"/>
      <c r="BI1159" s="371"/>
      <c r="BJ1159" s="371"/>
      <c r="BK1159" s="371"/>
      <c r="BL1159" s="371"/>
      <c r="BM1159" s="371"/>
      <c r="BN1159" s="371"/>
      <c r="BO1159" s="371"/>
      <c r="BP1159" s="371"/>
      <c r="BQ1159" s="371"/>
      <c r="BR1159" s="371"/>
      <c r="BS1159" s="371"/>
      <c r="BT1159" s="371"/>
    </row>
    <row r="1160" s="211" customFormat="true" ht="15" customHeight="true" x14ac:dyDescent="0.2">
      <c r="BA1160" s="371"/>
      <c r="BB1160" s="237"/>
      <c r="BC1160" s="371"/>
      <c r="BD1160" s="371"/>
      <c r="BE1160" s="371"/>
      <c r="BF1160" s="371"/>
      <c r="BG1160" s="371"/>
      <c r="BH1160" s="371"/>
      <c r="BI1160" s="371"/>
      <c r="BJ1160" s="371"/>
      <c r="BK1160" s="371"/>
      <c r="BL1160" s="371"/>
      <c r="BM1160" s="371"/>
      <c r="BN1160" s="371"/>
      <c r="BO1160" s="371"/>
      <c r="BP1160" s="371"/>
      <c r="BQ1160" s="371"/>
      <c r="BR1160" s="371"/>
      <c r="BS1160" s="371"/>
      <c r="BT1160" s="371"/>
    </row>
    <row r="1161" s="211" customFormat="true" ht="15" customHeight="true" x14ac:dyDescent="0.2">
      <c r="BA1161" s="371"/>
      <c r="BB1161" s="237"/>
      <c r="BC1161" s="371"/>
      <c r="BD1161" s="371"/>
      <c r="BE1161" s="371"/>
      <c r="BF1161" s="371"/>
      <c r="BG1161" s="371"/>
      <c r="BH1161" s="371"/>
      <c r="BI1161" s="371"/>
      <c r="BJ1161" s="371"/>
      <c r="BK1161" s="371"/>
      <c r="BL1161" s="371"/>
      <c r="BM1161" s="371"/>
      <c r="BN1161" s="371"/>
      <c r="BO1161" s="371"/>
      <c r="BP1161" s="371"/>
      <c r="BQ1161" s="371"/>
      <c r="BR1161" s="371"/>
      <c r="BS1161" s="371"/>
      <c r="BT1161" s="371"/>
    </row>
    <row r="1162" s="211" customFormat="true" ht="15" customHeight="true" x14ac:dyDescent="0.2">
      <c r="BA1162" s="371"/>
      <c r="BB1162" s="237"/>
      <c r="BC1162" s="371"/>
      <c r="BD1162" s="371"/>
      <c r="BE1162" s="371"/>
      <c r="BF1162" s="371"/>
      <c r="BG1162" s="371"/>
      <c r="BH1162" s="371"/>
      <c r="BI1162" s="371"/>
      <c r="BJ1162" s="371"/>
      <c r="BK1162" s="371"/>
      <c r="BL1162" s="371"/>
      <c r="BM1162" s="371"/>
      <c r="BN1162" s="371"/>
      <c r="BO1162" s="371"/>
      <c r="BP1162" s="371"/>
      <c r="BQ1162" s="371"/>
      <c r="BR1162" s="371"/>
      <c r="BS1162" s="371"/>
      <c r="BT1162" s="371"/>
    </row>
    <row r="1163" s="211" customFormat="true" ht="15" customHeight="true" x14ac:dyDescent="0.2">
      <c r="BA1163" s="371"/>
      <c r="BB1163" s="237"/>
      <c r="BC1163" s="371"/>
      <c r="BD1163" s="371"/>
      <c r="BE1163" s="371"/>
      <c r="BF1163" s="371"/>
      <c r="BG1163" s="371"/>
      <c r="BH1163" s="371"/>
      <c r="BI1163" s="371"/>
      <c r="BJ1163" s="371"/>
      <c r="BK1163" s="371"/>
      <c r="BL1163" s="371"/>
      <c r="BM1163" s="371"/>
      <c r="BN1163" s="371"/>
      <c r="BO1163" s="371"/>
      <c r="BP1163" s="371"/>
      <c r="BQ1163" s="371"/>
      <c r="BR1163" s="371"/>
      <c r="BS1163" s="371"/>
      <c r="BT1163" s="371"/>
    </row>
    <row r="1164" s="211" customFormat="true" ht="15" customHeight="true" x14ac:dyDescent="0.2">
      <c r="BA1164" s="371"/>
      <c r="BB1164" s="237"/>
      <c r="BC1164" s="371"/>
      <c r="BD1164" s="371"/>
      <c r="BE1164" s="371"/>
      <c r="BF1164" s="371"/>
      <c r="BG1164" s="371"/>
      <c r="BH1164" s="371"/>
      <c r="BI1164" s="371"/>
      <c r="BJ1164" s="371"/>
      <c r="BK1164" s="371"/>
      <c r="BL1164" s="371"/>
      <c r="BM1164" s="371"/>
      <c r="BN1164" s="371"/>
      <c r="BO1164" s="371"/>
      <c r="BP1164" s="371"/>
      <c r="BQ1164" s="371"/>
      <c r="BR1164" s="371"/>
      <c r="BS1164" s="371"/>
      <c r="BT1164" s="371"/>
    </row>
    <row r="1165" s="211" customFormat="true" ht="15" customHeight="true" x14ac:dyDescent="0.2">
      <c r="BA1165" s="371"/>
      <c r="BB1165" s="237"/>
      <c r="BC1165" s="371"/>
      <c r="BD1165" s="371"/>
      <c r="BE1165" s="371"/>
      <c r="BF1165" s="371"/>
      <c r="BG1165" s="371"/>
      <c r="BH1165" s="371"/>
      <c r="BI1165" s="371"/>
      <c r="BJ1165" s="371"/>
      <c r="BK1165" s="371"/>
      <c r="BL1165" s="371"/>
      <c r="BM1165" s="371"/>
      <c r="BN1165" s="371"/>
      <c r="BO1165" s="371"/>
      <c r="BP1165" s="371"/>
      <c r="BQ1165" s="371"/>
      <c r="BR1165" s="371"/>
      <c r="BS1165" s="371"/>
      <c r="BT1165" s="371"/>
    </row>
    <row r="1166" s="211" customFormat="true" ht="15" customHeight="true" x14ac:dyDescent="0.2">
      <c r="BA1166" s="371"/>
      <c r="BB1166" s="237"/>
      <c r="BC1166" s="371"/>
      <c r="BD1166" s="371"/>
      <c r="BE1166" s="371"/>
      <c r="BF1166" s="371"/>
      <c r="BG1166" s="371"/>
      <c r="BH1166" s="371"/>
      <c r="BI1166" s="371"/>
      <c r="BJ1166" s="371"/>
      <c r="BK1166" s="371"/>
      <c r="BL1166" s="371"/>
      <c r="BM1166" s="371"/>
      <c r="BN1166" s="371"/>
      <c r="BO1166" s="371"/>
      <c r="BP1166" s="371"/>
      <c r="BQ1166" s="371"/>
      <c r="BR1166" s="371"/>
      <c r="BS1166" s="371"/>
      <c r="BT1166" s="371"/>
    </row>
    <row r="1167" s="211" customFormat="true" ht="15" customHeight="true" x14ac:dyDescent="0.2">
      <c r="BA1167" s="371"/>
      <c r="BB1167" s="237"/>
      <c r="BC1167" s="371"/>
      <c r="BD1167" s="371"/>
      <c r="BE1167" s="371"/>
      <c r="BF1167" s="371"/>
      <c r="BG1167" s="371"/>
      <c r="BH1167" s="371"/>
      <c r="BI1167" s="371"/>
      <c r="BJ1167" s="371"/>
      <c r="BK1167" s="371"/>
      <c r="BL1167" s="371"/>
      <c r="BM1167" s="371"/>
      <c r="BN1167" s="371"/>
      <c r="BO1167" s="371"/>
      <c r="BP1167" s="371"/>
      <c r="BQ1167" s="371"/>
      <c r="BR1167" s="371"/>
      <c r="BS1167" s="371"/>
      <c r="BT1167" s="371"/>
    </row>
    <row r="1168" s="211" customFormat="true" ht="15" customHeight="true" x14ac:dyDescent="0.2">
      <c r="BA1168" s="371"/>
      <c r="BB1168" s="237"/>
      <c r="BC1168" s="371"/>
      <c r="BD1168" s="371"/>
      <c r="BE1168" s="371"/>
      <c r="BF1168" s="371"/>
      <c r="BG1168" s="371"/>
      <c r="BH1168" s="371"/>
      <c r="BI1168" s="371"/>
      <c r="BJ1168" s="371"/>
      <c r="BK1168" s="371"/>
      <c r="BL1168" s="371"/>
      <c r="BM1168" s="371"/>
      <c r="BN1168" s="371"/>
      <c r="BO1168" s="371"/>
      <c r="BP1168" s="371"/>
      <c r="BQ1168" s="371"/>
      <c r="BR1168" s="371"/>
      <c r="BS1168" s="371"/>
      <c r="BT1168" s="371"/>
    </row>
    <row r="1169" s="211" customFormat="true" ht="15" customHeight="true" x14ac:dyDescent="0.2">
      <c r="BA1169" s="371"/>
      <c r="BB1169" s="237"/>
      <c r="BC1169" s="371"/>
      <c r="BD1169" s="371"/>
      <c r="BE1169" s="371"/>
      <c r="BF1169" s="371"/>
      <c r="BG1169" s="371"/>
      <c r="BH1169" s="371"/>
      <c r="BI1169" s="371"/>
      <c r="BJ1169" s="371"/>
      <c r="BK1169" s="371"/>
      <c r="BL1169" s="371"/>
      <c r="BM1169" s="371"/>
      <c r="BN1169" s="371"/>
      <c r="BO1169" s="371"/>
      <c r="BP1169" s="371"/>
      <c r="BQ1169" s="371"/>
      <c r="BR1169" s="371"/>
      <c r="BS1169" s="371"/>
      <c r="BT1169" s="371"/>
    </row>
    <row r="1170" s="211" customFormat="true" ht="15" customHeight="true" x14ac:dyDescent="0.2">
      <c r="A1170" s="311"/>
      <c r="B1170" s="522"/>
      <c r="C1170" s="523"/>
      <c r="D1170" s="523"/>
      <c r="E1170" s="523"/>
      <c r="F1170" s="523"/>
      <c r="G1170" s="523"/>
      <c r="H1170" s="523"/>
      <c r="I1170" s="523"/>
      <c r="J1170" s="523"/>
      <c r="K1170" s="523"/>
      <c r="L1170" s="523"/>
      <c r="M1170" s="523"/>
      <c r="N1170" s="523"/>
      <c r="O1170" s="523"/>
      <c r="P1170" s="523"/>
      <c r="Q1170" s="523"/>
      <c r="R1170" s="523"/>
      <c r="S1170" s="523"/>
      <c r="T1170" s="523"/>
      <c r="U1170" s="523"/>
      <c r="V1170" s="523"/>
      <c r="W1170" s="523"/>
      <c r="X1170" s="523"/>
      <c r="Y1170" s="523"/>
      <c r="Z1170" s="523"/>
      <c r="AA1170" s="523"/>
      <c r="AB1170" s="523"/>
      <c r="BA1170" s="371"/>
      <c r="BB1170" s="237"/>
      <c r="BC1170" s="371"/>
      <c r="BD1170" s="371"/>
      <c r="BE1170" s="371"/>
      <c r="BF1170" s="371"/>
      <c r="BG1170" s="371"/>
      <c r="BH1170" s="371"/>
      <c r="BI1170" s="371"/>
      <c r="BJ1170" s="371"/>
      <c r="BK1170" s="371"/>
      <c r="BL1170" s="371"/>
      <c r="BM1170" s="371"/>
      <c r="BN1170" s="371"/>
      <c r="BO1170" s="371"/>
      <c r="BP1170" s="371"/>
      <c r="BQ1170" s="371"/>
      <c r="BR1170" s="371"/>
      <c r="BS1170" s="371"/>
      <c r="BT1170" s="371"/>
    </row>
    <row r="1171" s="211" customFormat="true" ht="15" customHeight="true" x14ac:dyDescent="0.2">
      <c r="A1171" s="311"/>
      <c r="B1171" s="522"/>
      <c r="C1171" s="523"/>
      <c r="D1171" s="523"/>
      <c r="E1171" s="523"/>
      <c r="F1171" s="523"/>
      <c r="G1171" s="523"/>
      <c r="H1171" s="523"/>
      <c r="I1171" s="523"/>
      <c r="J1171" s="523"/>
      <c r="K1171" s="523"/>
      <c r="L1171" s="523"/>
      <c r="M1171" s="523"/>
      <c r="N1171" s="523"/>
      <c r="O1171" s="523"/>
      <c r="P1171" s="523"/>
      <c r="Q1171" s="523"/>
      <c r="R1171" s="523"/>
      <c r="S1171" s="523"/>
      <c r="T1171" s="523"/>
      <c r="U1171" s="523"/>
      <c r="V1171" s="523"/>
      <c r="W1171" s="523"/>
      <c r="X1171" s="523"/>
      <c r="Y1171" s="523"/>
      <c r="Z1171" s="523"/>
      <c r="AA1171" s="523"/>
      <c r="AB1171" s="523"/>
      <c r="BA1171" s="371"/>
      <c r="BB1171" s="237"/>
      <c r="BC1171" s="371"/>
      <c r="BD1171" s="371"/>
      <c r="BE1171" s="371"/>
      <c r="BF1171" s="371"/>
      <c r="BG1171" s="371"/>
      <c r="BH1171" s="371"/>
      <c r="BI1171" s="371"/>
      <c r="BJ1171" s="371"/>
      <c r="BK1171" s="371"/>
      <c r="BL1171" s="371"/>
      <c r="BM1171" s="371"/>
      <c r="BN1171" s="371"/>
      <c r="BO1171" s="371"/>
      <c r="BP1171" s="371"/>
      <c r="BQ1171" s="371"/>
      <c r="BR1171" s="371"/>
      <c r="BS1171" s="371"/>
      <c r="BT1171" s="371"/>
    </row>
    <row r="1172" s="211" customFormat="true" ht="15" customHeight="true" x14ac:dyDescent="0.2">
      <c r="A1172" s="311"/>
      <c r="B1172" s="522"/>
      <c r="C1172" s="523"/>
      <c r="D1172" s="523"/>
      <c r="E1172" s="523"/>
      <c r="F1172" s="523"/>
      <c r="G1172" s="523"/>
      <c r="H1172" s="523"/>
      <c r="I1172" s="523"/>
      <c r="J1172" s="523"/>
      <c r="K1172" s="523"/>
      <c r="L1172" s="523"/>
      <c r="M1172" s="523"/>
      <c r="N1172" s="523"/>
      <c r="O1172" s="523"/>
      <c r="P1172" s="523"/>
      <c r="Q1172" s="523"/>
      <c r="R1172" s="523"/>
      <c r="S1172" s="523"/>
      <c r="T1172" s="523"/>
      <c r="U1172" s="523"/>
      <c r="V1172" s="523"/>
      <c r="W1172" s="523"/>
      <c r="X1172" s="523"/>
      <c r="Y1172" s="523"/>
      <c r="Z1172" s="523"/>
      <c r="AA1172" s="523"/>
      <c r="AB1172" s="523"/>
      <c r="BA1172" s="371"/>
      <c r="BB1172" s="237"/>
      <c r="BC1172" s="371"/>
      <c r="BD1172" s="371"/>
      <c r="BE1172" s="371"/>
      <c r="BF1172" s="371"/>
      <c r="BG1172" s="371"/>
      <c r="BH1172" s="371"/>
      <c r="BI1172" s="371"/>
      <c r="BJ1172" s="371"/>
      <c r="BK1172" s="371"/>
      <c r="BL1172" s="371"/>
      <c r="BM1172" s="371"/>
      <c r="BN1172" s="371"/>
      <c r="BO1172" s="371"/>
      <c r="BP1172" s="371"/>
      <c r="BQ1172" s="371"/>
      <c r="BR1172" s="371"/>
      <c r="BS1172" s="371"/>
      <c r="BT1172" s="371"/>
    </row>
    <row r="1173" s="211" customFormat="true" ht="15" customHeight="true" x14ac:dyDescent="0.2">
      <c r="A1173" s="311"/>
      <c r="B1173" s="522"/>
      <c r="C1173" s="523"/>
      <c r="D1173" s="523"/>
      <c r="E1173" s="523"/>
      <c r="F1173" s="523"/>
      <c r="G1173" s="523"/>
      <c r="H1173" s="523"/>
      <c r="I1173" s="523"/>
      <c r="J1173" s="523"/>
      <c r="K1173" s="523"/>
      <c r="L1173" s="523"/>
      <c r="M1173" s="523"/>
      <c r="N1173" s="523"/>
      <c r="O1173" s="523"/>
      <c r="P1173" s="523"/>
      <c r="Q1173" s="523"/>
      <c r="R1173" s="523"/>
      <c r="S1173" s="523"/>
      <c r="T1173" s="523"/>
      <c r="U1173" s="523"/>
      <c r="V1173" s="523"/>
      <c r="W1173" s="523"/>
      <c r="X1173" s="523"/>
      <c r="Y1173" s="523"/>
      <c r="Z1173" s="523"/>
      <c r="AA1173" s="523"/>
      <c r="AB1173" s="523"/>
      <c r="BA1173" s="371"/>
      <c r="BB1173" s="237"/>
      <c r="BC1173" s="371"/>
      <c r="BD1173" s="371"/>
      <c r="BE1173" s="371"/>
      <c r="BF1173" s="371"/>
      <c r="BG1173" s="371"/>
      <c r="BH1173" s="371"/>
      <c r="BI1173" s="371"/>
      <c r="BJ1173" s="371"/>
      <c r="BK1173" s="371"/>
      <c r="BL1173" s="371"/>
      <c r="BM1173" s="371"/>
      <c r="BN1173" s="371"/>
      <c r="BO1173" s="371"/>
      <c r="BP1173" s="371"/>
      <c r="BQ1173" s="371"/>
      <c r="BR1173" s="371"/>
      <c r="BS1173" s="371"/>
      <c r="BT1173" s="371"/>
    </row>
    <row r="1174" s="211" customFormat="true" ht="15" customHeight="true" x14ac:dyDescent="0.2">
      <c r="A1174" s="311"/>
      <c r="B1174" s="522"/>
      <c r="C1174" s="523"/>
      <c r="D1174" s="523"/>
      <c r="E1174" s="523"/>
      <c r="F1174" s="523"/>
      <c r="G1174" s="523"/>
      <c r="H1174" s="523"/>
      <c r="I1174" s="523"/>
      <c r="J1174" s="523"/>
      <c r="K1174" s="523"/>
      <c r="L1174" s="523"/>
      <c r="M1174" s="523"/>
      <c r="N1174" s="523"/>
      <c r="O1174" s="523"/>
      <c r="P1174" s="523"/>
      <c r="Q1174" s="523"/>
      <c r="R1174" s="523"/>
      <c r="S1174" s="523"/>
      <c r="T1174" s="523"/>
      <c r="U1174" s="523"/>
      <c r="V1174" s="523"/>
      <c r="W1174" s="523"/>
      <c r="X1174" s="523"/>
      <c r="Y1174" s="523"/>
      <c r="Z1174" s="523"/>
      <c r="AA1174" s="523"/>
      <c r="AB1174" s="523"/>
      <c r="BA1174" s="371"/>
      <c r="BB1174" s="237"/>
      <c r="BC1174" s="371"/>
      <c r="BD1174" s="371"/>
      <c r="BE1174" s="371"/>
      <c r="BF1174" s="371"/>
      <c r="BG1174" s="371"/>
      <c r="BH1174" s="371"/>
      <c r="BI1174" s="371"/>
      <c r="BJ1174" s="371"/>
      <c r="BK1174" s="371"/>
      <c r="BL1174" s="371"/>
      <c r="BM1174" s="371"/>
      <c r="BN1174" s="371"/>
      <c r="BO1174" s="371"/>
      <c r="BP1174" s="371"/>
      <c r="BQ1174" s="371"/>
      <c r="BR1174" s="371"/>
      <c r="BS1174" s="371"/>
      <c r="BT1174" s="371"/>
    </row>
    <row r="1175" s="211" customFormat="true" ht="15" customHeight="true" x14ac:dyDescent="0.2">
      <c r="A1175" s="311"/>
      <c r="B1175" s="522"/>
      <c r="C1175" s="523"/>
      <c r="D1175" s="523"/>
      <c r="E1175" s="523"/>
      <c r="F1175" s="523"/>
      <c r="G1175" s="523"/>
      <c r="H1175" s="523"/>
      <c r="I1175" s="523"/>
      <c r="J1175" s="523"/>
      <c r="K1175" s="523"/>
      <c r="L1175" s="523"/>
      <c r="M1175" s="523"/>
      <c r="N1175" s="523"/>
      <c r="O1175" s="523"/>
      <c r="P1175" s="523"/>
      <c r="Q1175" s="523"/>
      <c r="R1175" s="523"/>
      <c r="S1175" s="523"/>
      <c r="T1175" s="523"/>
      <c r="U1175" s="523"/>
      <c r="V1175" s="523"/>
      <c r="W1175" s="523"/>
      <c r="X1175" s="523"/>
      <c r="Y1175" s="523"/>
      <c r="Z1175" s="523"/>
      <c r="AA1175" s="523"/>
      <c r="AB1175" s="523"/>
      <c r="BA1175" s="371"/>
      <c r="BB1175" s="237"/>
      <c r="BC1175" s="371"/>
      <c r="BD1175" s="371"/>
      <c r="BE1175" s="371"/>
      <c r="BF1175" s="371"/>
      <c r="BG1175" s="371"/>
      <c r="BH1175" s="371"/>
      <c r="BI1175" s="371"/>
      <c r="BJ1175" s="371"/>
      <c r="BK1175" s="371"/>
      <c r="BL1175" s="371"/>
      <c r="BM1175" s="371"/>
      <c r="BN1175" s="371"/>
      <c r="BO1175" s="371"/>
      <c r="BP1175" s="371"/>
      <c r="BQ1175" s="371"/>
      <c r="BR1175" s="371"/>
      <c r="BS1175" s="371"/>
      <c r="BT1175" s="371"/>
    </row>
    <row r="1176" s="211" customFormat="true" ht="15" customHeight="true" x14ac:dyDescent="0.2">
      <c r="A1176" s="524"/>
      <c r="B1176" s="311"/>
      <c r="C1176" s="525"/>
      <c r="D1176" s="526"/>
      <c r="E1176" s="526"/>
      <c r="F1176" s="526"/>
      <c r="G1176" s="526"/>
      <c r="H1176" s="525"/>
      <c r="I1176" s="526"/>
      <c r="J1176" s="526"/>
      <c r="K1176" s="526"/>
      <c r="L1176" s="526"/>
      <c r="M1176" s="525"/>
      <c r="N1176" s="526"/>
      <c r="O1176" s="526"/>
      <c r="P1176" s="526"/>
      <c r="Q1176" s="526"/>
      <c r="R1176" s="525"/>
      <c r="S1176" s="526"/>
      <c r="T1176" s="526"/>
      <c r="U1176" s="526"/>
      <c r="BA1176" s="371"/>
      <c r="BB1176" s="237"/>
      <c r="BC1176" s="371"/>
      <c r="BD1176" s="371"/>
      <c r="BE1176" s="371"/>
      <c r="BF1176" s="371"/>
      <c r="BG1176" s="371"/>
      <c r="BH1176" s="371"/>
      <c r="BI1176" s="371"/>
      <c r="BJ1176" s="371"/>
      <c r="BK1176" s="371"/>
      <c r="BL1176" s="371"/>
      <c r="BM1176" s="371"/>
      <c r="BN1176" s="371"/>
      <c r="BO1176" s="371"/>
      <c r="BP1176" s="371"/>
      <c r="BQ1176" s="371"/>
      <c r="BR1176" s="371"/>
      <c r="BS1176" s="371"/>
      <c r="BT1176" s="371"/>
    </row>
    <row r="1177" s="211" customFormat="true" ht="15" customHeight="true" x14ac:dyDescent="0.2">
      <c r="A1177" s="526"/>
      <c r="B1177" s="526"/>
      <c r="C1177" s="525"/>
      <c r="D1177" s="525"/>
      <c r="E1177" s="525"/>
      <c r="F1177" s="525"/>
      <c r="G1177" s="525"/>
      <c r="H1177" s="525"/>
      <c r="I1177" s="525"/>
      <c r="J1177" s="525"/>
      <c r="K1177" s="525"/>
      <c r="L1177" s="525"/>
      <c r="M1177" s="525"/>
      <c r="N1177" s="525"/>
      <c r="O1177" s="525"/>
      <c r="P1177" s="525"/>
      <c r="Q1177" s="525"/>
      <c r="R1177" s="525"/>
      <c r="S1177" s="525"/>
      <c r="T1177" s="525"/>
      <c r="U1177" s="525"/>
      <c r="BA1177" s="371"/>
      <c r="BB1177" s="237"/>
      <c r="BC1177" s="371"/>
      <c r="BD1177" s="371"/>
      <c r="BE1177" s="371"/>
      <c r="BF1177" s="371"/>
      <c r="BG1177" s="371"/>
      <c r="BH1177" s="371"/>
      <c r="BI1177" s="371"/>
      <c r="BJ1177" s="371"/>
      <c r="BK1177" s="371"/>
      <c r="BL1177" s="371"/>
      <c r="BM1177" s="371"/>
      <c r="BN1177" s="371"/>
      <c r="BO1177" s="371"/>
      <c r="BP1177" s="371"/>
      <c r="BQ1177" s="371"/>
      <c r="BR1177" s="371"/>
      <c r="BS1177" s="371"/>
      <c r="BT1177" s="371"/>
    </row>
    <row r="1178" s="211" customFormat="true" ht="15" customHeight="true" x14ac:dyDescent="0.2">
      <c r="BA1178" s="371"/>
      <c r="BB1178" s="237"/>
      <c r="BC1178" s="371"/>
      <c r="BD1178" s="371"/>
      <c r="BE1178" s="371"/>
      <c r="BF1178" s="371"/>
      <c r="BG1178" s="371"/>
      <c r="BH1178" s="371"/>
      <c r="BI1178" s="371"/>
      <c r="BJ1178" s="371"/>
      <c r="BK1178" s="371"/>
      <c r="BL1178" s="371"/>
      <c r="BM1178" s="371"/>
      <c r="BN1178" s="371"/>
      <c r="BO1178" s="371"/>
      <c r="BP1178" s="371"/>
      <c r="BQ1178" s="371"/>
      <c r="BR1178" s="371"/>
      <c r="BS1178" s="371"/>
      <c r="BT1178" s="371"/>
    </row>
    <row r="1179" s="211" customFormat="true" ht="15" customHeight="true" x14ac:dyDescent="0.2">
      <c r="BA1179" s="371"/>
      <c r="BB1179" s="237"/>
      <c r="BC1179" s="371"/>
      <c r="BD1179" s="371"/>
      <c r="BE1179" s="371"/>
      <c r="BF1179" s="371"/>
      <c r="BG1179" s="371"/>
      <c r="BH1179" s="371"/>
      <c r="BI1179" s="371"/>
      <c r="BJ1179" s="371"/>
      <c r="BK1179" s="371"/>
      <c r="BL1179" s="371"/>
      <c r="BM1179" s="371"/>
      <c r="BN1179" s="371"/>
      <c r="BO1179" s="371"/>
      <c r="BP1179" s="371"/>
      <c r="BQ1179" s="371"/>
      <c r="BR1179" s="371"/>
      <c r="BS1179" s="371"/>
      <c r="BT1179" s="371"/>
    </row>
    <row r="1180" s="211" customFormat="true" ht="15" customHeight="true" x14ac:dyDescent="0.2">
      <c r="BA1180" s="371"/>
      <c r="BB1180" s="237"/>
      <c r="BC1180" s="371"/>
      <c r="BD1180" s="371"/>
      <c r="BE1180" s="371"/>
      <c r="BF1180" s="371"/>
      <c r="BG1180" s="371"/>
      <c r="BH1180" s="371"/>
      <c r="BI1180" s="371"/>
      <c r="BJ1180" s="371"/>
      <c r="BK1180" s="371"/>
      <c r="BL1180" s="371"/>
      <c r="BM1180" s="371"/>
      <c r="BN1180" s="371"/>
      <c r="BO1180" s="371"/>
      <c r="BP1180" s="371"/>
      <c r="BQ1180" s="371"/>
      <c r="BR1180" s="371"/>
      <c r="BS1180" s="371"/>
      <c r="BT1180" s="371"/>
    </row>
    <row r="1181" s="211" customFormat="true" ht="15" customHeight="true" x14ac:dyDescent="0.2">
      <c r="BA1181" s="371"/>
      <c r="BB1181" s="237"/>
      <c r="BC1181" s="371"/>
      <c r="BD1181" s="371"/>
      <c r="BE1181" s="371"/>
      <c r="BF1181" s="371"/>
      <c r="BG1181" s="371"/>
      <c r="BH1181" s="371"/>
      <c r="BI1181" s="371"/>
      <c r="BJ1181" s="371"/>
      <c r="BK1181" s="371"/>
      <c r="BL1181" s="371"/>
      <c r="BM1181" s="371"/>
      <c r="BN1181" s="371"/>
      <c r="BO1181" s="371"/>
      <c r="BP1181" s="371"/>
      <c r="BQ1181" s="371"/>
      <c r="BR1181" s="371"/>
      <c r="BS1181" s="371"/>
      <c r="BT1181" s="371"/>
    </row>
    <row r="1182" s="211" customFormat="true" ht="15" customHeight="true" x14ac:dyDescent="0.2">
      <c r="BA1182" s="371"/>
      <c r="BB1182" s="237"/>
      <c r="BC1182" s="371"/>
      <c r="BD1182" s="371"/>
      <c r="BE1182" s="371"/>
      <c r="BF1182" s="371"/>
      <c r="BG1182" s="371"/>
      <c r="BH1182" s="371"/>
      <c r="BI1182" s="371"/>
      <c r="BJ1182" s="371"/>
      <c r="BK1182" s="371"/>
      <c r="BL1182" s="371"/>
      <c r="BM1182" s="371"/>
      <c r="BN1182" s="371"/>
      <c r="BO1182" s="371"/>
      <c r="BP1182" s="371"/>
      <c r="BQ1182" s="371"/>
      <c r="BR1182" s="371"/>
      <c r="BS1182" s="371"/>
      <c r="BT1182" s="371"/>
    </row>
    <row r="1183" s="211" customFormat="true" ht="15" customHeight="true" x14ac:dyDescent="0.2">
      <c r="BA1183" s="371"/>
      <c r="BB1183" s="237"/>
      <c r="BC1183" s="371"/>
      <c r="BD1183" s="371"/>
      <c r="BE1183" s="371"/>
      <c r="BF1183" s="371"/>
      <c r="BG1183" s="371"/>
      <c r="BH1183" s="371"/>
      <c r="BI1183" s="371"/>
      <c r="BJ1183" s="371"/>
      <c r="BK1183" s="371"/>
      <c r="BL1183" s="371"/>
      <c r="BM1183" s="371"/>
      <c r="BN1183" s="371"/>
      <c r="BO1183" s="371"/>
      <c r="BP1183" s="371"/>
      <c r="BQ1183" s="371"/>
      <c r="BR1183" s="371"/>
      <c r="BS1183" s="371"/>
      <c r="BT1183" s="371"/>
    </row>
    <row r="1184" s="211" customFormat="true" ht="15" customHeight="true" x14ac:dyDescent="0.2">
      <c r="BA1184" s="371"/>
      <c r="BB1184" s="237"/>
      <c r="BC1184" s="371"/>
      <c r="BD1184" s="371"/>
      <c r="BE1184" s="371"/>
      <c r="BF1184" s="371"/>
      <c r="BG1184" s="371"/>
      <c r="BH1184" s="371"/>
      <c r="BI1184" s="371"/>
      <c r="BJ1184" s="371"/>
      <c r="BK1184" s="371"/>
      <c r="BL1184" s="371"/>
      <c r="BM1184" s="371"/>
      <c r="BN1184" s="371"/>
      <c r="BO1184" s="371"/>
      <c r="BP1184" s="371"/>
      <c r="BQ1184" s="371"/>
      <c r="BR1184" s="371"/>
      <c r="BS1184" s="371"/>
      <c r="BT1184" s="371"/>
    </row>
    <row r="1185" s="211" customFormat="true" ht="15" customHeight="true" x14ac:dyDescent="0.2">
      <c r="BA1185" s="371"/>
      <c r="BB1185" s="237"/>
      <c r="BC1185" s="371"/>
      <c r="BD1185" s="371"/>
      <c r="BE1185" s="371"/>
      <c r="BF1185" s="371"/>
      <c r="BG1185" s="371"/>
      <c r="BH1185" s="371"/>
      <c r="BI1185" s="371"/>
      <c r="BJ1185" s="371"/>
      <c r="BK1185" s="371"/>
      <c r="BL1185" s="371"/>
      <c r="BM1185" s="371"/>
      <c r="BN1185" s="371"/>
      <c r="BO1185" s="371"/>
      <c r="BP1185" s="371"/>
      <c r="BQ1185" s="371"/>
      <c r="BR1185" s="371"/>
      <c r="BS1185" s="371"/>
      <c r="BT1185" s="371"/>
    </row>
    <row r="1186" s="211" customFormat="true" ht="15" customHeight="true" x14ac:dyDescent="0.2">
      <c r="BA1186" s="371"/>
      <c r="BB1186" s="237"/>
      <c r="BC1186" s="371"/>
      <c r="BD1186" s="371"/>
      <c r="BE1186" s="371"/>
      <c r="BF1186" s="371"/>
      <c r="BG1186" s="371"/>
      <c r="BH1186" s="371"/>
      <c r="BI1186" s="371"/>
      <c r="BJ1186" s="371"/>
      <c r="BK1186" s="371"/>
      <c r="BL1186" s="371"/>
      <c r="BM1186" s="371"/>
      <c r="BN1186" s="371"/>
      <c r="BO1186" s="371"/>
      <c r="BP1186" s="371"/>
      <c r="BQ1186" s="371"/>
      <c r="BR1186" s="371"/>
      <c r="BS1186" s="371"/>
      <c r="BT1186" s="371"/>
    </row>
    <row r="1187" s="211" customFormat="true" ht="15" customHeight="true" x14ac:dyDescent="0.2">
      <c r="BA1187" s="371"/>
      <c r="BB1187" s="237"/>
      <c r="BC1187" s="371"/>
      <c r="BD1187" s="371"/>
      <c r="BE1187" s="371"/>
      <c r="BF1187" s="371"/>
      <c r="BG1187" s="371"/>
      <c r="BH1187" s="371"/>
      <c r="BI1187" s="371"/>
      <c r="BJ1187" s="371"/>
      <c r="BK1187" s="371"/>
      <c r="BL1187" s="371"/>
      <c r="BM1187" s="371"/>
      <c r="BN1187" s="371"/>
      <c r="BO1187" s="371"/>
      <c r="BP1187" s="371"/>
      <c r="BQ1187" s="371"/>
      <c r="BR1187" s="371"/>
      <c r="BS1187" s="371"/>
      <c r="BT1187" s="371"/>
    </row>
    <row r="1188" s="211" customFormat="true" ht="15" customHeight="true" x14ac:dyDescent="0.2">
      <c r="BA1188" s="371"/>
      <c r="BB1188" s="237"/>
      <c r="BC1188" s="371"/>
      <c r="BD1188" s="371"/>
      <c r="BE1188" s="371"/>
      <c r="BF1188" s="371"/>
      <c r="BG1188" s="371"/>
      <c r="BH1188" s="371"/>
      <c r="BI1188" s="371"/>
      <c r="BJ1188" s="371"/>
      <c r="BK1188" s="371"/>
      <c r="BL1188" s="371"/>
      <c r="BM1188" s="371"/>
      <c r="BN1188" s="371"/>
      <c r="BO1188" s="371"/>
      <c r="BP1188" s="371"/>
      <c r="BQ1188" s="371"/>
      <c r="BR1188" s="371"/>
      <c r="BS1188" s="371"/>
      <c r="BT1188" s="371"/>
    </row>
    <row r="1189" s="211" customFormat="true" ht="15" customHeight="true" x14ac:dyDescent="0.2">
      <c r="BA1189" s="371"/>
      <c r="BB1189" s="237"/>
      <c r="BC1189" s="371"/>
      <c r="BD1189" s="371"/>
      <c r="BE1189" s="371"/>
      <c r="BF1189" s="371"/>
      <c r="BG1189" s="371"/>
      <c r="BH1189" s="371"/>
      <c r="BI1189" s="371"/>
      <c r="BJ1189" s="371"/>
      <c r="BK1189" s="371"/>
      <c r="BL1189" s="371"/>
      <c r="BM1189" s="371"/>
      <c r="BN1189" s="371"/>
      <c r="BO1189" s="371"/>
      <c r="BP1189" s="371"/>
      <c r="BQ1189" s="371"/>
      <c r="BR1189" s="371"/>
      <c r="BS1189" s="371"/>
      <c r="BT1189" s="371"/>
    </row>
    <row r="1190" s="211" customFormat="true" ht="15" customHeight="true" x14ac:dyDescent="0.2">
      <c r="BA1190" s="371"/>
      <c r="BB1190" s="237"/>
      <c r="BC1190" s="371"/>
      <c r="BD1190" s="371"/>
      <c r="BE1190" s="371"/>
      <c r="BF1190" s="371"/>
      <c r="BG1190" s="371"/>
      <c r="BH1190" s="371"/>
      <c r="BI1190" s="371"/>
      <c r="BJ1190" s="371"/>
      <c r="BK1190" s="371"/>
      <c r="BL1190" s="371"/>
      <c r="BM1190" s="371"/>
      <c r="BN1190" s="371"/>
      <c r="BO1190" s="371"/>
      <c r="BP1190" s="371"/>
      <c r="BQ1190" s="371"/>
      <c r="BR1190" s="371"/>
      <c r="BS1190" s="371"/>
      <c r="BT1190" s="371"/>
    </row>
    <row r="1191" s="211" customFormat="true" ht="15" customHeight="true" x14ac:dyDescent="0.2">
      <c r="BA1191" s="371"/>
      <c r="BB1191" s="237"/>
      <c r="BC1191" s="371"/>
      <c r="BD1191" s="371"/>
      <c r="BE1191" s="371"/>
      <c r="BF1191" s="371"/>
      <c r="BG1191" s="371"/>
      <c r="BH1191" s="371"/>
      <c r="BI1191" s="371"/>
      <c r="BJ1191" s="371"/>
      <c r="BK1191" s="371"/>
      <c r="BL1191" s="371"/>
      <c r="BM1191" s="371"/>
      <c r="BN1191" s="371"/>
      <c r="BO1191" s="371"/>
      <c r="BP1191" s="371"/>
      <c r="BQ1191" s="371"/>
      <c r="BR1191" s="371"/>
      <c r="BS1191" s="371"/>
      <c r="BT1191" s="371"/>
    </row>
    <row r="1192" s="211" customFormat="true" ht="15" customHeight="true" x14ac:dyDescent="0.2">
      <c r="BA1192" s="371"/>
      <c r="BB1192" s="237"/>
      <c r="BC1192" s="371"/>
      <c r="BD1192" s="371"/>
      <c r="BE1192" s="371"/>
      <c r="BF1192" s="371"/>
      <c r="BG1192" s="371"/>
      <c r="BH1192" s="371"/>
      <c r="BI1192" s="371"/>
      <c r="BJ1192" s="371"/>
      <c r="BK1192" s="371"/>
      <c r="BL1192" s="371"/>
      <c r="BM1192" s="371"/>
      <c r="BN1192" s="371"/>
      <c r="BO1192" s="371"/>
      <c r="BP1192" s="371"/>
      <c r="BQ1192" s="371"/>
      <c r="BR1192" s="371"/>
      <c r="BS1192" s="371"/>
      <c r="BT1192" s="371"/>
    </row>
    <row r="1193" s="211" customFormat="true" ht="15" customHeight="true" x14ac:dyDescent="0.2">
      <c r="BA1193" s="371"/>
      <c r="BB1193" s="237"/>
      <c r="BC1193" s="371"/>
      <c r="BD1193" s="371"/>
      <c r="BE1193" s="371"/>
      <c r="BF1193" s="371"/>
      <c r="BG1193" s="371"/>
      <c r="BH1193" s="371"/>
      <c r="BI1193" s="371"/>
      <c r="BJ1193" s="371"/>
      <c r="BK1193" s="371"/>
      <c r="BL1193" s="371"/>
      <c r="BM1193" s="371"/>
      <c r="BN1193" s="371"/>
      <c r="BO1193" s="371"/>
      <c r="BP1193" s="371"/>
      <c r="BQ1193" s="371"/>
      <c r="BR1193" s="371"/>
      <c r="BS1193" s="371"/>
      <c r="BT1193" s="371"/>
    </row>
    <row r="1194" s="211" customFormat="true" ht="15" customHeight="true" x14ac:dyDescent="0.2">
      <c r="BA1194" s="371"/>
      <c r="BB1194" s="237"/>
      <c r="BC1194" s="371"/>
      <c r="BD1194" s="371"/>
      <c r="BE1194" s="371"/>
      <c r="BF1194" s="371"/>
      <c r="BG1194" s="371"/>
      <c r="BH1194" s="371"/>
      <c r="BI1194" s="371"/>
      <c r="BJ1194" s="371"/>
      <c r="BK1194" s="371"/>
      <c r="BL1194" s="371"/>
      <c r="BM1194" s="371"/>
      <c r="BN1194" s="371"/>
      <c r="BO1194" s="371"/>
      <c r="BP1194" s="371"/>
      <c r="BQ1194" s="371"/>
      <c r="BR1194" s="371"/>
      <c r="BS1194" s="371"/>
      <c r="BT1194" s="371"/>
    </row>
    <row r="1195" s="211" customFormat="true" ht="15" customHeight="true" x14ac:dyDescent="0.2">
      <c r="BA1195" s="371"/>
      <c r="BB1195" s="237"/>
      <c r="BC1195" s="371"/>
      <c r="BD1195" s="371"/>
      <c r="BE1195" s="371"/>
      <c r="BF1195" s="371"/>
      <c r="BG1195" s="371"/>
      <c r="BH1195" s="371"/>
      <c r="BI1195" s="371"/>
      <c r="BJ1195" s="371"/>
      <c r="BK1195" s="371"/>
      <c r="BL1195" s="371"/>
      <c r="BM1195" s="371"/>
      <c r="BN1195" s="371"/>
      <c r="BO1195" s="371"/>
      <c r="BP1195" s="371"/>
      <c r="BQ1195" s="371"/>
      <c r="BR1195" s="371"/>
      <c r="BS1195" s="371"/>
      <c r="BT1195" s="371"/>
    </row>
    <row r="1196" s="211" customFormat="true" ht="15" customHeight="true" x14ac:dyDescent="0.2">
      <c r="BA1196" s="371"/>
      <c r="BB1196" s="237"/>
      <c r="BC1196" s="371"/>
      <c r="BD1196" s="371"/>
      <c r="BE1196" s="371"/>
      <c r="BF1196" s="371"/>
      <c r="BG1196" s="371"/>
      <c r="BH1196" s="371"/>
      <c r="BI1196" s="371"/>
      <c r="BJ1196" s="371"/>
      <c r="BK1196" s="371"/>
      <c r="BL1196" s="371"/>
      <c r="BM1196" s="371"/>
      <c r="BN1196" s="371"/>
      <c r="BO1196" s="371"/>
      <c r="BP1196" s="371"/>
      <c r="BQ1196" s="371"/>
      <c r="BR1196" s="371"/>
      <c r="BS1196" s="371"/>
      <c r="BT1196" s="371"/>
    </row>
    <row r="1197" s="211" customFormat="true" ht="15" customHeight="true" x14ac:dyDescent="0.2">
      <c r="BA1197" s="371"/>
      <c r="BB1197" s="237"/>
      <c r="BC1197" s="371"/>
      <c r="BD1197" s="371"/>
      <c r="BE1197" s="371"/>
      <c r="BF1197" s="371"/>
      <c r="BG1197" s="371"/>
      <c r="BH1197" s="371"/>
      <c r="BI1197" s="371"/>
      <c r="BJ1197" s="371"/>
      <c r="BK1197" s="371"/>
      <c r="BL1197" s="371"/>
      <c r="BM1197" s="371"/>
      <c r="BN1197" s="371"/>
      <c r="BO1197" s="371"/>
      <c r="BP1197" s="371"/>
      <c r="BQ1197" s="371"/>
      <c r="BR1197" s="371"/>
      <c r="BS1197" s="371"/>
      <c r="BT1197" s="371"/>
    </row>
    <row r="1198" s="211" customFormat="true" ht="15" customHeight="true" x14ac:dyDescent="0.2">
      <c r="BA1198" s="371"/>
      <c r="BB1198" s="237"/>
      <c r="BC1198" s="371"/>
      <c r="BD1198" s="371"/>
      <c r="BE1198" s="371"/>
      <c r="BF1198" s="371"/>
      <c r="BG1198" s="371"/>
      <c r="BH1198" s="371"/>
      <c r="BI1198" s="371"/>
      <c r="BJ1198" s="371"/>
      <c r="BK1198" s="371"/>
      <c r="BL1198" s="371"/>
      <c r="BM1198" s="371"/>
      <c r="BN1198" s="371"/>
      <c r="BO1198" s="371"/>
      <c r="BP1198" s="371"/>
      <c r="BQ1198" s="371"/>
      <c r="BR1198" s="371"/>
      <c r="BS1198" s="371"/>
      <c r="BT1198" s="371"/>
    </row>
    <row r="1199" s="211" customFormat="true" ht="15" customHeight="true" x14ac:dyDescent="0.2">
      <c r="BA1199" s="371"/>
      <c r="BB1199" s="237"/>
      <c r="BC1199" s="371"/>
      <c r="BD1199" s="371"/>
      <c r="BE1199" s="371"/>
      <c r="BF1199" s="371"/>
      <c r="BG1199" s="371"/>
      <c r="BH1199" s="371"/>
      <c r="BI1199" s="371"/>
      <c r="BJ1199" s="371"/>
      <c r="BK1199" s="371"/>
      <c r="BL1199" s="371"/>
      <c r="BM1199" s="371"/>
      <c r="BN1199" s="371"/>
      <c r="BO1199" s="371"/>
      <c r="BP1199" s="371"/>
      <c r="BQ1199" s="371"/>
      <c r="BR1199" s="371"/>
      <c r="BS1199" s="371"/>
      <c r="BT1199" s="371"/>
    </row>
    <row r="1200" s="211" customFormat="true" ht="15" customHeight="true" x14ac:dyDescent="0.2">
      <c r="BA1200" s="371"/>
      <c r="BB1200" s="237"/>
      <c r="BC1200" s="371"/>
      <c r="BD1200" s="371"/>
      <c r="BE1200" s="371"/>
      <c r="BF1200" s="371"/>
      <c r="BG1200" s="371"/>
      <c r="BH1200" s="371"/>
      <c r="BI1200" s="371"/>
      <c r="BJ1200" s="371"/>
      <c r="BK1200" s="371"/>
      <c r="BL1200" s="371"/>
      <c r="BM1200" s="371"/>
      <c r="BN1200" s="371"/>
      <c r="BO1200" s="371"/>
      <c r="BP1200" s="371"/>
      <c r="BQ1200" s="371"/>
      <c r="BR1200" s="371"/>
      <c r="BS1200" s="371"/>
      <c r="BT1200" s="371"/>
    </row>
  </sheetData>
  <mergeCells count="1014">
    <mergeCell ref="BA347:BA348"/>
    <mergeCell ref="BA349:BA350"/>
    <mergeCell ref="BA351:BA352"/>
    <mergeCell ref="BA353:BA354"/>
    <mergeCell ref="BA153:BA159"/>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71"/>
    <mergeCell ref="A108:B108"/>
    <mergeCell ref="A122:A123"/>
    <mergeCell ref="A124:A127"/>
    <mergeCell ref="A128:A129"/>
    <mergeCell ref="A130:A132"/>
    <mergeCell ref="C133:G133"/>
    <mergeCell ref="C120:G120"/>
    <mergeCell ref="A208:B208"/>
    <mergeCell ref="C220:G220"/>
    <mergeCell ref="H133:L133"/>
    <mergeCell ref="M133:Q133"/>
    <mergeCell ref="A135:A139"/>
    <mergeCell ref="A153:A158"/>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J480"/>
    <mergeCell ref="M480:N480"/>
    <mergeCell ref="C481:D481"/>
    <mergeCell ref="H481:I481"/>
    <mergeCell ref="M481:O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E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O561:Q561"/>
    <mergeCell ref="C562:G562"/>
    <mergeCell ref="H562:I562"/>
    <mergeCell ref="C558:D558"/>
    <mergeCell ref="H558:L558"/>
    <mergeCell ref="M558:N558"/>
    <mergeCell ref="C559:D559"/>
    <mergeCell ref="H559:I560"/>
    <mergeCell ref="J559:L559"/>
    <mergeCell ref="M559:N559"/>
    <mergeCell ref="C560:D560"/>
    <mergeCell ref="M560:Q560"/>
    <mergeCell ref="C563:D564"/>
    <mergeCell ref="E563:G563"/>
    <mergeCell ref="H563:I563"/>
    <mergeCell ref="M563:N563"/>
    <mergeCell ref="H564:J564"/>
    <mergeCell ref="M564:N564"/>
    <mergeCell ref="C561:D561"/>
    <mergeCell ref="H561:I561"/>
    <mergeCell ref="M561:N562"/>
    <mergeCell ref="C569:D570"/>
    <mergeCell ref="H569:I569"/>
    <mergeCell ref="M569:N569"/>
    <mergeCell ref="H570:I570"/>
    <mergeCell ref="M570:N570"/>
    <mergeCell ref="C571:D571"/>
    <mergeCell ref="H571:I571"/>
    <mergeCell ref="M571:N571"/>
    <mergeCell ref="C565:D565"/>
    <mergeCell ref="H565:I566"/>
    <mergeCell ref="M565:N565"/>
    <mergeCell ref="C566:D566"/>
    <mergeCell ref="M566:O566"/>
    <mergeCell ref="C567:D567"/>
    <mergeCell ref="H567:I567"/>
    <mergeCell ref="M567:N568"/>
    <mergeCell ref="C568:E568"/>
    <mergeCell ref="H568:I568"/>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J643"/>
    <mergeCell ref="M643:N643"/>
    <mergeCell ref="C640:D640"/>
    <mergeCell ref="H640:I640"/>
    <mergeCell ref="M640:N640"/>
    <mergeCell ref="C641:D641"/>
    <mergeCell ref="H641:I641"/>
    <mergeCell ref="M641:N641"/>
    <mergeCell ref="C646:D646"/>
    <mergeCell ref="H646:I646"/>
    <mergeCell ref="M646:O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E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J94"/>
  <sheetViews>
    <sheetView workbookViewId="0"/>
  </sheetViews>
  <sheetFormatPr defaultRowHeight="12.75" x14ac:dyDescent="0.2"/>
  <sheetData>
    <row r="1">
      <c r="A1" t="s">
        <v>350</v>
      </c>
      <c r="B1" t="s">
        <v>352</v>
      </c>
      <c r="C1" t="s">
        <v>353</v>
      </c>
      <c r="D1" t="s">
        <v>356</v>
      </c>
      <c r="E1" t="s">
        <v>357</v>
      </c>
      <c r="F1" t="s">
        <v>358</v>
      </c>
      <c r="G1" t="s">
        <v>359</v>
      </c>
      <c r="H1" t="s">
        <v>376</v>
      </c>
      <c r="I1" t="s">
        <v>377</v>
      </c>
      <c r="J1" t="s">
        <v>378</v>
      </c>
      <c r="K1" t="s">
        <v>379</v>
      </c>
      <c r="L1" t="s">
        <v>380</v>
      </c>
      <c r="M1" t="s">
        <v>381</v>
      </c>
      <c r="N1" t="s">
        <v>382</v>
      </c>
      <c r="O1" t="s">
        <v>383</v>
      </c>
      <c r="P1" t="s">
        <v>384</v>
      </c>
      <c r="Q1" t="s">
        <v>385</v>
      </c>
      <c r="R1" t="s">
        <v>386</v>
      </c>
      <c r="S1" t="s">
        <v>387</v>
      </c>
      <c r="T1" t="s">
        <v>388</v>
      </c>
      <c r="U1" t="s">
        <v>389</v>
      </c>
      <c r="V1" t="s">
        <v>390</v>
      </c>
      <c r="W1" t="s">
        <v>391</v>
      </c>
      <c r="X1" t="s">
        <v>392</v>
      </c>
      <c r="Y1" t="s">
        <v>393</v>
      </c>
      <c r="Z1" t="s">
        <v>394</v>
      </c>
      <c r="AA1" t="s">
        <v>395</v>
      </c>
      <c r="AB1" t="s">
        <v>396</v>
      </c>
      <c r="AC1" t="s">
        <v>397</v>
      </c>
      <c r="AD1" t="s">
        <v>398</v>
      </c>
      <c r="AE1" t="s">
        <v>399</v>
      </c>
      <c r="AF1" t="s">
        <v>400</v>
      </c>
      <c r="AG1" t="s">
        <v>401</v>
      </c>
      <c r="AH1" t="s">
        <v>402</v>
      </c>
      <c r="AI1" t="s">
        <v>403</v>
      </c>
      <c r="AJ1" t="s">
        <v>404</v>
      </c>
      <c r="AK1" t="s">
        <v>405</v>
      </c>
      <c r="AL1" t="s">
        <v>406</v>
      </c>
      <c r="AM1" t="s">
        <v>407</v>
      </c>
      <c r="AN1" t="s">
        <v>408</v>
      </c>
      <c r="AO1" t="s">
        <v>409</v>
      </c>
      <c r="AP1" t="s">
        <v>410</v>
      </c>
      <c r="AQ1" t="s">
        <v>411</v>
      </c>
      <c r="AR1" t="s">
        <v>412</v>
      </c>
      <c r="AS1" t="s">
        <v>413</v>
      </c>
      <c r="AT1" t="s">
        <v>414</v>
      </c>
      <c r="AU1" t="s">
        <v>415</v>
      </c>
      <c r="AV1" t="s">
        <v>416</v>
      </c>
      <c r="AW1" t="s">
        <v>417</v>
      </c>
      <c r="AX1" t="s">
        <v>418</v>
      </c>
      <c r="AY1" t="s">
        <v>419</v>
      </c>
      <c r="AZ1" t="s">
        <v>420</v>
      </c>
      <c r="BA1" t="s">
        <v>421</v>
      </c>
      <c r="BB1" t="s">
        <v>422</v>
      </c>
      <c r="BC1" t="s">
        <v>423</v>
      </c>
      <c r="BD1" t="s">
        <v>424</v>
      </c>
      <c r="BE1" t="s">
        <v>425</v>
      </c>
      <c r="BF1" t="s">
        <v>426</v>
      </c>
      <c r="BG1" t="s">
        <v>427</v>
      </c>
      <c r="BH1" t="s">
        <v>428</v>
      </c>
      <c r="BI1" t="s">
        <v>429</v>
      </c>
      <c r="BJ1" t="s">
        <v>430</v>
      </c>
      <c r="BK1" t="s">
        <v>431</v>
      </c>
      <c r="BL1" t="s">
        <v>432</v>
      </c>
      <c r="BM1" t="s">
        <v>433</v>
      </c>
      <c r="BN1" t="s">
        <v>434</v>
      </c>
      <c r="BO1" t="s">
        <v>435</v>
      </c>
      <c r="BP1" t="s">
        <v>436</v>
      </c>
      <c r="BQ1" t="s">
        <v>437</v>
      </c>
      <c r="BR1" t="s">
        <v>438</v>
      </c>
      <c r="BS1" t="s">
        <v>439</v>
      </c>
      <c r="BT1" t="s">
        <v>440</v>
      </c>
      <c r="BU1" t="s">
        <v>441</v>
      </c>
      <c r="BV1" t="s">
        <v>442</v>
      </c>
      <c r="BW1" t="s">
        <v>443</v>
      </c>
      <c r="BX1" t="s">
        <v>444</v>
      </c>
      <c r="BY1" t="s">
        <v>445</v>
      </c>
      <c r="BZ1" t="s">
        <v>446</v>
      </c>
      <c r="CA1" t="s">
        <v>447</v>
      </c>
      <c r="CB1" t="s">
        <v>448</v>
      </c>
      <c r="CC1" t="s">
        <v>449</v>
      </c>
      <c r="CD1" t="s">
        <v>450</v>
      </c>
      <c r="CE1" t="s">
        <v>451</v>
      </c>
      <c r="CF1" t="s">
        <v>452</v>
      </c>
      <c r="CG1" t="s">
        <v>453</v>
      </c>
      <c r="CH1" t="s">
        <v>454</v>
      </c>
      <c r="CI1" t="s">
        <v>455</v>
      </c>
      <c r="CJ1" t="s">
        <v>456</v>
      </c>
    </row>
    <row r="2">
      <c r="A2" t="s">
        <v>351</v>
      </c>
      <c r="B2">
        <v>2001</v>
      </c>
      <c r="C2" t="s">
        <v>354</v>
      </c>
      <c r="D2">
        <v>16</v>
      </c>
      <c r="E2" t="s">
        <v>13</v>
      </c>
      <c r="F2" t="s">
        <v>14</v>
      </c>
      <c r="G2" t="s">
        <v>360</v>
      </c>
      <c r="H2">
        <v>52.973925866982263</v>
      </c>
      <c r="I2">
        <v>70.618246482418726</v>
      </c>
      <c r="J2">
        <v>90.49375909009737</v>
      </c>
      <c r="K2">
        <v>96.03818309103454</v>
      </c>
      <c r="L2">
        <v>98.103544178069896</v>
      </c>
      <c r="M2">
        <v>89.544831909274222</v>
      </c>
      <c r="N2">
        <v>95.809027345737263</v>
      </c>
      <c r="O2">
        <v>97.066936606432776</v>
      </c>
      <c r="P2">
        <v>98.109885382881032</v>
      </c>
      <c r="Q2">
        <v>98.77147732664055</v>
      </c>
      <c r="R2">
        <v>47.973331031277951</v>
      </c>
      <c r="S2">
        <v>51.891979060054197</v>
      </c>
      <c r="T2">
        <v>58.329312020430883</v>
      </c>
      <c r="U2">
        <v>72.057223000295934</v>
      </c>
      <c r="V2">
        <v>84.699590135035194</v>
      </c>
      <c r="W2" t="s">
        <v>146</v>
      </c>
      <c r="X2" t="s">
        <v>147</v>
      </c>
      <c r="Y2" t="s">
        <v>148</v>
      </c>
      <c r="Z2" t="s">
        <v>149</v>
      </c>
      <c r="AA2" t="s">
        <v>150</v>
      </c>
      <c r="AB2" t="s">
        <v>151</v>
      </c>
      <c r="AC2" t="s">
        <v>152</v>
      </c>
      <c r="AD2" t="s">
        <v>153</v>
      </c>
      <c r="AE2" t="s">
        <v>154</v>
      </c>
      <c r="AF2" t="s">
        <v>155</v>
      </c>
      <c r="AG2" t="s">
        <v>156</v>
      </c>
      <c r="AH2" t="s">
        <v>157</v>
      </c>
      <c r="AI2" t="s">
        <v>158</v>
      </c>
      <c r="AJ2" t="s">
        <v>159</v>
      </c>
      <c r="AK2" t="s">
        <v>160</v>
      </c>
      <c r="AL2" t="s">
        <v>161</v>
      </c>
      <c r="AM2" t="s">
        <v>162</v>
      </c>
      <c r="AN2">
        <v>59.299287410926738</v>
      </c>
      <c r="AO2">
        <v>57.385253906250533</v>
      </c>
      <c r="AP2">
        <v>68.405797101449394</v>
      </c>
      <c r="AQ2">
        <v>95.527483782861111</v>
      </c>
      <c r="AR2">
        <v>79.001233045622072</v>
      </c>
      <c r="AS2">
        <v>80.841269841269678</v>
      </c>
      <c r="AT2">
        <v>85.372157133011711</v>
      </c>
      <c r="AU2">
        <v>92.004541031462736</v>
      </c>
      <c r="AV2">
        <v>60.111177884615238</v>
      </c>
      <c r="AW2">
        <v>83.044041450777087</v>
      </c>
      <c r="AX2">
        <v>71.280991735537512</v>
      </c>
      <c r="AY2">
        <v>98.509903688897225</v>
      </c>
      <c r="AZ2">
        <v>98.485316846986308</v>
      </c>
      <c r="BA2">
        <v>76.050797932119423</v>
      </c>
      <c r="BB2">
        <v>74.107440774107232</v>
      </c>
      <c r="BC2">
        <v>65.594362745097797</v>
      </c>
      <c r="BD2">
        <v>80.098831985624514</v>
      </c>
      <c r="BE2"/>
      <c r="BF2"/>
      <c r="BG2"/>
      <c r="BH2"/>
      <c r="BI2"/>
      <c r="BJ2"/>
      <c r="BK2"/>
      <c r="BL2"/>
      <c r="BM2"/>
      <c r="BN2"/>
      <c r="BO2"/>
      <c r="BP2"/>
      <c r="BQ2"/>
      <c r="BR2"/>
      <c r="BS2"/>
      <c r="BT2"/>
      <c r="BU2"/>
      <c r="BV2"/>
      <c r="BW2"/>
      <c r="BX2"/>
      <c r="BY2"/>
      <c r="BZ2"/>
      <c r="CA2"/>
      <c r="CB2"/>
      <c r="CC2"/>
      <c r="CD2"/>
      <c r="CE2"/>
      <c r="CF2"/>
      <c r="CG2"/>
      <c r="CH2"/>
      <c r="CI2"/>
      <c r="CJ2"/>
    </row>
    <row r="3">
      <c r="A3" t="s">
        <v>351</v>
      </c>
      <c r="B3">
        <v>2001</v>
      </c>
      <c r="C3" t="s">
        <v>354</v>
      </c>
      <c r="D3">
        <v>17</v>
      </c>
      <c r="E3" t="s">
        <v>13</v>
      </c>
      <c r="F3" t="s">
        <v>51</v>
      </c>
      <c r="G3" t="s">
        <v>192</v>
      </c>
      <c r="H3">
        <v>47.026074133017737</v>
      </c>
      <c r="I3">
        <v>29.38175351758127</v>
      </c>
      <c r="J3">
        <v>9.5062409099026297</v>
      </c>
      <c r="K3">
        <v>3.96181690896546</v>
      </c>
      <c r="L3">
        <v>1.896455821930104</v>
      </c>
      <c r="M3">
        <v>10.455168090725779</v>
      </c>
      <c r="N3">
        <v>4.1909726542627368</v>
      </c>
      <c r="O3">
        <v>2.9330633935672239</v>
      </c>
      <c r="P3">
        <v>1.890114617118968</v>
      </c>
      <c r="Q3">
        <v>1.2285226733594501</v>
      </c>
      <c r="R3">
        <v>52.026668968722049</v>
      </c>
      <c r="S3">
        <v>48.108020939945803</v>
      </c>
      <c r="T3">
        <v>41.670687979569117</v>
      </c>
      <c r="U3">
        <v>27.942776999704069</v>
      </c>
      <c r="V3">
        <v>15.300409864964809</v>
      </c>
      <c r="W3" t="s">
        <v>146</v>
      </c>
      <c r="X3" t="s">
        <v>147</v>
      </c>
      <c r="Y3" t="s">
        <v>148</v>
      </c>
      <c r="Z3" t="s">
        <v>149</v>
      </c>
      <c r="AA3" t="s">
        <v>150</v>
      </c>
      <c r="AB3" t="s">
        <v>151</v>
      </c>
      <c r="AC3" t="s">
        <v>152</v>
      </c>
      <c r="AD3" t="s">
        <v>153</v>
      </c>
      <c r="AE3" t="s">
        <v>154</v>
      </c>
      <c r="AF3" t="s">
        <v>155</v>
      </c>
      <c r="AG3" t="s">
        <v>156</v>
      </c>
      <c r="AH3" t="s">
        <v>157</v>
      </c>
      <c r="AI3" t="s">
        <v>158</v>
      </c>
      <c r="AJ3" t="s">
        <v>159</v>
      </c>
      <c r="AK3" t="s">
        <v>160</v>
      </c>
      <c r="AL3" t="s">
        <v>161</v>
      </c>
      <c r="AM3" t="s">
        <v>162</v>
      </c>
      <c r="AN3">
        <v>40.700712589073262</v>
      </c>
      <c r="AO3">
        <v>42.614746093749467</v>
      </c>
      <c r="AP3">
        <v>31.594202898550609</v>
      </c>
      <c r="AQ3">
        <v>4.4725162171388888</v>
      </c>
      <c r="AR3">
        <v>20.998766954377931</v>
      </c>
      <c r="AS3">
        <v>19.158730158730322</v>
      </c>
      <c r="AT3">
        <v>14.62784286698829</v>
      </c>
      <c r="AU3">
        <v>7.9954589685372639</v>
      </c>
      <c r="AV3">
        <v>39.888822115384762</v>
      </c>
      <c r="AW3">
        <v>16.95595854922291</v>
      </c>
      <c r="AX3">
        <v>28.719008264462492</v>
      </c>
      <c r="AY3">
        <v>1.490096311102775</v>
      </c>
      <c r="AZ3">
        <v>1.5146831530136919</v>
      </c>
      <c r="BA3">
        <v>23.949202067880581</v>
      </c>
      <c r="BB3">
        <v>25.892559225892771</v>
      </c>
      <c r="BC3">
        <v>34.405637254902203</v>
      </c>
      <c r="BD3">
        <v>19.901168014375489</v>
      </c>
      <c r="BE3"/>
      <c r="BF3"/>
      <c r="BG3"/>
      <c r="BH3"/>
      <c r="BI3"/>
      <c r="BJ3"/>
      <c r="BK3"/>
      <c r="BL3"/>
      <c r="BM3"/>
      <c r="BN3"/>
      <c r="BO3"/>
      <c r="BP3"/>
      <c r="BQ3"/>
      <c r="BR3"/>
      <c r="BS3"/>
      <c r="BT3"/>
      <c r="BU3"/>
      <c r="BV3"/>
      <c r="BW3"/>
      <c r="BX3"/>
      <c r="BY3"/>
      <c r="BZ3"/>
      <c r="CA3"/>
      <c r="CB3"/>
      <c r="CC3"/>
      <c r="CD3"/>
      <c r="CE3"/>
      <c r="CF3"/>
      <c r="CG3"/>
      <c r="CH3"/>
      <c r="CI3"/>
      <c r="CJ3"/>
    </row>
    <row r="4">
      <c r="A4" t="s">
        <v>351</v>
      </c>
      <c r="B4">
        <v>2001</v>
      </c>
      <c r="C4" t="s">
        <v>354</v>
      </c>
      <c r="D4">
        <v>18</v>
      </c>
      <c r="E4" t="s">
        <v>60</v>
      </c>
      <c r="F4" t="s">
        <v>15</v>
      </c>
      <c r="G4" t="s">
        <v>361</v>
      </c>
      <c r="H4">
        <v>50.116334305549927</v>
      </c>
      <c r="I4">
        <v>68.217316721320671</v>
      </c>
      <c r="J4">
        <v>89.517913552953189</v>
      </c>
      <c r="K4">
        <v>95.706937123725268</v>
      </c>
      <c r="L4">
        <v>98.026275413248513</v>
      </c>
      <c r="M4">
        <v>88.161196009707979</v>
      </c>
      <c r="N4">
        <v>95.616000572786945</v>
      </c>
      <c r="O4">
        <v>96.873587592322025</v>
      </c>
      <c r="P4">
        <v>97.995329562712229</v>
      </c>
      <c r="Q4">
        <v>98.692781335705817</v>
      </c>
      <c r="R4">
        <v>45.715503584858851</v>
      </c>
      <c r="S4">
        <v>48.70706537626419</v>
      </c>
      <c r="T4">
        <v>55.053030668504341</v>
      </c>
      <c r="U4">
        <v>69.948404735945246</v>
      </c>
      <c r="V4">
        <v>83.360456351891301</v>
      </c>
      <c r="W4" t="s">
        <v>146</v>
      </c>
      <c r="X4" t="s">
        <v>147</v>
      </c>
      <c r="Y4" t="s">
        <v>148</v>
      </c>
      <c r="Z4" t="s">
        <v>149</v>
      </c>
      <c r="AA4" t="s">
        <v>150</v>
      </c>
      <c r="AB4" t="s">
        <v>151</v>
      </c>
      <c r="AC4" t="s">
        <v>152</v>
      </c>
      <c r="AD4" t="s">
        <v>153</v>
      </c>
      <c r="AE4" t="s">
        <v>154</v>
      </c>
      <c r="AF4" t="s">
        <v>155</v>
      </c>
      <c r="AG4" t="s">
        <v>156</v>
      </c>
      <c r="AH4" t="s">
        <v>157</v>
      </c>
      <c r="AI4" t="s">
        <v>158</v>
      </c>
      <c r="AJ4" t="s">
        <v>159</v>
      </c>
      <c r="AK4" t="s">
        <v>160</v>
      </c>
      <c r="AL4" t="s">
        <v>161</v>
      </c>
      <c r="AM4" t="s">
        <v>162</v>
      </c>
      <c r="AN4">
        <v>57.947433778864173</v>
      </c>
      <c r="AO4">
        <v>56.369056701660682</v>
      </c>
      <c r="AP4">
        <v>65.881817952151295</v>
      </c>
      <c r="AQ4">
        <v>95.072591002942715</v>
      </c>
      <c r="AR4">
        <v>76.92441770527644</v>
      </c>
      <c r="AS4">
        <v>79.3202145899008</v>
      </c>
      <c r="AT4">
        <v>83.664713990351487</v>
      </c>
      <c r="AU4">
        <v>90.607579426818319</v>
      </c>
      <c r="AV4">
        <v>57.731141399843658</v>
      </c>
      <c r="AW4">
        <v>82.327565493261631</v>
      </c>
      <c r="AX4">
        <v>67.010578138721215</v>
      </c>
      <c r="AY4">
        <v>98.292482529385211</v>
      </c>
      <c r="AZ4">
        <v>97.610899367581951</v>
      </c>
      <c r="BA4">
        <v>73.133198722833328</v>
      </c>
      <c r="BB4">
        <v>68.444928608133168</v>
      </c>
      <c r="BC4">
        <v>64.397632546994458</v>
      </c>
      <c r="BD4">
        <v>78.726744689167475</v>
      </c>
      <c r="BE4"/>
      <c r="BF4"/>
      <c r="BG4"/>
      <c r="BH4"/>
      <c r="BI4"/>
      <c r="BJ4"/>
      <c r="BK4"/>
      <c r="BL4"/>
      <c r="BM4"/>
      <c r="BN4"/>
      <c r="BO4"/>
      <c r="BP4"/>
      <c r="BQ4"/>
      <c r="BR4"/>
      <c r="BS4"/>
      <c r="BT4"/>
      <c r="BU4"/>
      <c r="BV4"/>
      <c r="BW4"/>
      <c r="BX4"/>
      <c r="BY4"/>
      <c r="BZ4"/>
      <c r="CA4"/>
      <c r="CB4"/>
      <c r="CC4"/>
      <c r="CD4"/>
      <c r="CE4"/>
      <c r="CF4"/>
      <c r="CG4"/>
      <c r="CH4"/>
      <c r="CI4"/>
      <c r="CJ4"/>
    </row>
    <row r="5">
      <c r="A5" t="s">
        <v>351</v>
      </c>
      <c r="B5">
        <v>2001</v>
      </c>
      <c r="C5" t="s">
        <v>354</v>
      </c>
      <c r="D5">
        <v>19</v>
      </c>
      <c r="E5" t="s">
        <v>60</v>
      </c>
      <c r="F5" t="s">
        <v>16</v>
      </c>
      <c r="G5" t="s">
        <v>362</v>
      </c>
      <c r="H5">
        <v>2.8575915614323382</v>
      </c>
      <c r="I5">
        <v>2.4009297610980691</v>
      </c>
      <c r="J5">
        <v>0.97584553714412592</v>
      </c>
      <c r="K5">
        <v>0.33124596730927108</v>
      </c>
      <c r="L5">
        <v>0.077268764821387198</v>
      </c>
      <c r="M5">
        <v>1.383635899566197</v>
      </c>
      <c r="N5">
        <v>0.19302677295031551</v>
      </c>
      <c r="O5">
        <v>0.19334901411075819</v>
      </c>
      <c r="P5">
        <v>0.11455582016880909</v>
      </c>
      <c r="Q5">
        <v>0.0786959909347308</v>
      </c>
      <c r="R5">
        <v>2.2578274464189931</v>
      </c>
      <c r="S5">
        <v>3.1849136837898762</v>
      </c>
      <c r="T5">
        <v>3.2762813519263858</v>
      </c>
      <c r="U5">
        <v>2.1088182643507141</v>
      </c>
      <c r="V5">
        <v>1.339133783143819</v>
      </c>
      <c r="W5" t="s">
        <v>146</v>
      </c>
      <c r="X5" t="s">
        <v>147</v>
      </c>
      <c r="Y5" t="s">
        <v>148</v>
      </c>
      <c r="Z5" t="s">
        <v>149</v>
      </c>
      <c r="AA5" t="s">
        <v>150</v>
      </c>
      <c r="AB5" t="s">
        <v>151</v>
      </c>
      <c r="AC5" t="s">
        <v>152</v>
      </c>
      <c r="AD5" t="s">
        <v>153</v>
      </c>
      <c r="AE5" t="s">
        <v>154</v>
      </c>
      <c r="AF5" t="s">
        <v>155</v>
      </c>
      <c r="AG5" t="s">
        <v>156</v>
      </c>
      <c r="AH5" t="s">
        <v>157</v>
      </c>
      <c r="AI5" t="s">
        <v>158</v>
      </c>
      <c r="AJ5" t="s">
        <v>159</v>
      </c>
      <c r="AK5" t="s">
        <v>160</v>
      </c>
      <c r="AL5" t="s">
        <v>161</v>
      </c>
      <c r="AM5" t="s">
        <v>162</v>
      </c>
      <c r="AN5">
        <v>1.35185363206263</v>
      </c>
      <c r="AO5">
        <v>1.016197204589862</v>
      </c>
      <c r="AP5">
        <v>2.523979149298107</v>
      </c>
      <c r="AQ5">
        <v>0.45489277991838623</v>
      </c>
      <c r="AR5">
        <v>2.0768153403455898</v>
      </c>
      <c r="AS5">
        <v>1.521055251368834</v>
      </c>
      <c r="AT5">
        <v>1.707443142660233</v>
      </c>
      <c r="AU5">
        <v>1.3969616046443829</v>
      </c>
      <c r="AV5">
        <v>2.3800364847715629</v>
      </c>
      <c r="AW5">
        <v>0.71647595751546622</v>
      </c>
      <c r="AX5">
        <v>4.2704135968163204</v>
      </c>
      <c r="AY5">
        <v>0.21742115951200561</v>
      </c>
      <c r="AZ5">
        <v>0.87441747940435288</v>
      </c>
      <c r="BA5">
        <v>2.917599209286081</v>
      </c>
      <c r="BB5">
        <v>5.6625121659740589</v>
      </c>
      <c r="BC5">
        <v>1.196730198103328</v>
      </c>
      <c r="BD5">
        <v>1.372087296457049</v>
      </c>
      <c r="BE5"/>
      <c r="BF5"/>
      <c r="BG5"/>
      <c r="BH5"/>
      <c r="BI5"/>
      <c r="BJ5"/>
      <c r="BK5"/>
      <c r="BL5"/>
      <c r="BM5"/>
      <c r="BN5"/>
      <c r="BO5"/>
      <c r="BP5"/>
      <c r="BQ5"/>
      <c r="BR5"/>
      <c r="BS5"/>
      <c r="BT5"/>
      <c r="BU5"/>
      <c r="BV5"/>
      <c r="BW5"/>
      <c r="BX5"/>
      <c r="BY5"/>
      <c r="BZ5"/>
      <c r="CA5"/>
      <c r="CB5"/>
      <c r="CC5"/>
      <c r="CD5"/>
      <c r="CE5"/>
      <c r="CF5"/>
      <c r="CG5"/>
      <c r="CH5"/>
      <c r="CI5"/>
      <c r="CJ5"/>
    </row>
    <row r="6">
      <c r="A6" t="s">
        <v>351</v>
      </c>
      <c r="B6">
        <v>2001</v>
      </c>
      <c r="C6" t="s">
        <v>354</v>
      </c>
      <c r="D6">
        <v>20</v>
      </c>
      <c r="E6" t="s">
        <v>60</v>
      </c>
      <c r="F6" t="s">
        <v>22</v>
      </c>
      <c r="G6" t="s">
        <v>363</v>
      </c>
      <c r="H6">
        <v>31.88974689245299</v>
      </c>
      <c r="I6">
        <v>23.639217518302999</v>
      </c>
      <c r="J6">
        <v>8.8798843082843746</v>
      </c>
      <c r="K6">
        <v>3.9330368057703851</v>
      </c>
      <c r="L6">
        <v>1.896455821930104</v>
      </c>
      <c r="M6">
        <v>9.408645345382169</v>
      </c>
      <c r="N6">
        <v>4.1047619631114287</v>
      </c>
      <c r="O6">
        <v>2.9330633935672239</v>
      </c>
      <c r="P6">
        <v>1.890114617118968</v>
      </c>
      <c r="Q6">
        <v>1.2285226733594501</v>
      </c>
      <c r="R6">
        <v>34.118753017223668</v>
      </c>
      <c r="S6">
        <v>33.284442948700303</v>
      </c>
      <c r="T6">
        <v>30.595303120772869</v>
      </c>
      <c r="U6">
        <v>24.4645898987736</v>
      </c>
      <c r="V6">
        <v>14.275322595123111</v>
      </c>
      <c r="W6" t="s">
        <v>146</v>
      </c>
      <c r="X6" t="s">
        <v>147</v>
      </c>
      <c r="Y6" t="s">
        <v>148</v>
      </c>
      <c r="Z6" t="s">
        <v>149</v>
      </c>
      <c r="AA6" t="s">
        <v>150</v>
      </c>
      <c r="AB6" t="s">
        <v>151</v>
      </c>
      <c r="AC6" t="s">
        <v>152</v>
      </c>
      <c r="AD6" t="s">
        <v>153</v>
      </c>
      <c r="AE6" t="s">
        <v>154</v>
      </c>
      <c r="AF6" t="s">
        <v>155</v>
      </c>
      <c r="AG6" t="s">
        <v>156</v>
      </c>
      <c r="AH6" t="s">
        <v>157</v>
      </c>
      <c r="AI6" t="s">
        <v>158</v>
      </c>
      <c r="AJ6" t="s">
        <v>159</v>
      </c>
      <c r="AK6" t="s">
        <v>160</v>
      </c>
      <c r="AL6" t="s">
        <v>161</v>
      </c>
      <c r="AM6" t="s">
        <v>162</v>
      </c>
      <c r="AN6">
        <v>30.27315914489262</v>
      </c>
      <c r="AO6">
        <v>33.117675781249361</v>
      </c>
      <c r="AP6">
        <v>24.21607378129103</v>
      </c>
      <c r="AQ6">
        <v>2.4923181973369282</v>
      </c>
      <c r="AR6">
        <v>18.82860665844704</v>
      </c>
      <c r="AS6">
        <v>12.904761904762131</v>
      </c>
      <c r="AT6">
        <v>13.38731909028256</v>
      </c>
      <c r="AU6">
        <v>7.7035355173533873</v>
      </c>
      <c r="AV6">
        <v>25.796274038461721</v>
      </c>
      <c r="AW6">
        <v>15.531088082901659</v>
      </c>
      <c r="AX6">
        <v>21.217418944691289</v>
      </c>
      <c r="AY6">
        <v>1.29020534254019</v>
      </c>
      <c r="AZ6">
        <v>1.5146831530136919</v>
      </c>
      <c r="BA6">
        <v>18.32996178916628</v>
      </c>
      <c r="BB6">
        <v>14.71471471471496</v>
      </c>
      <c r="BC6">
        <v>21.691176470588541</v>
      </c>
      <c r="BD6">
        <v>17.595088349805241</v>
      </c>
      <c r="BE6"/>
      <c r="BF6"/>
      <c r="BG6"/>
      <c r="BH6"/>
      <c r="BI6"/>
      <c r="BJ6"/>
      <c r="BK6"/>
      <c r="BL6"/>
      <c r="BM6"/>
      <c r="BN6"/>
      <c r="BO6"/>
      <c r="BP6"/>
      <c r="BQ6"/>
      <c r="BR6"/>
      <c r="BS6"/>
      <c r="BT6"/>
      <c r="BU6"/>
      <c r="BV6"/>
      <c r="BW6"/>
      <c r="BX6"/>
      <c r="BY6"/>
      <c r="BZ6"/>
      <c r="CA6"/>
      <c r="CB6"/>
      <c r="CC6"/>
      <c r="CD6"/>
      <c r="CE6"/>
      <c r="CF6"/>
      <c r="CG6"/>
      <c r="CH6"/>
      <c r="CI6"/>
      <c r="CJ6"/>
    </row>
    <row r="7">
      <c r="A7" t="s">
        <v>351</v>
      </c>
      <c r="B7">
        <v>2001</v>
      </c>
      <c r="C7" t="s">
        <v>354</v>
      </c>
      <c r="D7">
        <v>21</v>
      </c>
      <c r="E7" t="s">
        <v>60</v>
      </c>
      <c r="F7" t="s">
        <v>17</v>
      </c>
      <c r="G7" t="s">
        <v>364</v>
      </c>
      <c r="H7">
        <v>15.13632724056473</v>
      </c>
      <c r="I7">
        <v>5.7425359992782647</v>
      </c>
      <c r="J7">
        <v>0.62635660161830875</v>
      </c>
      <c r="K7">
        <v>0.028780103195072401</v>
      </c>
      <c r="L7">
        <v>0</v>
      </c>
      <c r="M7">
        <v>1.0465227453436561</v>
      </c>
      <c r="N7">
        <v>0.086210691151305294</v>
      </c>
      <c r="O7">
        <v>0</v>
      </c>
      <c r="P7">
        <v>0</v>
      </c>
      <c r="Q7">
        <v>0</v>
      </c>
      <c r="R7">
        <v>17.907915951498481</v>
      </c>
      <c r="S7">
        <v>14.823577991245619</v>
      </c>
      <c r="T7">
        <v>11.075384858796401</v>
      </c>
      <c r="U7">
        <v>3.4781871009304388</v>
      </c>
      <c r="V7">
        <v>1.0250872698417599</v>
      </c>
      <c r="W7" t="s">
        <v>146</v>
      </c>
      <c r="X7" t="s">
        <v>147</v>
      </c>
      <c r="Y7" t="s">
        <v>148</v>
      </c>
      <c r="Z7" t="s">
        <v>149</v>
      </c>
      <c r="AA7" t="s">
        <v>150</v>
      </c>
      <c r="AB7" t="s">
        <v>151</v>
      </c>
      <c r="AC7" t="s">
        <v>152</v>
      </c>
      <c r="AD7" t="s">
        <v>153</v>
      </c>
      <c r="AE7" t="s">
        <v>154</v>
      </c>
      <c r="AF7" t="s">
        <v>155</v>
      </c>
      <c r="AG7" t="s">
        <v>156</v>
      </c>
      <c r="AH7" t="s">
        <v>157</v>
      </c>
      <c r="AI7" t="s">
        <v>158</v>
      </c>
      <c r="AJ7" t="s">
        <v>159</v>
      </c>
      <c r="AK7" t="s">
        <v>160</v>
      </c>
      <c r="AL7" t="s">
        <v>161</v>
      </c>
      <c r="AM7" t="s">
        <v>162</v>
      </c>
      <c r="AN7">
        <v>10.427553444180591</v>
      </c>
      <c r="AO7">
        <v>9.4970703125000924</v>
      </c>
      <c r="AP7">
        <v>7.3781291172595642</v>
      </c>
      <c r="AQ7">
        <v>1.98019801980198</v>
      </c>
      <c r="AR7">
        <v>2.1701602959309292</v>
      </c>
      <c r="AS7">
        <v>6.2539682539682451</v>
      </c>
      <c r="AT7">
        <v>1.24052377670572</v>
      </c>
      <c r="AU7">
        <v>0.29192345118391122</v>
      </c>
      <c r="AV7">
        <v>14.09254807692305</v>
      </c>
      <c r="AW7">
        <v>1.424870466321243</v>
      </c>
      <c r="AX7">
        <v>7.5015893197711767</v>
      </c>
      <c r="AY7">
        <v>0.19989096856260349</v>
      </c>
      <c r="AZ7">
        <v>0</v>
      </c>
      <c r="BA7">
        <v>5.6192402787143099</v>
      </c>
      <c r="BB7">
        <v>11.17784451117781</v>
      </c>
      <c r="BC7">
        <v>12.714460784313671</v>
      </c>
      <c r="BD7">
        <v>2.3060796645702339</v>
      </c>
      <c r="BE7"/>
      <c r="BF7"/>
      <c r="BG7"/>
      <c r="BH7"/>
      <c r="BI7"/>
      <c r="BJ7"/>
      <c r="BK7"/>
      <c r="BL7"/>
      <c r="BM7"/>
      <c r="BN7"/>
      <c r="BO7"/>
      <c r="BP7"/>
      <c r="BQ7"/>
      <c r="BR7"/>
      <c r="BS7"/>
      <c r="BT7"/>
      <c r="BU7"/>
      <c r="BV7"/>
      <c r="BW7"/>
      <c r="BX7"/>
      <c r="BY7"/>
      <c r="BZ7"/>
      <c r="CA7"/>
      <c r="CB7"/>
      <c r="CC7"/>
      <c r="CD7"/>
      <c r="CE7"/>
      <c r="CF7"/>
      <c r="CG7"/>
      <c r="CH7"/>
      <c r="CI7"/>
      <c r="CJ7"/>
    </row>
    <row r="8">
      <c r="A8" t="s">
        <v>351</v>
      </c>
      <c r="B8">
        <v>2001</v>
      </c>
      <c r="C8" t="s">
        <v>354</v>
      </c>
      <c r="D8">
        <v>29</v>
      </c>
      <c r="E8" t="s">
        <v>57</v>
      </c>
      <c r="F8" t="s">
        <v>49</v>
      </c>
      <c r="G8" t="s">
        <v>365</v>
      </c>
      <c r="H8">
        <v>20.822513241283058</v>
      </c>
      <c r="I8">
        <v>46.682708333463047</v>
      </c>
      <c r="J8">
        <v>81.48198862311024</v>
      </c>
      <c r="K8">
        <v>92.098101820046779</v>
      </c>
      <c r="L8">
        <v>95.843999393520392</v>
      </c>
      <c r="M8">
        <v>80.164968223099009</v>
      </c>
      <c r="N8">
        <v>91.545170662146617</v>
      </c>
      <c r="O8">
        <v>94.168820903246484</v>
      </c>
      <c r="P8">
        <v>95.842317907492443</v>
      </c>
      <c r="Q8">
        <v>97.266201627718985</v>
      </c>
      <c r="R8">
        <v>13.73604763368928</v>
      </c>
      <c r="S8">
        <v>18.093522878576231</v>
      </c>
      <c r="T8">
        <v>27.21215082578</v>
      </c>
      <c r="U8">
        <v>47.332170351008664</v>
      </c>
      <c r="V8">
        <v>70.369689636887458</v>
      </c>
      <c r="W8" t="s">
        <v>146</v>
      </c>
      <c r="X8" t="s">
        <v>147</v>
      </c>
      <c r="Y8" t="s">
        <v>148</v>
      </c>
      <c r="Z8" t="s">
        <v>149</v>
      </c>
      <c r="AA8" t="s">
        <v>150</v>
      </c>
      <c r="AB8" t="s">
        <v>151</v>
      </c>
      <c r="AC8" t="s">
        <v>152</v>
      </c>
      <c r="AD8" t="s">
        <v>153</v>
      </c>
      <c r="AE8" t="s">
        <v>154</v>
      </c>
      <c r="AF8" t="s">
        <v>155</v>
      </c>
      <c r="AG8" t="s">
        <v>156</v>
      </c>
      <c r="AH8" t="s">
        <v>157</v>
      </c>
      <c r="AI8" t="s">
        <v>158</v>
      </c>
      <c r="AJ8" t="s">
        <v>159</v>
      </c>
      <c r="AK8" t="s">
        <v>160</v>
      </c>
      <c r="AL8" t="s">
        <v>161</v>
      </c>
      <c r="AM8" t="s">
        <v>162</v>
      </c>
      <c r="AN8">
        <v>28.361045130641511</v>
      </c>
      <c r="AO8">
        <v>23.071289062500199</v>
      </c>
      <c r="AP8">
        <v>44.031620553359801</v>
      </c>
      <c r="AQ8">
        <v>93.820416524411016</v>
      </c>
      <c r="AR8">
        <v>60.024660912453562</v>
      </c>
      <c r="AS8">
        <v>67.936507936507809</v>
      </c>
      <c r="AT8">
        <v>71.640248104755315</v>
      </c>
      <c r="AU8">
        <v>84.138825819007394</v>
      </c>
      <c r="AV8">
        <v>33.223388305846981</v>
      </c>
      <c r="AW8">
        <v>67.305699481865219</v>
      </c>
      <c r="AX8">
        <v>50.063572790845612</v>
      </c>
      <c r="AY8">
        <v>97.383245502453192</v>
      </c>
      <c r="AZ8">
        <v>96.599690880989172</v>
      </c>
      <c r="BA8">
        <v>57.614555256064627</v>
      </c>
      <c r="BB8">
        <v>59.559559559559418</v>
      </c>
      <c r="BC8">
        <v>43.903186274509729</v>
      </c>
      <c r="BD8">
        <v>61.725067385444788</v>
      </c>
      <c r="BE8"/>
      <c r="BF8"/>
      <c r="BG8"/>
      <c r="BH8"/>
      <c r="BI8"/>
      <c r="BJ8"/>
      <c r="BK8"/>
      <c r="BL8"/>
      <c r="BM8"/>
      <c r="BN8"/>
      <c r="BO8"/>
      <c r="BP8"/>
      <c r="BQ8"/>
      <c r="BR8"/>
      <c r="BS8"/>
      <c r="BT8"/>
      <c r="BU8"/>
      <c r="BV8"/>
      <c r="BW8"/>
      <c r="BX8"/>
      <c r="BY8"/>
      <c r="BZ8"/>
      <c r="CA8"/>
      <c r="CB8"/>
      <c r="CC8"/>
      <c r="CD8"/>
      <c r="CE8"/>
      <c r="CF8"/>
      <c r="CG8"/>
      <c r="CH8"/>
      <c r="CI8"/>
      <c r="CJ8"/>
    </row>
    <row r="9">
      <c r="A9" t="s">
        <v>351</v>
      </c>
      <c r="B9">
        <v>2001</v>
      </c>
      <c r="C9" t="s">
        <v>354</v>
      </c>
      <c r="D9">
        <v>30</v>
      </c>
      <c r="E9" t="s">
        <v>57</v>
      </c>
      <c r="F9" t="s">
        <v>48</v>
      </c>
      <c r="G9" t="s">
        <v>192</v>
      </c>
      <c r="H9">
        <v>79.177486758716725</v>
      </c>
      <c r="I9">
        <v>53.317291666536953</v>
      </c>
      <c r="J9">
        <v>18.51801137688976</v>
      </c>
      <c r="K9">
        <v>7.9018981799531964</v>
      </c>
      <c r="L9">
        <v>4.1560006064794903</v>
      </c>
      <c r="M9">
        <v>19.835031776900699</v>
      </c>
      <c r="N9">
        <v>8.454829337853349</v>
      </c>
      <c r="O9">
        <v>5.8311790967534538</v>
      </c>
      <c r="P9">
        <v>4.157682092507522</v>
      </c>
      <c r="Q9">
        <v>2.733798372280956</v>
      </c>
      <c r="R9">
        <v>86.263952366310562</v>
      </c>
      <c r="S9">
        <v>81.906477121423677</v>
      </c>
      <c r="T9">
        <v>72.787849174219815</v>
      </c>
      <c r="U9">
        <v>52.667829648991393</v>
      </c>
      <c r="V9">
        <v>29.630310363112141</v>
      </c>
      <c r="W9" t="s">
        <v>146</v>
      </c>
      <c r="X9" t="s">
        <v>147</v>
      </c>
      <c r="Y9" t="s">
        <v>148</v>
      </c>
      <c r="Z9" t="s">
        <v>149</v>
      </c>
      <c r="AA9" t="s">
        <v>150</v>
      </c>
      <c r="AB9" t="s">
        <v>151</v>
      </c>
      <c r="AC9" t="s">
        <v>152</v>
      </c>
      <c r="AD9" t="s">
        <v>153</v>
      </c>
      <c r="AE9" t="s">
        <v>154</v>
      </c>
      <c r="AF9" t="s">
        <v>155</v>
      </c>
      <c r="AG9" t="s">
        <v>156</v>
      </c>
      <c r="AH9" t="s">
        <v>157</v>
      </c>
      <c r="AI9" t="s">
        <v>158</v>
      </c>
      <c r="AJ9" t="s">
        <v>159</v>
      </c>
      <c r="AK9" t="s">
        <v>160</v>
      </c>
      <c r="AL9" t="s">
        <v>161</v>
      </c>
      <c r="AM9" t="s">
        <v>162</v>
      </c>
      <c r="AN9">
        <v>71.63895486935894</v>
      </c>
      <c r="AO9">
        <v>76.928710937500128</v>
      </c>
      <c r="AP9">
        <v>55.968379446640427</v>
      </c>
      <c r="AQ9">
        <v>6.1795834755889372</v>
      </c>
      <c r="AR9">
        <v>39.975339087545962</v>
      </c>
      <c r="AS9">
        <v>32.063492063491992</v>
      </c>
      <c r="AT9">
        <v>28.35975189524466</v>
      </c>
      <c r="AU9">
        <v>15.861174180992499</v>
      </c>
      <c r="AV9">
        <v>66.776611694152763</v>
      </c>
      <c r="AW9">
        <v>32.694300518134703</v>
      </c>
      <c r="AX9">
        <v>49.936427209154552</v>
      </c>
      <c r="AY9">
        <v>2.6167544975468102</v>
      </c>
      <c r="AZ9">
        <v>3.4003091190108292</v>
      </c>
      <c r="BA9">
        <v>42.385444743935267</v>
      </c>
      <c r="BB9">
        <v>40.440440440440312</v>
      </c>
      <c r="BC9">
        <v>56.096813725490122</v>
      </c>
      <c r="BD9">
        <v>38.274932614555297</v>
      </c>
      <c r="BE9"/>
      <c r="BF9"/>
      <c r="BG9"/>
      <c r="BH9"/>
      <c r="BI9"/>
      <c r="BJ9"/>
      <c r="BK9"/>
      <c r="BL9"/>
      <c r="BM9"/>
      <c r="BN9"/>
      <c r="BO9"/>
      <c r="BP9"/>
      <c r="BQ9"/>
      <c r="BR9"/>
      <c r="BS9"/>
      <c r="BT9"/>
      <c r="BU9"/>
      <c r="BV9"/>
      <c r="BW9"/>
      <c r="BX9"/>
      <c r="BY9"/>
      <c r="BZ9"/>
      <c r="CA9"/>
      <c r="CB9"/>
      <c r="CC9"/>
      <c r="CD9"/>
      <c r="CE9"/>
      <c r="CF9"/>
      <c r="CG9"/>
      <c r="CH9"/>
      <c r="CI9"/>
      <c r="CJ9"/>
    </row>
    <row r="10">
      <c r="A10" t="s">
        <v>351</v>
      </c>
      <c r="B10">
        <v>2001</v>
      </c>
      <c r="C10" t="s">
        <v>354</v>
      </c>
      <c r="D10">
        <v>31</v>
      </c>
      <c r="E10" t="s">
        <v>103</v>
      </c>
      <c r="F10" t="s">
        <v>49</v>
      </c>
      <c r="G10" t="s">
        <v>366</v>
      </c>
      <c r="H10">
        <v>10.08629086652466</v>
      </c>
      <c r="I10">
        <v>35.805371684406843</v>
      </c>
      <c r="J10">
        <v>75.728937901490951</v>
      </c>
      <c r="K10">
        <v>89.353698253150171</v>
      </c>
      <c r="L10">
        <v>95.291867614850318</v>
      </c>
      <c r="M10">
        <v>69.005065137965516</v>
      </c>
      <c r="N10">
        <v>88.871828892210416</v>
      </c>
      <c r="O10">
        <v>91.470772640672493</v>
      </c>
      <c r="P10">
        <v>95.375367232852142</v>
      </c>
      <c r="Q10">
        <v>97.028146879110679</v>
      </c>
      <c r="R10">
        <v>5.8117375327043224</v>
      </c>
      <c r="S10">
        <v>7.8473155546212219</v>
      </c>
      <c r="T10">
        <v>16.14627536300161</v>
      </c>
      <c r="U10">
        <v>36.97032538841183</v>
      </c>
      <c r="V10">
        <v>61.693697545550677</v>
      </c>
      <c r="W10" t="s">
        <v>146</v>
      </c>
      <c r="X10" t="s">
        <v>147</v>
      </c>
      <c r="Y10" t="s">
        <v>148</v>
      </c>
      <c r="Z10" t="s">
        <v>149</v>
      </c>
      <c r="AA10" t="s">
        <v>150</v>
      </c>
      <c r="AB10" t="s">
        <v>151</v>
      </c>
      <c r="AC10" t="s">
        <v>152</v>
      </c>
      <c r="AD10" t="s">
        <v>153</v>
      </c>
      <c r="AE10" t="s">
        <v>154</v>
      </c>
      <c r="AF10" t="s">
        <v>155</v>
      </c>
      <c r="AG10" t="s">
        <v>156</v>
      </c>
      <c r="AH10" t="s">
        <v>157</v>
      </c>
      <c r="AI10" t="s">
        <v>158</v>
      </c>
      <c r="AJ10" t="s">
        <v>159</v>
      </c>
      <c r="AK10" t="s">
        <v>160</v>
      </c>
      <c r="AL10" t="s">
        <v>161</v>
      </c>
      <c r="AM10" t="s">
        <v>162</v>
      </c>
      <c r="AN10">
        <v>21.995249406175901</v>
      </c>
      <c r="AO10">
        <v>17.01660156250016</v>
      </c>
      <c r="AP10">
        <v>34.967061923583763</v>
      </c>
      <c r="AQ10">
        <v>87.299419597132101</v>
      </c>
      <c r="AR10">
        <v>55.289765721331477</v>
      </c>
      <c r="AS10">
        <v>59.174603174603071</v>
      </c>
      <c r="AT10">
        <v>58.511371467953069</v>
      </c>
      <c r="AU10">
        <v>77.197534868634349</v>
      </c>
      <c r="AV10">
        <v>23.268365817091389</v>
      </c>
      <c r="AW10">
        <v>63.393782383419619</v>
      </c>
      <c r="AX10">
        <v>35.378258105530932</v>
      </c>
      <c r="AY10">
        <v>96.401962565873148</v>
      </c>
      <c r="AZ10">
        <v>91.00463678516229</v>
      </c>
      <c r="BA10">
        <v>46.2264150943396</v>
      </c>
      <c r="BB10">
        <v>51.184517851184367</v>
      </c>
      <c r="BC10">
        <v>33.823529411764639</v>
      </c>
      <c r="BD10">
        <v>56.424079065588529</v>
      </c>
      <c r="BE10"/>
      <c r="BF10"/>
      <c r="BG10"/>
      <c r="BH10"/>
      <c r="BI10"/>
      <c r="BJ10"/>
      <c r="BK10"/>
      <c r="BL10"/>
      <c r="BM10"/>
      <c r="BN10"/>
      <c r="BO10"/>
      <c r="BP10"/>
      <c r="BQ10"/>
      <c r="BR10"/>
      <c r="BS10"/>
      <c r="BT10"/>
      <c r="BU10"/>
      <c r="BV10"/>
      <c r="BW10"/>
      <c r="BX10"/>
      <c r="BY10"/>
      <c r="BZ10"/>
      <c r="CA10"/>
      <c r="CB10"/>
      <c r="CC10"/>
      <c r="CD10"/>
      <c r="CE10"/>
      <c r="CF10"/>
      <c r="CG10"/>
      <c r="CH10"/>
      <c r="CI10"/>
      <c r="CJ10"/>
    </row>
    <row r="11">
      <c r="A11" t="s">
        <v>351</v>
      </c>
      <c r="B11">
        <v>2001</v>
      </c>
      <c r="C11" t="s">
        <v>354</v>
      </c>
      <c r="D11">
        <v>32</v>
      </c>
      <c r="E11" t="s">
        <v>103</v>
      </c>
      <c r="F11" t="s">
        <v>48</v>
      </c>
      <c r="G11" t="s">
        <v>192</v>
      </c>
      <c r="H11">
        <v>89.913709133475194</v>
      </c>
      <c r="I11">
        <v>64.194628315593022</v>
      </c>
      <c r="J11">
        <v>24.271062098508921</v>
      </c>
      <c r="K11">
        <v>10.64630174684976</v>
      </c>
      <c r="L11">
        <v>4.7081323851495309</v>
      </c>
      <c r="M11">
        <v>30.994934862033801</v>
      </c>
      <c r="N11">
        <v>11.12817110778947</v>
      </c>
      <c r="O11">
        <v>8.5292273593274466</v>
      </c>
      <c r="P11">
        <v>4.6246327671478591</v>
      </c>
      <c r="Q11">
        <v>2.9718531208892669</v>
      </c>
      <c r="R11">
        <v>94.188262467295786</v>
      </c>
      <c r="S11">
        <v>92.152684445378981</v>
      </c>
      <c r="T11">
        <v>83.85372463699845</v>
      </c>
      <c r="U11">
        <v>63.029674611588348</v>
      </c>
      <c r="V11">
        <v>38.306302454448939</v>
      </c>
      <c r="W11" t="s">
        <v>146</v>
      </c>
      <c r="X11" t="s">
        <v>147</v>
      </c>
      <c r="Y11" t="s">
        <v>148</v>
      </c>
      <c r="Z11" t="s">
        <v>149</v>
      </c>
      <c r="AA11" t="s">
        <v>150</v>
      </c>
      <c r="AB11" t="s">
        <v>151</v>
      </c>
      <c r="AC11" t="s">
        <v>152</v>
      </c>
      <c r="AD11" t="s">
        <v>153</v>
      </c>
      <c r="AE11" t="s">
        <v>154</v>
      </c>
      <c r="AF11" t="s">
        <v>155</v>
      </c>
      <c r="AG11" t="s">
        <v>156</v>
      </c>
      <c r="AH11" t="s">
        <v>157</v>
      </c>
      <c r="AI11" t="s">
        <v>158</v>
      </c>
      <c r="AJ11" t="s">
        <v>159</v>
      </c>
      <c r="AK11" t="s">
        <v>160</v>
      </c>
      <c r="AL11" t="s">
        <v>161</v>
      </c>
      <c r="AM11" t="s">
        <v>162</v>
      </c>
      <c r="AN11">
        <v>78.004750593824411</v>
      </c>
      <c r="AO11">
        <v>82.983398437500128</v>
      </c>
      <c r="AP11">
        <v>65.032938076416414</v>
      </c>
      <c r="AQ11">
        <v>12.700580402867869</v>
      </c>
      <c r="AR11">
        <v>44.710234278668047</v>
      </c>
      <c r="AS11">
        <v>40.825396825396759</v>
      </c>
      <c r="AT11">
        <v>41.488628532046839</v>
      </c>
      <c r="AU11">
        <v>22.802465131365491</v>
      </c>
      <c r="AV11">
        <v>76.731634182908437</v>
      </c>
      <c r="AW11">
        <v>36.606217616580281</v>
      </c>
      <c r="AX11">
        <v>64.621741894469224</v>
      </c>
      <c r="AY11">
        <v>3.5980374341268639</v>
      </c>
      <c r="AZ11">
        <v>8.9953632148377327</v>
      </c>
      <c r="BA11">
        <v>53.773584905660357</v>
      </c>
      <c r="BB11">
        <v>48.815482148815271</v>
      </c>
      <c r="BC11">
        <v>66.176470588235219</v>
      </c>
      <c r="BD11">
        <v>43.575920934411542</v>
      </c>
      <c r="BE11"/>
      <c r="BF11"/>
      <c r="BG11"/>
      <c r="BH11"/>
      <c r="BI11"/>
      <c r="BJ11"/>
      <c r="BK11"/>
      <c r="BL11"/>
      <c r="BM11"/>
      <c r="BN11"/>
      <c r="BO11"/>
      <c r="BP11"/>
      <c r="BQ11"/>
      <c r="BR11"/>
      <c r="BS11"/>
      <c r="BT11"/>
      <c r="BU11"/>
      <c r="BV11"/>
      <c r="BW11"/>
      <c r="BX11"/>
      <c r="BY11"/>
      <c r="BZ11"/>
      <c r="CA11"/>
      <c r="CB11"/>
      <c r="CC11"/>
      <c r="CD11"/>
      <c r="CE11"/>
      <c r="CF11"/>
      <c r="CG11"/>
      <c r="CH11"/>
      <c r="CI11"/>
      <c r="CJ11"/>
    </row>
    <row r="12">
      <c r="A12" t="s">
        <v>351</v>
      </c>
      <c r="B12">
        <v>2001</v>
      </c>
      <c r="C12" t="s">
        <v>354</v>
      </c>
      <c r="D12">
        <v>35</v>
      </c>
      <c r="E12" t="s">
        <v>55</v>
      </c>
      <c r="F12" t="s">
        <v>49</v>
      </c>
      <c r="G12" t="s">
        <v>192</v>
      </c>
      <c r="H12">
        <v>23.57933789409601</v>
      </c>
      <c r="I12">
        <v>46.695863644476539</v>
      </c>
      <c r="J12">
        <v>81.679030043254826</v>
      </c>
      <c r="K12">
        <v>92.811536382108599</v>
      </c>
      <c r="L12">
        <v>97.294288247603745</v>
      </c>
      <c r="M12">
        <v>74.185851787605699</v>
      </c>
      <c r="N12">
        <v>92.550997346495421</v>
      </c>
      <c r="O12">
        <v>93.681521582528234</v>
      </c>
      <c r="P12">
        <v>97.158117253864233</v>
      </c>
      <c r="Q12">
        <v>98.51960977114075</v>
      </c>
      <c r="R12">
        <v>19.940870930562522</v>
      </c>
      <c r="S12">
        <v>22.050555700118839</v>
      </c>
      <c r="T12">
        <v>27.862041178408251</v>
      </c>
      <c r="U12">
        <v>49.893118344371992</v>
      </c>
      <c r="V12">
        <v>72.66381189223668</v>
      </c>
      <c r="W12" t="s">
        <v>146</v>
      </c>
      <c r="X12" t="s">
        <v>147</v>
      </c>
      <c r="Y12" t="s">
        <v>148</v>
      </c>
      <c r="Z12" t="s">
        <v>149</v>
      </c>
      <c r="AA12" t="s">
        <v>150</v>
      </c>
      <c r="AB12" t="s">
        <v>151</v>
      </c>
      <c r="AC12" t="s">
        <v>152</v>
      </c>
      <c r="AD12" t="s">
        <v>153</v>
      </c>
      <c r="AE12" t="s">
        <v>154</v>
      </c>
      <c r="AF12" t="s">
        <v>155</v>
      </c>
      <c r="AG12" t="s">
        <v>156</v>
      </c>
      <c r="AH12" t="s">
        <v>157</v>
      </c>
      <c r="AI12" t="s">
        <v>158</v>
      </c>
      <c r="AJ12" t="s">
        <v>159</v>
      </c>
      <c r="AK12" t="s">
        <v>160</v>
      </c>
      <c r="AL12" t="s">
        <v>161</v>
      </c>
      <c r="AM12" t="s">
        <v>162</v>
      </c>
      <c r="AN12">
        <v>40.356294536817359</v>
      </c>
      <c r="AO12">
        <v>37.57324218750027</v>
      </c>
      <c r="AP12">
        <v>44.532279314888143</v>
      </c>
      <c r="AQ12">
        <v>87.606691703653098</v>
      </c>
      <c r="AR12">
        <v>69.568434032059045</v>
      </c>
      <c r="AS12">
        <v>64.761904761904631</v>
      </c>
      <c r="AT12">
        <v>63.818056512749742</v>
      </c>
      <c r="AU12">
        <v>83.55497891663957</v>
      </c>
      <c r="AV12">
        <v>35.442278860569608</v>
      </c>
      <c r="AW12">
        <v>71.010362694300483</v>
      </c>
      <c r="AX12">
        <v>37.412587412587513</v>
      </c>
      <c r="AY12">
        <v>96.474650190805008</v>
      </c>
      <c r="AZ12">
        <v>91.808346213292126</v>
      </c>
      <c r="BA12">
        <v>53.21203953279425</v>
      </c>
      <c r="BB12">
        <v>53.620286953620123</v>
      </c>
      <c r="BC12">
        <v>40.808823529411697</v>
      </c>
      <c r="BD12">
        <v>75.980832584606091</v>
      </c>
      <c r="BE12"/>
      <c r="BF12"/>
      <c r="BG12"/>
      <c r="BH12"/>
      <c r="BI12"/>
      <c r="BJ12"/>
      <c r="BK12"/>
      <c r="BL12"/>
      <c r="BM12"/>
      <c r="BN12"/>
      <c r="BO12"/>
      <c r="BP12"/>
      <c r="BQ12"/>
      <c r="BR12"/>
      <c r="BS12"/>
      <c r="BT12"/>
      <c r="BU12"/>
      <c r="BV12"/>
      <c r="BW12"/>
      <c r="BX12"/>
      <c r="BY12"/>
      <c r="BZ12"/>
      <c r="CA12"/>
      <c r="CB12"/>
      <c r="CC12"/>
      <c r="CD12"/>
      <c r="CE12"/>
      <c r="CF12"/>
      <c r="CG12"/>
      <c r="CH12"/>
      <c r="CI12"/>
      <c r="CJ12"/>
    </row>
    <row r="13">
      <c r="A13" t="s">
        <v>351</v>
      </c>
      <c r="B13">
        <v>2001</v>
      </c>
      <c r="C13" t="s">
        <v>354</v>
      </c>
      <c r="D13">
        <v>36</v>
      </c>
      <c r="E13" t="s">
        <v>55</v>
      </c>
      <c r="F13" t="s">
        <v>48</v>
      </c>
      <c r="G13" t="s">
        <v>192</v>
      </c>
      <c r="H13">
        <v>76.420662105903787</v>
      </c>
      <c r="I13">
        <v>53.304136355523397</v>
      </c>
      <c r="J13">
        <v>18.320969956745198</v>
      </c>
      <c r="K13">
        <v>7.1884636178913794</v>
      </c>
      <c r="L13">
        <v>2.7057117523961751</v>
      </c>
      <c r="M13">
        <v>25.81414821239386</v>
      </c>
      <c r="N13">
        <v>7.4490026535044951</v>
      </c>
      <c r="O13">
        <v>6.318478417471729</v>
      </c>
      <c r="P13">
        <v>2.8418827461357719</v>
      </c>
      <c r="Q13">
        <v>1.4803902288592159</v>
      </c>
      <c r="R13">
        <v>80.059129069437091</v>
      </c>
      <c r="S13">
        <v>77.949444299880923</v>
      </c>
      <c r="T13">
        <v>72.137958821591582</v>
      </c>
      <c r="U13">
        <v>50.106881655628058</v>
      </c>
      <c r="V13">
        <v>27.336188107762929</v>
      </c>
      <c r="W13" t="s">
        <v>146</v>
      </c>
      <c r="X13" t="s">
        <v>147</v>
      </c>
      <c r="Y13" t="s">
        <v>148</v>
      </c>
      <c r="Z13" t="s">
        <v>149</v>
      </c>
      <c r="AA13" t="s">
        <v>150</v>
      </c>
      <c r="AB13" t="s">
        <v>151</v>
      </c>
      <c r="AC13" t="s">
        <v>152</v>
      </c>
      <c r="AD13" t="s">
        <v>153</v>
      </c>
      <c r="AE13" t="s">
        <v>154</v>
      </c>
      <c r="AF13" t="s">
        <v>155</v>
      </c>
      <c r="AG13" t="s">
        <v>156</v>
      </c>
      <c r="AH13" t="s">
        <v>157</v>
      </c>
      <c r="AI13" t="s">
        <v>158</v>
      </c>
      <c r="AJ13" t="s">
        <v>159</v>
      </c>
      <c r="AK13" t="s">
        <v>160</v>
      </c>
      <c r="AL13" t="s">
        <v>161</v>
      </c>
      <c r="AM13" t="s">
        <v>162</v>
      </c>
      <c r="AN13">
        <v>59.643705463183252</v>
      </c>
      <c r="AO13">
        <v>62.426757812500277</v>
      </c>
      <c r="AP13">
        <v>55.467720685112077</v>
      </c>
      <c r="AQ13">
        <v>12.393308296346881</v>
      </c>
      <c r="AR13">
        <v>30.4315659679406</v>
      </c>
      <c r="AS13">
        <v>35.238095238095177</v>
      </c>
      <c r="AT13">
        <v>36.181943487250159</v>
      </c>
      <c r="AU13">
        <v>16.445021083360331</v>
      </c>
      <c r="AV13">
        <v>64.557721139430129</v>
      </c>
      <c r="AW13">
        <v>28.989637305699471</v>
      </c>
      <c r="AX13">
        <v>62.587412587412643</v>
      </c>
      <c r="AY13">
        <v>3.5253498091950082</v>
      </c>
      <c r="AZ13">
        <v>8.1916537867079011</v>
      </c>
      <c r="BA13">
        <v>46.787960467205707</v>
      </c>
      <c r="BB13">
        <v>46.379713046379507</v>
      </c>
      <c r="BC13">
        <v>59.191176470588161</v>
      </c>
      <c r="BD13">
        <v>24.019167415393859</v>
      </c>
      <c r="BE13"/>
      <c r="BF13"/>
      <c r="BG13"/>
      <c r="BH13"/>
      <c r="BI13"/>
      <c r="BJ13"/>
      <c r="BK13"/>
      <c r="BL13"/>
      <c r="BM13"/>
      <c r="BN13"/>
      <c r="BO13"/>
      <c r="BP13"/>
      <c r="BQ13"/>
      <c r="BR13"/>
      <c r="BS13"/>
      <c r="BT13"/>
      <c r="BU13"/>
      <c r="BV13"/>
      <c r="BW13"/>
      <c r="BX13"/>
      <c r="BY13"/>
      <c r="BZ13"/>
      <c r="CA13"/>
      <c r="CB13"/>
      <c r="CC13"/>
      <c r="CD13"/>
      <c r="CE13"/>
      <c r="CF13"/>
      <c r="CG13"/>
      <c r="CH13"/>
      <c r="CI13"/>
      <c r="CJ13"/>
    </row>
    <row r="14">
      <c r="A14" t="s">
        <v>351</v>
      </c>
      <c r="B14">
        <v>2001</v>
      </c>
      <c r="C14" t="s">
        <v>354</v>
      </c>
      <c r="D14">
        <v>41</v>
      </c>
      <c r="E14" t="s">
        <v>56</v>
      </c>
      <c r="F14" t="s">
        <v>49</v>
      </c>
      <c r="G14" t="s">
        <v>192</v>
      </c>
      <c r="H14">
        <v>5.3943360146796788</v>
      </c>
      <c r="I14">
        <v>3.399871677209954</v>
      </c>
      <c r="J14">
        <v>1.078356725321306</v>
      </c>
      <c r="K14">
        <v>0.3449106976495831</v>
      </c>
      <c r="L14">
        <v>0.078762460081090405</v>
      </c>
      <c r="M14">
        <v>1.545187890874685</v>
      </c>
      <c r="N14">
        <v>0.20147033979768669</v>
      </c>
      <c r="O14">
        <v>0.19919142487694899</v>
      </c>
      <c r="P14">
        <v>0.1167627703587122</v>
      </c>
      <c r="Q14">
        <v>0.079674814090793203</v>
      </c>
      <c r="R14">
        <v>4.7064220846930978</v>
      </c>
      <c r="S14">
        <v>6.1375837682043297</v>
      </c>
      <c r="T14">
        <v>5.6168695265577808</v>
      </c>
      <c r="U14">
        <v>2.926588309324734</v>
      </c>
      <c r="V14">
        <v>1.5810392718652591</v>
      </c>
      <c r="W14" t="s">
        <v>146</v>
      </c>
      <c r="X14" t="s">
        <v>147</v>
      </c>
      <c r="Y14" t="s">
        <v>148</v>
      </c>
      <c r="Z14" t="s">
        <v>149</v>
      </c>
      <c r="AA14" t="s">
        <v>150</v>
      </c>
      <c r="AB14" t="s">
        <v>151</v>
      </c>
      <c r="AC14" t="s">
        <v>152</v>
      </c>
      <c r="AD14" t="s">
        <v>153</v>
      </c>
      <c r="AE14" t="s">
        <v>154</v>
      </c>
      <c r="AF14" t="s">
        <v>155</v>
      </c>
      <c r="AG14" t="s">
        <v>156</v>
      </c>
      <c r="AH14" t="s">
        <v>157</v>
      </c>
      <c r="AI14" t="s">
        <v>158</v>
      </c>
      <c r="AJ14" t="s">
        <v>159</v>
      </c>
      <c r="AK14" t="s">
        <v>160</v>
      </c>
      <c r="AL14" t="s">
        <v>161</v>
      </c>
      <c r="AM14" t="s">
        <v>162</v>
      </c>
      <c r="AN14">
        <v>2.2797131147541112</v>
      </c>
      <c r="AO14">
        <v>1.7708333333333499</v>
      </c>
      <c r="AP14">
        <v>3.6897152818129051</v>
      </c>
      <c r="AQ14">
        <v>0.47619047619047622</v>
      </c>
      <c r="AR14">
        <v>2.6288391462779561</v>
      </c>
      <c r="AS14">
        <v>1.8815331010452929</v>
      </c>
      <c r="AT14">
        <v>1.999999999999998</v>
      </c>
      <c r="AU14">
        <v>1.518361581920902</v>
      </c>
      <c r="AV14">
        <v>3.9593908629441552</v>
      </c>
      <c r="AW14">
        <v>0.86276624427069204</v>
      </c>
      <c r="AX14">
        <v>5.9909570459683774</v>
      </c>
      <c r="AY14">
        <v>0.22070995034026269</v>
      </c>
      <c r="AZ14">
        <v>0.88786583360736837</v>
      </c>
      <c r="BA14">
        <v>3.836382113821132</v>
      </c>
      <c r="BB14">
        <v>7.640949554896129</v>
      </c>
      <c r="BC14">
        <v>1.824440619621335</v>
      </c>
      <c r="BD14">
        <v>1.712992889463482</v>
      </c>
      <c r="BE14"/>
      <c r="BF14"/>
      <c r="BG14"/>
      <c r="BH14"/>
      <c r="BI14"/>
      <c r="BJ14"/>
      <c r="BK14"/>
      <c r="BL14"/>
      <c r="BM14"/>
      <c r="BN14"/>
      <c r="BO14"/>
      <c r="BP14"/>
      <c r="BQ14"/>
      <c r="BR14"/>
      <c r="BS14"/>
      <c r="BT14"/>
      <c r="BU14"/>
      <c r="BV14"/>
      <c r="BW14"/>
      <c r="BX14"/>
      <c r="BY14"/>
      <c r="BZ14"/>
      <c r="CA14"/>
      <c r="CB14"/>
      <c r="CC14"/>
      <c r="CD14"/>
      <c r="CE14"/>
      <c r="CF14"/>
      <c r="CG14"/>
      <c r="CH14"/>
      <c r="CI14"/>
      <c r="CJ14"/>
    </row>
    <row r="15">
      <c r="A15" t="s">
        <v>351</v>
      </c>
      <c r="B15">
        <v>2001</v>
      </c>
      <c r="C15" t="s">
        <v>354</v>
      </c>
      <c r="D15">
        <v>42</v>
      </c>
      <c r="E15" t="s">
        <v>56</v>
      </c>
      <c r="F15" t="s">
        <v>48</v>
      </c>
      <c r="G15" t="s">
        <v>367</v>
      </c>
      <c r="H15">
        <v>94.605663985320348</v>
      </c>
      <c r="I15">
        <v>96.600128322790056</v>
      </c>
      <c r="J15">
        <v>98.921643274678644</v>
      </c>
      <c r="K15">
        <v>99.655089302350419</v>
      </c>
      <c r="L15">
        <v>99.921237539918906</v>
      </c>
      <c r="M15">
        <v>98.454812109125271</v>
      </c>
      <c r="N15">
        <v>99.798529660202306</v>
      </c>
      <c r="O15">
        <v>99.800808575123057</v>
      </c>
      <c r="P15">
        <v>99.883237229641296</v>
      </c>
      <c r="Q15">
        <v>99.920325185909206</v>
      </c>
      <c r="R15">
        <v>95.293577915306685</v>
      </c>
      <c r="S15">
        <v>93.862416231795422</v>
      </c>
      <c r="T15">
        <v>94.383130473441966</v>
      </c>
      <c r="U15">
        <v>97.073411690675314</v>
      </c>
      <c r="V15">
        <v>98.41896072813465</v>
      </c>
      <c r="W15" t="s">
        <v>146</v>
      </c>
      <c r="X15" t="s">
        <v>147</v>
      </c>
      <c r="Y15" t="s">
        <v>148</v>
      </c>
      <c r="Z15" t="s">
        <v>149</v>
      </c>
      <c r="AA15" t="s">
        <v>150</v>
      </c>
      <c r="AB15" t="s">
        <v>151</v>
      </c>
      <c r="AC15" t="s">
        <v>152</v>
      </c>
      <c r="AD15" t="s">
        <v>153</v>
      </c>
      <c r="AE15" t="s">
        <v>154</v>
      </c>
      <c r="AF15" t="s">
        <v>155</v>
      </c>
      <c r="AG15" t="s">
        <v>156</v>
      </c>
      <c r="AH15" t="s">
        <v>157</v>
      </c>
      <c r="AI15" t="s">
        <v>158</v>
      </c>
      <c r="AJ15" t="s">
        <v>159</v>
      </c>
      <c r="AK15" t="s">
        <v>160</v>
      </c>
      <c r="AL15" t="s">
        <v>161</v>
      </c>
      <c r="AM15" t="s">
        <v>162</v>
      </c>
      <c r="AN15">
        <v>97.720286885245983</v>
      </c>
      <c r="AO15">
        <v>98.229166666666686</v>
      </c>
      <c r="AP15">
        <v>96.310284718187106</v>
      </c>
      <c r="AQ15">
        <v>99.523809523809518</v>
      </c>
      <c r="AR15">
        <v>97.371160853722003</v>
      </c>
      <c r="AS15">
        <v>98.118466898954665</v>
      </c>
      <c r="AT15">
        <v>98.000000000000014</v>
      </c>
      <c r="AU15">
        <v>98.481638418079058</v>
      </c>
      <c r="AV15">
        <v>96.040609137055824</v>
      </c>
      <c r="AW15">
        <v>99.137233755729312</v>
      </c>
      <c r="AX15">
        <v>94.009042954031656</v>
      </c>
      <c r="AY15">
        <v>99.779290049659735</v>
      </c>
      <c r="AZ15">
        <v>99.112134166392636</v>
      </c>
      <c r="BA15">
        <v>96.163617886178855</v>
      </c>
      <c r="BB15">
        <v>92.359050445103861</v>
      </c>
      <c r="BC15">
        <v>98.175559380378658</v>
      </c>
      <c r="BD15">
        <v>98.287007110536521</v>
      </c>
      <c r="BE15"/>
      <c r="BF15"/>
      <c r="BG15"/>
      <c r="BH15"/>
      <c r="BI15"/>
      <c r="BJ15"/>
      <c r="BK15"/>
      <c r="BL15"/>
      <c r="BM15"/>
      <c r="BN15"/>
      <c r="BO15"/>
      <c r="BP15"/>
      <c r="BQ15"/>
      <c r="BR15"/>
      <c r="BS15"/>
      <c r="BT15"/>
      <c r="BU15"/>
      <c r="BV15"/>
      <c r="BW15"/>
      <c r="BX15"/>
      <c r="BY15"/>
      <c r="BZ15"/>
      <c r="CA15"/>
      <c r="CB15"/>
      <c r="CC15"/>
      <c r="CD15"/>
      <c r="CE15"/>
      <c r="CF15"/>
      <c r="CG15"/>
      <c r="CH15"/>
      <c r="CI15"/>
      <c r="CJ15"/>
    </row>
    <row r="16">
      <c r="A16" t="s">
        <v>351</v>
      </c>
      <c r="B16">
        <v>2001</v>
      </c>
      <c r="C16" t="s">
        <v>354</v>
      </c>
      <c r="D16">
        <v>58</v>
      </c>
      <c r="E16" t="s">
        <v>164</v>
      </c>
      <c r="F16" t="s">
        <v>165</v>
      </c>
      <c r="G16" t="s">
        <v>192</v>
      </c>
      <c r="H16">
        <v>2.0867779163084248</v>
      </c>
      <c r="I16">
        <v>6.3605996271993579</v>
      </c>
      <c r="J16">
        <v>21.08759506699268</v>
      </c>
      <c r="K16">
        <v>43.453211872173512</v>
      </c>
      <c r="L16">
        <v>70.900417243020314</v>
      </c>
      <c r="M16">
        <v>14.90156825674323</v>
      </c>
      <c r="N16">
        <v>31.35007595764047</v>
      </c>
      <c r="O16">
        <v>41.019389940654122</v>
      </c>
      <c r="P16">
        <v>63.582888169854492</v>
      </c>
      <c r="Q16">
        <v>76.489406005466265</v>
      </c>
      <c r="R16">
        <v>0.48575450666886921</v>
      </c>
      <c r="S16">
        <v>1.84644708343692</v>
      </c>
      <c r="T16">
        <v>2.1690457782352288</v>
      </c>
      <c r="U16">
        <v>5.7384809580588811</v>
      </c>
      <c r="V16">
        <v>24.158625700139758</v>
      </c>
      <c r="W16" t="s">
        <v>146</v>
      </c>
      <c r="X16" t="s">
        <v>147</v>
      </c>
      <c r="Y16" t="s">
        <v>148</v>
      </c>
      <c r="Z16" t="s">
        <v>149</v>
      </c>
      <c r="AA16" t="s">
        <v>150</v>
      </c>
      <c r="AB16" t="s">
        <v>151</v>
      </c>
      <c r="AC16" t="s">
        <v>152</v>
      </c>
      <c r="AD16" t="s">
        <v>153</v>
      </c>
      <c r="AE16" t="s">
        <v>154</v>
      </c>
      <c r="AF16" t="s">
        <v>155</v>
      </c>
      <c r="AG16" t="s">
        <v>156</v>
      </c>
      <c r="AH16" t="s">
        <v>157</v>
      </c>
      <c r="AI16" t="s">
        <v>158</v>
      </c>
      <c r="AJ16" t="s">
        <v>159</v>
      </c>
      <c r="AK16" t="s">
        <v>160</v>
      </c>
      <c r="AL16" t="s">
        <v>161</v>
      </c>
      <c r="AM16" t="s">
        <v>162</v>
      </c>
      <c r="AN16">
        <v>5.9619952494062138</v>
      </c>
      <c r="AO16">
        <v>10.620117187500099</v>
      </c>
      <c r="AP16">
        <v>23.109354413702281</v>
      </c>
      <c r="AQ16">
        <v>37.179924889040677</v>
      </c>
      <c r="AR16">
        <v>22.194821208384539</v>
      </c>
      <c r="AS16">
        <v>40.031746031745932</v>
      </c>
      <c r="AT16">
        <v>21.950379048931769</v>
      </c>
      <c r="AU16">
        <v>37.041842361336322</v>
      </c>
      <c r="AV16">
        <v>7.0012019230769091</v>
      </c>
      <c r="AW16">
        <v>29.896373056994779</v>
      </c>
      <c r="AX16">
        <v>16.147488874761681</v>
      </c>
      <c r="AY16">
        <v>50.917681264764767</v>
      </c>
      <c r="AZ16">
        <v>25.2550231839259</v>
      </c>
      <c r="BA16">
        <v>21.353113059114371</v>
      </c>
      <c r="BB16">
        <v>19.91991991991986</v>
      </c>
      <c r="BC16">
        <v>18.99509803921562</v>
      </c>
      <c r="BD16">
        <v>29.49985025456726</v>
      </c>
      <c r="BE16"/>
      <c r="BF16"/>
      <c r="BG16"/>
      <c r="BH16"/>
      <c r="BI16"/>
      <c r="BJ16"/>
      <c r="BK16"/>
      <c r="BL16"/>
      <c r="BM16"/>
      <c r="BN16"/>
      <c r="BO16"/>
      <c r="BP16"/>
      <c r="BQ16"/>
      <c r="BR16"/>
      <c r="BS16"/>
      <c r="BT16"/>
      <c r="BU16"/>
      <c r="BV16"/>
      <c r="BW16"/>
      <c r="BX16"/>
      <c r="BY16"/>
      <c r="BZ16"/>
      <c r="CA16"/>
      <c r="CB16"/>
      <c r="CC16"/>
      <c r="CD16"/>
      <c r="CE16"/>
      <c r="CF16"/>
      <c r="CG16"/>
      <c r="CH16"/>
      <c r="CI16"/>
      <c r="CJ16"/>
    </row>
    <row r="17">
      <c r="A17" t="s">
        <v>351</v>
      </c>
      <c r="B17">
        <v>2001</v>
      </c>
      <c r="C17" t="s">
        <v>354</v>
      </c>
      <c r="D17">
        <v>59</v>
      </c>
      <c r="E17" t="s">
        <v>164</v>
      </c>
      <c r="F17" t="s">
        <v>166</v>
      </c>
      <c r="G17" t="s">
        <v>192</v>
      </c>
      <c r="H17">
        <v>7.9995129502162508</v>
      </c>
      <c r="I17">
        <v>29.4684020960723</v>
      </c>
      <c r="J17">
        <v>54.585007179696007</v>
      </c>
      <c r="K17">
        <v>45.500190046263917</v>
      </c>
      <c r="L17">
        <v>20.696363855296902</v>
      </c>
      <c r="M17">
        <v>54.053498580227021</v>
      </c>
      <c r="N17">
        <v>57.47251935333616</v>
      </c>
      <c r="O17">
        <v>49.973019882544442</v>
      </c>
      <c r="P17">
        <v>30.365931742988678</v>
      </c>
      <c r="Q17">
        <v>15.28157275255616</v>
      </c>
      <c r="R17">
        <v>5.3259830260354546</v>
      </c>
      <c r="S17">
        <v>6.0008684711843037</v>
      </c>
      <c r="T17">
        <v>13.977229584766381</v>
      </c>
      <c r="U17">
        <v>31.288295783236752</v>
      </c>
      <c r="V17">
        <v>37.462567093088403</v>
      </c>
      <c r="W17" t="s">
        <v>146</v>
      </c>
      <c r="X17" t="s">
        <v>147</v>
      </c>
      <c r="Y17" t="s">
        <v>148</v>
      </c>
      <c r="Z17" t="s">
        <v>149</v>
      </c>
      <c r="AA17" t="s">
        <v>150</v>
      </c>
      <c r="AB17" t="s">
        <v>151</v>
      </c>
      <c r="AC17" t="s">
        <v>152</v>
      </c>
      <c r="AD17" t="s">
        <v>153</v>
      </c>
      <c r="AE17" t="s">
        <v>154</v>
      </c>
      <c r="AF17" t="s">
        <v>155</v>
      </c>
      <c r="AG17" t="s">
        <v>156</v>
      </c>
      <c r="AH17" t="s">
        <v>157</v>
      </c>
      <c r="AI17" t="s">
        <v>158</v>
      </c>
      <c r="AJ17" t="s">
        <v>159</v>
      </c>
      <c r="AK17" t="s">
        <v>160</v>
      </c>
      <c r="AL17" t="s">
        <v>161</v>
      </c>
      <c r="AM17" t="s">
        <v>162</v>
      </c>
      <c r="AN17">
        <v>16.033254156769701</v>
      </c>
      <c r="AO17">
        <v>5.8105468750000542</v>
      </c>
      <c r="AP17">
        <v>9.6706192358366447</v>
      </c>
      <c r="AQ17">
        <v>49.948787982246508</v>
      </c>
      <c r="AR17">
        <v>32.749691738594088</v>
      </c>
      <c r="AS17">
        <v>18.793650793650759</v>
      </c>
      <c r="AT17">
        <v>36.250861474844932</v>
      </c>
      <c r="AU17">
        <v>39.506973726889342</v>
      </c>
      <c r="AV17">
        <v>15.955528846153801</v>
      </c>
      <c r="AW17">
        <v>33.419689119170918</v>
      </c>
      <c r="AX17">
        <v>18.944691671964481</v>
      </c>
      <c r="AY17">
        <v>44.248591677267093</v>
      </c>
      <c r="AZ17">
        <v>65.533230293663152</v>
      </c>
      <c r="BA17">
        <v>22.432007192627509</v>
      </c>
      <c r="BB17">
        <v>29.929929929929841</v>
      </c>
      <c r="BC17">
        <v>14.55269607843131</v>
      </c>
      <c r="BD17">
        <v>25.816112608565462</v>
      </c>
      <c r="BE17"/>
      <c r="BF17"/>
      <c r="BG17"/>
      <c r="BH17"/>
      <c r="BI17"/>
      <c r="BJ17"/>
      <c r="BK17"/>
      <c r="BL17"/>
      <c r="BM17"/>
      <c r="BN17"/>
      <c r="BO17"/>
      <c r="BP17"/>
      <c r="BQ17"/>
      <c r="BR17"/>
      <c r="BS17"/>
      <c r="BT17"/>
      <c r="BU17"/>
      <c r="BV17"/>
      <c r="BW17"/>
      <c r="BX17"/>
      <c r="BY17"/>
      <c r="BZ17"/>
      <c r="CA17"/>
      <c r="CB17"/>
      <c r="CC17"/>
      <c r="CD17"/>
      <c r="CE17"/>
      <c r="CF17"/>
      <c r="CG17"/>
      <c r="CH17"/>
      <c r="CI17"/>
      <c r="CJ17"/>
    </row>
    <row r="18">
      <c r="A18" t="s">
        <v>351</v>
      </c>
      <c r="B18">
        <v>2001</v>
      </c>
      <c r="C18" t="s">
        <v>354</v>
      </c>
      <c r="D18">
        <v>60</v>
      </c>
      <c r="E18" t="s">
        <v>164</v>
      </c>
      <c r="F18" t="s">
        <v>167</v>
      </c>
      <c r="G18" t="s">
        <v>192</v>
      </c>
      <c r="H18">
        <v>6.4146422902363023</v>
      </c>
      <c r="I18">
        <v>6.7577532226943866</v>
      </c>
      <c r="J18">
        <v>2.3404710604661201</v>
      </c>
      <c r="K18">
        <v>1.2224627563534309</v>
      </c>
      <c r="L18">
        <v>0.19072328603225719</v>
      </c>
      <c r="M18">
        <v>3.9129461212855898</v>
      </c>
      <c r="N18">
        <v>0.69579382891630714</v>
      </c>
      <c r="O18">
        <v>1.1727912907014839</v>
      </c>
      <c r="P18">
        <v>0.020583700252711001</v>
      </c>
      <c r="Q18">
        <v>0</v>
      </c>
      <c r="R18">
        <v>5.5235844535417744</v>
      </c>
      <c r="S18">
        <v>5.8760414455735734</v>
      </c>
      <c r="T18">
        <v>8.5023919147076601</v>
      </c>
      <c r="U18">
        <v>6.3822013961071278</v>
      </c>
      <c r="V18">
        <v>5.2366442651149567</v>
      </c>
      <c r="W18" t="s">
        <v>146</v>
      </c>
      <c r="X18" t="s">
        <v>147</v>
      </c>
      <c r="Y18" t="s">
        <v>148</v>
      </c>
      <c r="Z18" t="s">
        <v>149</v>
      </c>
      <c r="AA18" t="s">
        <v>150</v>
      </c>
      <c r="AB18" t="s">
        <v>151</v>
      </c>
      <c r="AC18" t="s">
        <v>152</v>
      </c>
      <c r="AD18" t="s">
        <v>153</v>
      </c>
      <c r="AE18" t="s">
        <v>154</v>
      </c>
      <c r="AF18" t="s">
        <v>155</v>
      </c>
      <c r="AG18" t="s">
        <v>156</v>
      </c>
      <c r="AH18" t="s">
        <v>157</v>
      </c>
      <c r="AI18" t="s">
        <v>158</v>
      </c>
      <c r="AJ18" t="s">
        <v>159</v>
      </c>
      <c r="AK18" t="s">
        <v>160</v>
      </c>
      <c r="AL18" t="s">
        <v>161</v>
      </c>
      <c r="AM18" t="s">
        <v>162</v>
      </c>
      <c r="AN18">
        <v>2.1140142517814851</v>
      </c>
      <c r="AO18">
        <v>3.8330078125000369</v>
      </c>
      <c r="AP18">
        <v>4.9275362318840674</v>
      </c>
      <c r="AQ18">
        <v>3.1751451007169669</v>
      </c>
      <c r="AR18">
        <v>0.83847102342785895</v>
      </c>
      <c r="AS18">
        <v>3.7777777777777728</v>
      </c>
      <c r="AT18">
        <v>10.26878015161957</v>
      </c>
      <c r="AU18">
        <v>1.881284463185205</v>
      </c>
      <c r="AV18">
        <v>5.258413461538451</v>
      </c>
      <c r="AW18">
        <v>0.72538860103626912</v>
      </c>
      <c r="AX18">
        <v>12.46026700572161</v>
      </c>
      <c r="AY18">
        <v>0.49064146829002681</v>
      </c>
      <c r="AZ18">
        <v>2.1638330757341642</v>
      </c>
      <c r="BA18">
        <v>9.1256462126320326</v>
      </c>
      <c r="BB18">
        <v>4.9049049049048934</v>
      </c>
      <c r="BC18">
        <v>6.9546568627450682</v>
      </c>
      <c r="BD18">
        <v>0.3893381251871823</v>
      </c>
      <c r="BE18"/>
      <c r="BF18"/>
      <c r="BG18"/>
      <c r="BH18"/>
      <c r="BI18"/>
      <c r="BJ18"/>
      <c r="BK18"/>
      <c r="BL18"/>
      <c r="BM18"/>
      <c r="BN18"/>
      <c r="BO18"/>
      <c r="BP18"/>
      <c r="BQ18"/>
      <c r="BR18"/>
      <c r="BS18"/>
      <c r="BT18"/>
      <c r="BU18"/>
      <c r="BV18"/>
      <c r="BW18"/>
      <c r="BX18"/>
      <c r="BY18"/>
      <c r="BZ18"/>
      <c r="CA18"/>
      <c r="CB18"/>
      <c r="CC18"/>
      <c r="CD18"/>
      <c r="CE18"/>
      <c r="CF18"/>
      <c r="CG18"/>
      <c r="CH18"/>
      <c r="CI18"/>
      <c r="CJ18"/>
    </row>
    <row r="19">
      <c r="A19" t="s">
        <v>351</v>
      </c>
      <c r="B19">
        <v>2001</v>
      </c>
      <c r="C19" t="s">
        <v>354</v>
      </c>
      <c r="D19">
        <v>61</v>
      </c>
      <c r="E19" t="s">
        <v>164</v>
      </c>
      <c r="F19" t="s">
        <v>168</v>
      </c>
      <c r="G19" t="s">
        <v>192</v>
      </c>
      <c r="H19">
        <v>4.3215800845221457</v>
      </c>
      <c r="I19">
        <v>4.1267620109054892</v>
      </c>
      <c r="J19">
        <v>3.412579661153111</v>
      </c>
      <c r="K19">
        <v>1.522746434039401</v>
      </c>
      <c r="L19">
        <v>0.32225896952733579</v>
      </c>
      <c r="M19">
        <v>7.2469569638474951</v>
      </c>
      <c r="N19">
        <v>1.9775479410198129</v>
      </c>
      <c r="O19">
        <v>1.526653229083299</v>
      </c>
      <c r="P19">
        <v>0.44636697438762651</v>
      </c>
      <c r="Q19">
        <v>0.23805474860831119</v>
      </c>
      <c r="R19">
        <v>2.4007256474431791</v>
      </c>
      <c r="S19">
        <v>4.3701658783814281</v>
      </c>
      <c r="T19">
        <v>2.5634835480707201</v>
      </c>
      <c r="U19">
        <v>3.9954654495910669</v>
      </c>
      <c r="V19">
        <v>3.3488420221785842</v>
      </c>
      <c r="W19" t="s">
        <v>146</v>
      </c>
      <c r="X19" t="s">
        <v>147</v>
      </c>
      <c r="Y19" t="s">
        <v>148</v>
      </c>
      <c r="Z19" t="s">
        <v>149</v>
      </c>
      <c r="AA19" t="s">
        <v>150</v>
      </c>
      <c r="AB19" t="s">
        <v>151</v>
      </c>
      <c r="AC19" t="s">
        <v>152</v>
      </c>
      <c r="AD19" t="s">
        <v>153</v>
      </c>
      <c r="AE19" t="s">
        <v>154</v>
      </c>
      <c r="AF19" t="s">
        <v>155</v>
      </c>
      <c r="AG19" t="s">
        <v>156</v>
      </c>
      <c r="AH19" t="s">
        <v>157</v>
      </c>
      <c r="AI19" t="s">
        <v>158</v>
      </c>
      <c r="AJ19" t="s">
        <v>159</v>
      </c>
      <c r="AK19" t="s">
        <v>160</v>
      </c>
      <c r="AL19" t="s">
        <v>161</v>
      </c>
      <c r="AM19" t="s">
        <v>162</v>
      </c>
      <c r="AN19">
        <v>4.2517814726841117</v>
      </c>
      <c r="AO19">
        <v>2.2216796875000209</v>
      </c>
      <c r="AP19">
        <v>4.1370223978919718</v>
      </c>
      <c r="AQ19">
        <v>3.3458518265619661</v>
      </c>
      <c r="AR19">
        <v>3.8964241676941671</v>
      </c>
      <c r="AS19">
        <v>4.9841269841269762</v>
      </c>
      <c r="AT19">
        <v>2.8600964851826309</v>
      </c>
      <c r="AU19">
        <v>5.0600064871877954</v>
      </c>
      <c r="AV19">
        <v>4.7175480769230687</v>
      </c>
      <c r="AW19">
        <v>3.186528497409324</v>
      </c>
      <c r="AX19">
        <v>2.2250476795931449</v>
      </c>
      <c r="AY19">
        <v>0.49064146829002692</v>
      </c>
      <c r="AZ19">
        <v>3.4312210200927451</v>
      </c>
      <c r="BA19">
        <v>2.1802652281411521</v>
      </c>
      <c r="BB19">
        <v>3.4701368034701279</v>
      </c>
      <c r="BC19">
        <v>3.1249999999999858</v>
      </c>
      <c r="BD19">
        <v>4.9116501946690674</v>
      </c>
      <c r="BE19"/>
      <c r="BF19"/>
      <c r="BG19"/>
      <c r="BH19"/>
      <c r="BI19"/>
      <c r="BJ19"/>
      <c r="BK19"/>
      <c r="BL19"/>
      <c r="BM19"/>
      <c r="BN19"/>
      <c r="BO19"/>
      <c r="BP19"/>
      <c r="BQ19"/>
      <c r="BR19"/>
      <c r="BS19"/>
      <c r="BT19"/>
      <c r="BU19"/>
      <c r="BV19"/>
      <c r="BW19"/>
      <c r="BX19"/>
      <c r="BY19"/>
      <c r="BZ19"/>
      <c r="CA19"/>
      <c r="CB19"/>
      <c r="CC19"/>
      <c r="CD19"/>
      <c r="CE19"/>
      <c r="CF19"/>
      <c r="CG19"/>
      <c r="CH19"/>
      <c r="CI19"/>
      <c r="CJ19"/>
    </row>
    <row r="20">
      <c r="A20" t="s">
        <v>351</v>
      </c>
      <c r="B20">
        <v>2001</v>
      </c>
      <c r="C20" t="s">
        <v>354</v>
      </c>
      <c r="D20">
        <v>62</v>
      </c>
      <c r="E20" t="s">
        <v>164</v>
      </c>
      <c r="F20" t="s">
        <v>169</v>
      </c>
      <c r="G20" t="s">
        <v>192</v>
      </c>
      <c r="H20">
        <v>14.48327275659369</v>
      </c>
      <c r="I20">
        <v>14.49792538874302</v>
      </c>
      <c r="J20">
        <v>4.6758226840899786</v>
      </c>
      <c r="K20">
        <v>1.435572531809179</v>
      </c>
      <c r="L20">
        <v>0.43641095090307641</v>
      </c>
      <c r="M20">
        <v>6.1466847409476921</v>
      </c>
      <c r="N20">
        <v>1.38113040069032</v>
      </c>
      <c r="O20">
        <v>0.65252799803008465</v>
      </c>
      <c r="P20">
        <v>0.55999864699636526</v>
      </c>
      <c r="Q20">
        <v>0.19555743548562329</v>
      </c>
      <c r="R20">
        <v>14.61635858527446</v>
      </c>
      <c r="S20">
        <v>15.75862895781904</v>
      </c>
      <c r="T20">
        <v>15.477047326228689</v>
      </c>
      <c r="U20">
        <v>17.553102845197781</v>
      </c>
      <c r="V20">
        <v>7.0216012032468544</v>
      </c>
      <c r="W20" t="s">
        <v>146</v>
      </c>
      <c r="X20" t="s">
        <v>147</v>
      </c>
      <c r="Y20" t="s">
        <v>148</v>
      </c>
      <c r="Z20" t="s">
        <v>149</v>
      </c>
      <c r="AA20" t="s">
        <v>150</v>
      </c>
      <c r="AB20" t="s">
        <v>151</v>
      </c>
      <c r="AC20" t="s">
        <v>152</v>
      </c>
      <c r="AD20" t="s">
        <v>153</v>
      </c>
      <c r="AE20" t="s">
        <v>154</v>
      </c>
      <c r="AF20" t="s">
        <v>155</v>
      </c>
      <c r="AG20" t="s">
        <v>156</v>
      </c>
      <c r="AH20" t="s">
        <v>157</v>
      </c>
      <c r="AI20" t="s">
        <v>158</v>
      </c>
      <c r="AJ20" t="s">
        <v>159</v>
      </c>
      <c r="AK20" t="s">
        <v>160</v>
      </c>
      <c r="AL20" t="s">
        <v>161</v>
      </c>
      <c r="AM20" t="s">
        <v>162</v>
      </c>
      <c r="AN20">
        <v>18.622327790973991</v>
      </c>
      <c r="AO20">
        <v>10.424804687500099</v>
      </c>
      <c r="AP20">
        <v>18.234519104084349</v>
      </c>
      <c r="AQ20">
        <v>1.5363605326049841</v>
      </c>
      <c r="AR20">
        <v>8.236744759556025</v>
      </c>
      <c r="AS20">
        <v>8.98412698412697</v>
      </c>
      <c r="AT20">
        <v>10.0275671950379</v>
      </c>
      <c r="AU20">
        <v>3.892312682452149</v>
      </c>
      <c r="AV20">
        <v>5.258413461538451</v>
      </c>
      <c r="AW20">
        <v>6.0621761658031081</v>
      </c>
      <c r="AX20">
        <v>23.140495867768681</v>
      </c>
      <c r="AY20">
        <v>0.72687624931855832</v>
      </c>
      <c r="AZ20">
        <v>0.83462132921174881</v>
      </c>
      <c r="BA20">
        <v>11.41829624634747</v>
      </c>
      <c r="BB20">
        <v>10.110110110110091</v>
      </c>
      <c r="BC20">
        <v>8.4865196078430998</v>
      </c>
      <c r="BD20">
        <v>3.653788559448941</v>
      </c>
      <c r="BE20"/>
      <c r="BF20"/>
      <c r="BG20"/>
      <c r="BH20"/>
      <c r="BI20"/>
      <c r="BJ20"/>
      <c r="BK20"/>
      <c r="BL20"/>
      <c r="BM20"/>
      <c r="BN20"/>
      <c r="BO20"/>
      <c r="BP20"/>
      <c r="BQ20"/>
      <c r="BR20"/>
      <c r="BS20"/>
      <c r="BT20"/>
      <c r="BU20"/>
      <c r="BV20"/>
      <c r="BW20"/>
      <c r="BX20"/>
      <c r="BY20"/>
      <c r="BZ20"/>
      <c r="CA20"/>
      <c r="CB20"/>
      <c r="CC20"/>
      <c r="CD20"/>
      <c r="CE20"/>
      <c r="CF20"/>
      <c r="CG20"/>
      <c r="CH20"/>
      <c r="CI20"/>
      <c r="CJ20"/>
    </row>
    <row r="21">
      <c r="A21" t="s">
        <v>351</v>
      </c>
      <c r="B21">
        <v>2001</v>
      </c>
      <c r="C21" t="s">
        <v>354</v>
      </c>
      <c r="D21">
        <v>63</v>
      </c>
      <c r="E21" t="s">
        <v>164</v>
      </c>
      <c r="F21" t="s">
        <v>170</v>
      </c>
      <c r="G21" t="s">
        <v>192</v>
      </c>
      <c r="H21">
        <v>20.439818859053659</v>
      </c>
      <c r="I21">
        <v>20.958693617653118</v>
      </c>
      <c r="J21">
        <v>11.599890725966061</v>
      </c>
      <c r="K21">
        <v>5.5314723276381708</v>
      </c>
      <c r="L21">
        <v>3.0566433405875579</v>
      </c>
      <c r="M21">
        <v>11.00570137270188</v>
      </c>
      <c r="N21">
        <v>6.5958723367965781</v>
      </c>
      <c r="O21">
        <v>4.5613539980958171</v>
      </c>
      <c r="P21">
        <v>3.07591686024805</v>
      </c>
      <c r="Q21">
        <v>1.857145920974272</v>
      </c>
      <c r="R21">
        <v>20.478061072355789</v>
      </c>
      <c r="S21">
        <v>20.38116689375536</v>
      </c>
      <c r="T21">
        <v>24.298882278139281</v>
      </c>
      <c r="U21">
        <v>23.63289415410604</v>
      </c>
      <c r="V21">
        <v>18.055510129535811</v>
      </c>
      <c r="W21" t="s">
        <v>146</v>
      </c>
      <c r="X21" t="s">
        <v>147</v>
      </c>
      <c r="Y21" t="s">
        <v>148</v>
      </c>
      <c r="Z21" t="s">
        <v>149</v>
      </c>
      <c r="AA21" t="s">
        <v>150</v>
      </c>
      <c r="AB21" t="s">
        <v>151</v>
      </c>
      <c r="AC21" t="s">
        <v>152</v>
      </c>
      <c r="AD21" t="s">
        <v>153</v>
      </c>
      <c r="AE21" t="s">
        <v>154</v>
      </c>
      <c r="AF21" t="s">
        <v>155</v>
      </c>
      <c r="AG21" t="s">
        <v>156</v>
      </c>
      <c r="AH21" t="s">
        <v>157</v>
      </c>
      <c r="AI21" t="s">
        <v>158</v>
      </c>
      <c r="AJ21" t="s">
        <v>159</v>
      </c>
      <c r="AK21" t="s">
        <v>160</v>
      </c>
      <c r="AL21" t="s">
        <v>161</v>
      </c>
      <c r="AM21" t="s">
        <v>162</v>
      </c>
      <c r="AN21">
        <v>26.152019002375461</v>
      </c>
      <c r="AO21">
        <v>32.885742187500277</v>
      </c>
      <c r="AP21">
        <v>14.2555994729908</v>
      </c>
      <c r="AQ21">
        <v>1.058381700238989</v>
      </c>
      <c r="AR21">
        <v>27.003699136867851</v>
      </c>
      <c r="AS21">
        <v>7.3650793650793549</v>
      </c>
      <c r="AT21">
        <v>6.4093728463128858</v>
      </c>
      <c r="AU21">
        <v>9.3415504378851555</v>
      </c>
      <c r="AV21">
        <v>14.242788461538421</v>
      </c>
      <c r="AW21">
        <v>22.072538860103641</v>
      </c>
      <c r="AX21">
        <v>6.2937062937063253</v>
      </c>
      <c r="AY21">
        <v>1.5264401235689731</v>
      </c>
      <c r="AZ21">
        <v>1.7619783616692479</v>
      </c>
      <c r="BA21">
        <v>8.6086761069903197</v>
      </c>
      <c r="BB21">
        <v>11.01101101101098</v>
      </c>
      <c r="BC21">
        <v>16.452205882352889</v>
      </c>
      <c r="BD21">
        <v>29.439952081461531</v>
      </c>
      <c r="BE21"/>
      <c r="BF21"/>
      <c r="BG21"/>
      <c r="BH21"/>
      <c r="BI21"/>
      <c r="BJ21"/>
      <c r="BK21"/>
      <c r="BL21"/>
      <c r="BM21"/>
      <c r="BN21"/>
      <c r="BO21"/>
      <c r="BP21"/>
      <c r="BQ21"/>
      <c r="BR21"/>
      <c r="BS21"/>
      <c r="BT21"/>
      <c r="BU21"/>
      <c r="BV21"/>
      <c r="BW21"/>
      <c r="BX21"/>
      <c r="BY21"/>
      <c r="BZ21"/>
      <c r="CA21"/>
      <c r="CB21"/>
      <c r="CC21"/>
      <c r="CD21"/>
      <c r="CE21"/>
      <c r="CF21"/>
      <c r="CG21"/>
      <c r="CH21"/>
      <c r="CI21"/>
      <c r="CJ21"/>
    </row>
    <row r="22">
      <c r="A22" t="s">
        <v>351</v>
      </c>
      <c r="B22">
        <v>2001</v>
      </c>
      <c r="C22" t="s">
        <v>354</v>
      </c>
      <c r="D22">
        <v>64</v>
      </c>
      <c r="E22" t="s">
        <v>164</v>
      </c>
      <c r="F22" t="s">
        <v>171</v>
      </c>
      <c r="G22" t="s">
        <v>192</v>
      </c>
      <c r="H22">
        <v>15.13632724056473</v>
      </c>
      <c r="I22">
        <v>5.7425359992782647</v>
      </c>
      <c r="J22">
        <v>0.62635660161830875</v>
      </c>
      <c r="K22">
        <v>0.028780103195072401</v>
      </c>
      <c r="L22">
        <v>0</v>
      </c>
      <c r="M22">
        <v>1.0465227453436561</v>
      </c>
      <c r="N22">
        <v>0.086210691151305294</v>
      </c>
      <c r="O22">
        <v>0</v>
      </c>
      <c r="P22">
        <v>0</v>
      </c>
      <c r="Q22">
        <v>0</v>
      </c>
      <c r="R22">
        <v>17.907915951498481</v>
      </c>
      <c r="S22">
        <v>14.823577991245619</v>
      </c>
      <c r="T22">
        <v>11.075384858796401</v>
      </c>
      <c r="U22">
        <v>3.4781871009304388</v>
      </c>
      <c r="V22">
        <v>1.0250872698417599</v>
      </c>
      <c r="W22" t="s">
        <v>146</v>
      </c>
      <c r="X22" t="s">
        <v>147</v>
      </c>
      <c r="Y22" t="s">
        <v>148</v>
      </c>
      <c r="Z22" t="s">
        <v>149</v>
      </c>
      <c r="AA22" t="s">
        <v>150</v>
      </c>
      <c r="AB22" t="s">
        <v>151</v>
      </c>
      <c r="AC22" t="s">
        <v>152</v>
      </c>
      <c r="AD22" t="s">
        <v>153</v>
      </c>
      <c r="AE22" t="s">
        <v>154</v>
      </c>
      <c r="AF22" t="s">
        <v>155</v>
      </c>
      <c r="AG22" t="s">
        <v>156</v>
      </c>
      <c r="AH22" t="s">
        <v>157</v>
      </c>
      <c r="AI22" t="s">
        <v>158</v>
      </c>
      <c r="AJ22" t="s">
        <v>159</v>
      </c>
      <c r="AK22" t="s">
        <v>160</v>
      </c>
      <c r="AL22" t="s">
        <v>161</v>
      </c>
      <c r="AM22" t="s">
        <v>162</v>
      </c>
      <c r="AN22">
        <v>10.427553444180591</v>
      </c>
      <c r="AO22">
        <v>9.4970703125000924</v>
      </c>
      <c r="AP22">
        <v>7.3781291172595642</v>
      </c>
      <c r="AQ22">
        <v>1.98019801980198</v>
      </c>
      <c r="AR22">
        <v>2.1701602959309292</v>
      </c>
      <c r="AS22">
        <v>6.2539682539682451</v>
      </c>
      <c r="AT22">
        <v>1.24052377670572</v>
      </c>
      <c r="AU22">
        <v>0.29192345118391122</v>
      </c>
      <c r="AV22">
        <v>14.09254807692305</v>
      </c>
      <c r="AW22">
        <v>1.424870466321243</v>
      </c>
      <c r="AX22">
        <v>7.5015893197711767</v>
      </c>
      <c r="AY22">
        <v>0.19989096856260349</v>
      </c>
      <c r="AZ22">
        <v>0</v>
      </c>
      <c r="BA22">
        <v>5.6192402787143099</v>
      </c>
      <c r="BB22">
        <v>11.17784451117781</v>
      </c>
      <c r="BC22">
        <v>12.714460784313671</v>
      </c>
      <c r="BD22">
        <v>2.3060796645702339</v>
      </c>
      <c r="BE22"/>
      <c r="BF22"/>
      <c r="BG22"/>
      <c r="BH22"/>
      <c r="BI22"/>
      <c r="BJ22"/>
      <c r="BK22"/>
      <c r="BL22"/>
      <c r="BM22"/>
      <c r="BN22"/>
      <c r="BO22"/>
      <c r="BP22"/>
      <c r="BQ22"/>
      <c r="BR22"/>
      <c r="BS22"/>
      <c r="BT22"/>
      <c r="BU22"/>
      <c r="BV22"/>
      <c r="BW22"/>
      <c r="BX22"/>
      <c r="BY22"/>
      <c r="BZ22"/>
      <c r="CA22"/>
      <c r="CB22"/>
      <c r="CC22"/>
      <c r="CD22"/>
      <c r="CE22"/>
      <c r="CF22"/>
      <c r="CG22"/>
      <c r="CH22"/>
      <c r="CI22"/>
      <c r="CJ22"/>
    </row>
    <row r="23">
      <c r="A23" t="s">
        <v>351</v>
      </c>
      <c r="B23">
        <v>2001</v>
      </c>
      <c r="C23" t="s">
        <v>354</v>
      </c>
      <c r="D23">
        <v>65</v>
      </c>
      <c r="E23" t="s">
        <v>164</v>
      </c>
      <c r="F23" t="s">
        <v>172</v>
      </c>
      <c r="G23" t="s">
        <v>192</v>
      </c>
      <c r="H23">
        <v>28.742793177407961</v>
      </c>
      <c r="I23">
        <v>11.81044842202998</v>
      </c>
      <c r="J23">
        <v>1.1823514299497191</v>
      </c>
      <c r="K23">
        <v>0.56454745999476408</v>
      </c>
      <c r="L23">
        <v>0.050559519219117097</v>
      </c>
      <c r="M23">
        <v>1.256273122778905</v>
      </c>
      <c r="N23">
        <v>0.088748010031763594</v>
      </c>
      <c r="O23">
        <v>0.1640562383008439</v>
      </c>
      <c r="P23">
        <v>0.1091995678021954</v>
      </c>
      <c r="Q23">
        <v>0</v>
      </c>
      <c r="R23">
        <v>33.143086376816719</v>
      </c>
      <c r="S23">
        <v>30.298490071260439</v>
      </c>
      <c r="T23">
        <v>21.4146766371775</v>
      </c>
      <c r="U23">
        <v>7.7431827982439874</v>
      </c>
      <c r="V23">
        <v>3.2097484795353139</v>
      </c>
      <c r="W23" t="s">
        <v>146</v>
      </c>
      <c r="X23" t="s">
        <v>147</v>
      </c>
      <c r="Y23" t="s">
        <v>148</v>
      </c>
      <c r="Z23" t="s">
        <v>149</v>
      </c>
      <c r="AA23" t="s">
        <v>150</v>
      </c>
      <c r="AB23" t="s">
        <v>151</v>
      </c>
      <c r="AC23" t="s">
        <v>152</v>
      </c>
      <c r="AD23" t="s">
        <v>153</v>
      </c>
      <c r="AE23" t="s">
        <v>154</v>
      </c>
      <c r="AF23" t="s">
        <v>155</v>
      </c>
      <c r="AG23" t="s">
        <v>156</v>
      </c>
      <c r="AH23" t="s">
        <v>157</v>
      </c>
      <c r="AI23" t="s">
        <v>158</v>
      </c>
      <c r="AJ23" t="s">
        <v>159</v>
      </c>
      <c r="AK23" t="s">
        <v>160</v>
      </c>
      <c r="AL23" t="s">
        <v>161</v>
      </c>
      <c r="AM23" t="s">
        <v>162</v>
      </c>
      <c r="AN23">
        <v>15.58194774346803</v>
      </c>
      <c r="AO23">
        <v>22.924804687500199</v>
      </c>
      <c r="AP23">
        <v>15.942028985507269</v>
      </c>
      <c r="AQ23">
        <v>0.81939228405599163</v>
      </c>
      <c r="AR23">
        <v>2.416769420468535</v>
      </c>
      <c r="AS23">
        <v>9.4603174603174445</v>
      </c>
      <c r="AT23">
        <v>9.9931082012405188</v>
      </c>
      <c r="AU23">
        <v>1.978592280246509</v>
      </c>
      <c r="AV23">
        <v>31.730769230769148</v>
      </c>
      <c r="AW23">
        <v>2.9274611398963719</v>
      </c>
      <c r="AX23">
        <v>13.00063572790852</v>
      </c>
      <c r="AY23">
        <v>0</v>
      </c>
      <c r="AZ23">
        <v>0.43276661514683268</v>
      </c>
      <c r="BA23">
        <v>16.632951224994351</v>
      </c>
      <c r="BB23">
        <v>7.9746413079746183</v>
      </c>
      <c r="BC23">
        <v>18.44362745098033</v>
      </c>
      <c r="BD23">
        <v>2.096436058700212</v>
      </c>
      <c r="BE23"/>
      <c r="BF23"/>
      <c r="BG23"/>
      <c r="BH23"/>
      <c r="BI23"/>
      <c r="BJ23"/>
      <c r="BK23"/>
      <c r="BL23"/>
      <c r="BM23"/>
      <c r="BN23"/>
      <c r="BO23"/>
      <c r="BP23"/>
      <c r="BQ23"/>
      <c r="BR23"/>
      <c r="BS23"/>
      <c r="BT23"/>
      <c r="BU23"/>
      <c r="BV23"/>
      <c r="BW23"/>
      <c r="BX23"/>
      <c r="BY23"/>
      <c r="BZ23"/>
      <c r="CA23"/>
      <c r="CB23"/>
      <c r="CC23"/>
      <c r="CD23"/>
      <c r="CE23"/>
      <c r="CF23"/>
      <c r="CG23"/>
      <c r="CH23"/>
      <c r="CI23"/>
      <c r="CJ23"/>
    </row>
    <row r="24">
      <c r="A24" t="s">
        <v>351</v>
      </c>
      <c r="B24">
        <v>2001</v>
      </c>
      <c r="C24" t="s">
        <v>354</v>
      </c>
      <c r="D24">
        <v>66</v>
      </c>
      <c r="E24" t="s">
        <v>164</v>
      </c>
      <c r="F24" t="s">
        <v>173</v>
      </c>
      <c r="G24" t="s">
        <v>192</v>
      </c>
      <c r="H24">
        <v>0.31847022917147599</v>
      </c>
      <c r="I24">
        <v>0.27119581133412829</v>
      </c>
      <c r="J24">
        <v>0.17572164116698211</v>
      </c>
      <c r="K24">
        <v>0.090993353816854694</v>
      </c>
      <c r="L24">
        <v>0.17620246503616799</v>
      </c>
      <c r="M24">
        <v>0.092599734979291498</v>
      </c>
      <c r="N24">
        <v>0.12540465554735031</v>
      </c>
      <c r="O24">
        <v>0.16041361961341499</v>
      </c>
      <c r="P24">
        <v>0.076048961658563105</v>
      </c>
      <c r="Q24">
        <v>0.2345063039825879</v>
      </c>
      <c r="R24">
        <v>0.11853038036518949</v>
      </c>
      <c r="S24">
        <v>0.57931322006055508</v>
      </c>
      <c r="T24">
        <v>0.5218580738781482</v>
      </c>
      <c r="U24">
        <v>0.18818951452820881</v>
      </c>
      <c r="V24">
        <v>0.075376077615769102</v>
      </c>
      <c r="W24" t="s">
        <v>146</v>
      </c>
      <c r="X24" t="s">
        <v>147</v>
      </c>
      <c r="Y24" t="s">
        <v>148</v>
      </c>
      <c r="Z24" t="s">
        <v>149</v>
      </c>
      <c r="AA24" t="s">
        <v>150</v>
      </c>
      <c r="AB24" t="s">
        <v>151</v>
      </c>
      <c r="AC24" t="s">
        <v>152</v>
      </c>
      <c r="AD24" t="s">
        <v>153</v>
      </c>
      <c r="AE24" t="s">
        <v>154</v>
      </c>
      <c r="AF24" t="s">
        <v>155</v>
      </c>
      <c r="AG24" t="s">
        <v>156</v>
      </c>
      <c r="AH24" t="s">
        <v>157</v>
      </c>
      <c r="AI24" t="s">
        <v>158</v>
      </c>
      <c r="AJ24" t="s">
        <v>159</v>
      </c>
      <c r="AK24" t="s">
        <v>160</v>
      </c>
      <c r="AL24" t="s">
        <v>161</v>
      </c>
      <c r="AM24" t="s">
        <v>162</v>
      </c>
      <c r="AN24">
        <v>0.7600950118764892</v>
      </c>
      <c r="AO24">
        <v>0.97656250000000921</v>
      </c>
      <c r="AP24">
        <v>0.026350461133069901</v>
      </c>
      <c r="AQ24">
        <v>0</v>
      </c>
      <c r="AR24">
        <v>0</v>
      </c>
      <c r="AS24">
        <v>0</v>
      </c>
      <c r="AT24">
        <v>0.51688490696071643</v>
      </c>
      <c r="AU24">
        <v>0.25948751216347649</v>
      </c>
      <c r="AV24">
        <v>0.30048076923076861</v>
      </c>
      <c r="AW24">
        <v>0.15544041450777199</v>
      </c>
      <c r="AX24">
        <v>0</v>
      </c>
      <c r="AY24">
        <v>0</v>
      </c>
      <c r="AZ24">
        <v>0.37094281298299953</v>
      </c>
      <c r="BA24">
        <v>0</v>
      </c>
      <c r="BB24">
        <v>0</v>
      </c>
      <c r="BC24">
        <v>0</v>
      </c>
      <c r="BD24">
        <v>0.77867625037436461</v>
      </c>
      <c r="BE24"/>
      <c r="BF24"/>
      <c r="BG24"/>
      <c r="BH24"/>
      <c r="BI24"/>
      <c r="BJ24"/>
      <c r="BK24"/>
      <c r="BL24"/>
      <c r="BM24"/>
      <c r="BN24"/>
      <c r="BO24"/>
      <c r="BP24"/>
      <c r="BQ24"/>
      <c r="BR24"/>
      <c r="BS24"/>
      <c r="BT24"/>
      <c r="BU24"/>
      <c r="BV24"/>
      <c r="BW24"/>
      <c r="BX24"/>
      <c r="BY24"/>
      <c r="BZ24"/>
      <c r="CA24"/>
      <c r="CB24"/>
      <c r="CC24"/>
      <c r="CD24"/>
      <c r="CE24"/>
      <c r="CF24"/>
      <c r="CG24"/>
      <c r="CH24"/>
      <c r="CI24"/>
      <c r="CJ24"/>
    </row>
    <row r="25">
      <c r="A25" t="s">
        <v>351</v>
      </c>
      <c r="B25">
        <v>2001</v>
      </c>
      <c r="C25" t="s">
        <v>354</v>
      </c>
      <c r="D25">
        <v>67</v>
      </c>
      <c r="E25" t="s">
        <v>164</v>
      </c>
      <c r="F25" t="s">
        <v>174</v>
      </c>
      <c r="G25" t="s">
        <v>192</v>
      </c>
      <c r="H25">
        <v>0</v>
      </c>
      <c r="I25">
        <v>0</v>
      </c>
      <c r="J25">
        <v>0.16335206061958341</v>
      </c>
      <c r="K25">
        <v>0.48278246866634328</v>
      </c>
      <c r="L25">
        <v>4.0457714538020371</v>
      </c>
      <c r="M25">
        <v>0.13293263397738081</v>
      </c>
      <c r="N25">
        <v>0.15481023551785</v>
      </c>
      <c r="O25">
        <v>0.52569952662265174</v>
      </c>
      <c r="P25">
        <v>1.7455082962156661</v>
      </c>
      <c r="Q25">
        <v>5.5015858377972977</v>
      </c>
      <c r="R25">
        <v>0</v>
      </c>
      <c r="S25">
        <v>0</v>
      </c>
      <c r="T25">
        <v>0</v>
      </c>
      <c r="U25">
        <v>0</v>
      </c>
      <c r="V25">
        <v>0.27410507073872181</v>
      </c>
      <c r="W25" t="s">
        <v>146</v>
      </c>
      <c r="X25" t="s">
        <v>147</v>
      </c>
      <c r="Y25" t="s">
        <v>148</v>
      </c>
      <c r="Z25" t="s">
        <v>149</v>
      </c>
      <c r="AA25" t="s">
        <v>150</v>
      </c>
      <c r="AB25" t="s">
        <v>151</v>
      </c>
      <c r="AC25" t="s">
        <v>152</v>
      </c>
      <c r="AD25" t="s">
        <v>153</v>
      </c>
      <c r="AE25" t="s">
        <v>154</v>
      </c>
      <c r="AF25" t="s">
        <v>155</v>
      </c>
      <c r="AG25" t="s">
        <v>156</v>
      </c>
      <c r="AH25" t="s">
        <v>157</v>
      </c>
      <c r="AI25" t="s">
        <v>158</v>
      </c>
      <c r="AJ25" t="s">
        <v>159</v>
      </c>
      <c r="AK25" t="s">
        <v>160</v>
      </c>
      <c r="AL25" t="s">
        <v>161</v>
      </c>
      <c r="AM25" t="s">
        <v>162</v>
      </c>
      <c r="AN25">
        <v>0</v>
      </c>
      <c r="AO25">
        <v>0.80566406250000744</v>
      </c>
      <c r="AP25">
        <v>2.318840579710149</v>
      </c>
      <c r="AQ25">
        <v>0.17070672584499819</v>
      </c>
      <c r="AR25">
        <v>0.49321824907521111</v>
      </c>
      <c r="AS25">
        <v>0.34920634920634858</v>
      </c>
      <c r="AT25">
        <v>0.31013094417642989</v>
      </c>
      <c r="AU25">
        <v>0.64871878040869158</v>
      </c>
      <c r="AV25">
        <v>1.262019230769228</v>
      </c>
      <c r="AW25">
        <v>0.12953367875647659</v>
      </c>
      <c r="AX25">
        <v>0.28607755880483282</v>
      </c>
      <c r="AY25">
        <v>1.2356896238415489</v>
      </c>
      <c r="AZ25">
        <v>0.21638330757341639</v>
      </c>
      <c r="BA25">
        <v>2.629804450438296</v>
      </c>
      <c r="BB25">
        <v>1.334668001334665</v>
      </c>
      <c r="BC25">
        <v>0.27573529411764591</v>
      </c>
      <c r="BD25">
        <v>1.1081162024558271</v>
      </c>
      <c r="BE25"/>
      <c r="BF25"/>
      <c r="BG25"/>
      <c r="BH25"/>
      <c r="BI25"/>
      <c r="BJ25"/>
      <c r="BK25"/>
      <c r="BL25"/>
      <c r="BM25"/>
      <c r="BN25"/>
      <c r="BO25"/>
      <c r="BP25"/>
      <c r="BQ25"/>
      <c r="BR25"/>
      <c r="BS25"/>
      <c r="BT25"/>
      <c r="BU25"/>
      <c r="BV25"/>
      <c r="BW25"/>
      <c r="BX25"/>
      <c r="BY25"/>
      <c r="BZ25"/>
      <c r="CA25"/>
      <c r="CB25"/>
      <c r="CC25"/>
      <c r="CD25"/>
      <c r="CE25"/>
      <c r="CF25"/>
      <c r="CG25"/>
      <c r="CH25"/>
      <c r="CI25"/>
      <c r="CJ25"/>
    </row>
    <row r="26">
      <c r="A26" t="s">
        <v>351</v>
      </c>
      <c r="B26">
        <v>2001</v>
      </c>
      <c r="C26" t="s">
        <v>354</v>
      </c>
      <c r="D26">
        <v>68</v>
      </c>
      <c r="E26" t="s">
        <v>164</v>
      </c>
      <c r="F26" t="s">
        <v>46</v>
      </c>
      <c r="G26" t="s">
        <v>192</v>
      </c>
      <c r="H26">
        <v>0.056804495924916598</v>
      </c>
      <c r="I26">
        <v>0.0056838040895664001</v>
      </c>
      <c r="J26">
        <v>0.15085188828104931</v>
      </c>
      <c r="K26">
        <v>0.1672406460492879</v>
      </c>
      <c r="L26">
        <v>0.1246489165754662</v>
      </c>
      <c r="M26">
        <v>0.2043157271670909</v>
      </c>
      <c r="N26">
        <v>0.071886589351480096</v>
      </c>
      <c r="O26">
        <v>0.24409427635327921</v>
      </c>
      <c r="P26">
        <v>0.017557079595195299</v>
      </c>
      <c r="Q26">
        <v>0.2021709951294571</v>
      </c>
      <c r="R26">
        <v>0</v>
      </c>
      <c r="S26">
        <v>0.065299987282828306</v>
      </c>
      <c r="T26">
        <v>0</v>
      </c>
      <c r="U26">
        <v>0</v>
      </c>
      <c r="V26">
        <v>0.1318926889638847</v>
      </c>
      <c r="W26" t="s">
        <v>146</v>
      </c>
      <c r="X26" t="s">
        <v>147</v>
      </c>
      <c r="Y26" t="s">
        <v>148</v>
      </c>
      <c r="Z26" t="s">
        <v>149</v>
      </c>
      <c r="AA26" t="s">
        <v>150</v>
      </c>
      <c r="AB26" t="s">
        <v>151</v>
      </c>
      <c r="AC26" t="s">
        <v>152</v>
      </c>
      <c r="AD26" t="s">
        <v>153</v>
      </c>
      <c r="AE26" t="s">
        <v>154</v>
      </c>
      <c r="AF26" t="s">
        <v>155</v>
      </c>
      <c r="AG26" t="s">
        <v>156</v>
      </c>
      <c r="AH26" t="s">
        <v>157</v>
      </c>
      <c r="AI26" t="s">
        <v>158</v>
      </c>
      <c r="AJ26" t="s">
        <v>159</v>
      </c>
      <c r="AK26" t="s">
        <v>160</v>
      </c>
      <c r="AL26" t="s">
        <v>161</v>
      </c>
      <c r="AM26" t="s">
        <v>162</v>
      </c>
      <c r="AN26">
        <v>0.095011876484561206</v>
      </c>
      <c r="AO26">
        <v>0</v>
      </c>
      <c r="AP26">
        <v>0</v>
      </c>
      <c r="AQ26">
        <v>0.78525093888699193</v>
      </c>
      <c r="AR26">
        <v>0</v>
      </c>
      <c r="AS26">
        <v>0</v>
      </c>
      <c r="AT26">
        <v>0.17229496898690549</v>
      </c>
      <c r="AU26">
        <v>0.097307817061303703</v>
      </c>
      <c r="AV26">
        <v>0.18028846153846109</v>
      </c>
      <c r="AW26">
        <v>0</v>
      </c>
      <c r="AX26">
        <v>0</v>
      </c>
      <c r="AY26">
        <v>0.16354715609667561</v>
      </c>
      <c r="AZ26">
        <v>0</v>
      </c>
      <c r="BA26">
        <v>0</v>
      </c>
      <c r="BB26">
        <v>0.1668335001668331</v>
      </c>
      <c r="BC26">
        <v>0</v>
      </c>
      <c r="BD26">
        <v>0</v>
      </c>
      <c r="BE26"/>
      <c r="BF26"/>
      <c r="BG26"/>
      <c r="BH26"/>
      <c r="BI26"/>
      <c r="BJ26"/>
      <c r="BK26"/>
      <c r="BL26"/>
      <c r="BM26"/>
      <c r="BN26"/>
      <c r="BO26"/>
      <c r="BP26"/>
      <c r="BQ26"/>
      <c r="BR26"/>
      <c r="BS26"/>
      <c r="BT26"/>
      <c r="BU26"/>
      <c r="BV26"/>
      <c r="BW26"/>
      <c r="BX26"/>
      <c r="BY26"/>
      <c r="BZ26"/>
      <c r="CA26"/>
      <c r="CB26"/>
      <c r="CC26"/>
      <c r="CD26"/>
      <c r="CE26"/>
      <c r="CF26"/>
      <c r="CG26"/>
      <c r="CH26"/>
      <c r="CI26"/>
      <c r="CJ26"/>
    </row>
    <row r="27">
      <c r="A27" t="s">
        <v>351</v>
      </c>
      <c r="B27">
        <v>2001</v>
      </c>
      <c r="C27" t="s">
        <v>354</v>
      </c>
      <c r="D27">
        <v>122</v>
      </c>
      <c r="E27" t="s">
        <v>18</v>
      </c>
      <c r="F27" t="s">
        <v>14</v>
      </c>
      <c r="G27" t="s">
        <v>368</v>
      </c>
      <c r="H27">
        <v>29.184298675297931</v>
      </c>
      <c r="I27">
        <v>48.792859780542557</v>
      </c>
      <c r="J27">
        <v>57.227003864282842</v>
      </c>
      <c r="K27">
        <v>69.720856549083138</v>
      </c>
      <c r="L27">
        <v>89.273065203454081</v>
      </c>
      <c r="M27">
        <v>51.403606142821019</v>
      </c>
      <c r="N27">
        <v>61.240034306998787</v>
      </c>
      <c r="O27">
        <v>69.472088328318549</v>
      </c>
      <c r="P27">
        <v>81.395999647216485</v>
      </c>
      <c r="Q27">
        <v>94.862137685089507</v>
      </c>
      <c r="R27">
        <v>21.325385726290499</v>
      </c>
      <c r="S27">
        <v>32.089030048744142</v>
      </c>
      <c r="T27">
        <v>45.155474660229501</v>
      </c>
      <c r="U27">
        <v>51.618657494716928</v>
      </c>
      <c r="V27">
        <v>59.777278131570817</v>
      </c>
      <c r="W27" t="s">
        <v>146</v>
      </c>
      <c r="X27" t="s">
        <v>147</v>
      </c>
      <c r="Y27" t="s">
        <v>148</v>
      </c>
      <c r="Z27" t="s">
        <v>149</v>
      </c>
      <c r="AA27" t="s">
        <v>150</v>
      </c>
      <c r="AB27" t="s">
        <v>151</v>
      </c>
      <c r="AC27" t="s">
        <v>152</v>
      </c>
      <c r="AD27" t="s">
        <v>153</v>
      </c>
      <c r="AE27" t="s">
        <v>154</v>
      </c>
      <c r="AF27" t="s">
        <v>155</v>
      </c>
      <c r="AG27" t="s">
        <v>156</v>
      </c>
      <c r="AH27" t="s">
        <v>157</v>
      </c>
      <c r="AI27" t="s">
        <v>158</v>
      </c>
      <c r="AJ27" t="s">
        <v>159</v>
      </c>
      <c r="AK27" t="s">
        <v>160</v>
      </c>
      <c r="AL27" t="s">
        <v>161</v>
      </c>
      <c r="AM27" t="s">
        <v>162</v>
      </c>
      <c r="AN27">
        <v>35.369622058474206</v>
      </c>
      <c r="AO27">
        <v>42.325581395349161</v>
      </c>
      <c r="AP27">
        <v>42.714097496706287</v>
      </c>
      <c r="AQ27">
        <v>62.649368385114393</v>
      </c>
      <c r="AR27">
        <v>58.203799654576471</v>
      </c>
      <c r="AS27">
        <v>53.873015873015753</v>
      </c>
      <c r="AT27">
        <v>58.209471137227752</v>
      </c>
      <c r="AU27">
        <v>62.098083793439322</v>
      </c>
      <c r="AV27">
        <v>34.263729631864727</v>
      </c>
      <c r="AW27">
        <v>63.453554748313422</v>
      </c>
      <c r="AX27">
        <v>55.311004784689132</v>
      </c>
      <c r="AY27">
        <v>79.261415317446165</v>
      </c>
      <c r="AZ27">
        <v>61.653786707882666</v>
      </c>
      <c r="BA27">
        <v>54.465691788526371</v>
      </c>
      <c r="BB27">
        <v>51.951951951951848</v>
      </c>
      <c r="BC27">
        <v>41.482843137254797</v>
      </c>
      <c r="BD27">
        <v>52.969406118776263</v>
      </c>
      <c r="BE27"/>
      <c r="BF27"/>
      <c r="BG27"/>
      <c r="BH27"/>
      <c r="BI27"/>
      <c r="BJ27"/>
      <c r="BK27"/>
      <c r="BL27"/>
      <c r="BM27"/>
      <c r="BN27"/>
      <c r="BO27"/>
      <c r="BP27"/>
      <c r="BQ27"/>
      <c r="BR27"/>
      <c r="BS27"/>
      <c r="BT27"/>
      <c r="BU27"/>
      <c r="BV27"/>
      <c r="BW27"/>
      <c r="BX27"/>
      <c r="BY27"/>
      <c r="BZ27"/>
      <c r="CA27"/>
      <c r="CB27"/>
      <c r="CC27"/>
      <c r="CD27"/>
      <c r="CE27"/>
      <c r="CF27"/>
      <c r="CG27"/>
      <c r="CH27"/>
      <c r="CI27"/>
      <c r="CJ27"/>
    </row>
    <row r="28">
      <c r="A28" t="s">
        <v>351</v>
      </c>
      <c r="B28">
        <v>2001</v>
      </c>
      <c r="C28" t="s">
        <v>354</v>
      </c>
      <c r="D28">
        <v>123</v>
      </c>
      <c r="E28" t="s">
        <v>18</v>
      </c>
      <c r="F28" t="s">
        <v>51</v>
      </c>
      <c r="G28" t="s">
        <v>192</v>
      </c>
      <c r="H28">
        <v>70.815701324702061</v>
      </c>
      <c r="I28">
        <v>51.207140219457443</v>
      </c>
      <c r="J28">
        <v>42.772996135717158</v>
      </c>
      <c r="K28">
        <v>30.279143450916859</v>
      </c>
      <c r="L28">
        <v>10.726934796545921</v>
      </c>
      <c r="M28">
        <v>48.596393857178981</v>
      </c>
      <c r="N28">
        <v>38.759965693001213</v>
      </c>
      <c r="O28">
        <v>30.527911671681451</v>
      </c>
      <c r="P28">
        <v>18.604000352783519</v>
      </c>
      <c r="Q28">
        <v>5.1378623149104934</v>
      </c>
      <c r="R28">
        <v>78.674614273709494</v>
      </c>
      <c r="S28">
        <v>67.910969951255865</v>
      </c>
      <c r="T28">
        <v>54.844525339770499</v>
      </c>
      <c r="U28">
        <v>48.381342505283072</v>
      </c>
      <c r="V28">
        <v>40.222721868429183</v>
      </c>
      <c r="W28" t="s">
        <v>146</v>
      </c>
      <c r="X28" t="s">
        <v>147</v>
      </c>
      <c r="Y28" t="s">
        <v>148</v>
      </c>
      <c r="Z28" t="s">
        <v>149</v>
      </c>
      <c r="AA28" t="s">
        <v>150</v>
      </c>
      <c r="AB28" t="s">
        <v>151</v>
      </c>
      <c r="AC28" t="s">
        <v>152</v>
      </c>
      <c r="AD28" t="s">
        <v>153</v>
      </c>
      <c r="AE28" t="s">
        <v>154</v>
      </c>
      <c r="AF28" t="s">
        <v>155</v>
      </c>
      <c r="AG28" t="s">
        <v>156</v>
      </c>
      <c r="AH28" t="s">
        <v>157</v>
      </c>
      <c r="AI28" t="s">
        <v>158</v>
      </c>
      <c r="AJ28" t="s">
        <v>159</v>
      </c>
      <c r="AK28" t="s">
        <v>160</v>
      </c>
      <c r="AL28" t="s">
        <v>161</v>
      </c>
      <c r="AM28" t="s">
        <v>162</v>
      </c>
      <c r="AN28">
        <v>64.630377941525794</v>
      </c>
      <c r="AO28">
        <v>57.674418604650839</v>
      </c>
      <c r="AP28">
        <v>57.285902503293713</v>
      </c>
      <c r="AQ28">
        <v>37.350631614885607</v>
      </c>
      <c r="AR28">
        <v>41.796200345423529</v>
      </c>
      <c r="AS28">
        <v>46.126984126984247</v>
      </c>
      <c r="AT28">
        <v>41.790528862772248</v>
      </c>
      <c r="AU28">
        <v>37.901916206560678</v>
      </c>
      <c r="AV28">
        <v>65.736270368135266</v>
      </c>
      <c r="AW28">
        <v>36.546445251686578</v>
      </c>
      <c r="AX28">
        <v>44.688995215310868</v>
      </c>
      <c r="AY28">
        <v>20.738584682553839</v>
      </c>
      <c r="AZ28">
        <v>38.346213292117334</v>
      </c>
      <c r="BA28">
        <v>45.534308211473629</v>
      </c>
      <c r="BB28">
        <v>48.048048048048152</v>
      </c>
      <c r="BC28">
        <v>58.517156862745203</v>
      </c>
      <c r="BD28">
        <v>47.030593881223737</v>
      </c>
      <c r="BE28"/>
      <c r="BF28"/>
      <c r="BG28"/>
      <c r="BH28"/>
      <c r="BI28"/>
      <c r="BJ28"/>
      <c r="BK28"/>
      <c r="BL28"/>
      <c r="BM28"/>
      <c r="BN28"/>
      <c r="BO28"/>
      <c r="BP28"/>
      <c r="BQ28"/>
      <c r="BR28"/>
      <c r="BS28"/>
      <c r="BT28"/>
      <c r="BU28"/>
      <c r="BV28"/>
      <c r="BW28"/>
      <c r="BX28"/>
      <c r="BY28"/>
      <c r="BZ28"/>
      <c r="CA28"/>
      <c r="CB28"/>
      <c r="CC28"/>
      <c r="CD28"/>
      <c r="CE28"/>
      <c r="CF28"/>
      <c r="CG28"/>
      <c r="CH28"/>
      <c r="CI28"/>
      <c r="CJ28"/>
    </row>
    <row r="29">
      <c r="A29" t="s">
        <v>351</v>
      </c>
      <c r="B29">
        <v>2001</v>
      </c>
      <c r="C29" t="s">
        <v>354</v>
      </c>
      <c r="D29">
        <v>124</v>
      </c>
      <c r="E29" t="s">
        <v>50</v>
      </c>
      <c r="F29" t="s">
        <v>15</v>
      </c>
      <c r="G29" t="s">
        <v>369</v>
      </c>
      <c r="H29">
        <v>27.36327828786763</v>
      </c>
      <c r="I29">
        <v>44.682493901360907</v>
      </c>
      <c r="J29">
        <v>51.289756470636753</v>
      </c>
      <c r="K29">
        <v>63.8244226331161</v>
      </c>
      <c r="L29">
        <v>85.647376448025057</v>
      </c>
      <c r="M29">
        <v>46.215171835800867</v>
      </c>
      <c r="N29">
        <v>54.99718482333676</v>
      </c>
      <c r="O29">
        <v>63.708395952926082</v>
      </c>
      <c r="P29">
        <v>76.509556146421104</v>
      </c>
      <c r="Q29">
        <v>92.439684572342742</v>
      </c>
      <c r="R29">
        <v>20.161993569804491</v>
      </c>
      <c r="S29">
        <v>30.339830572131081</v>
      </c>
      <c r="T29">
        <v>42.740177004634589</v>
      </c>
      <c r="U29">
        <v>46.543296575072837</v>
      </c>
      <c r="V29">
        <v>53.207329941767092</v>
      </c>
      <c r="W29" t="s">
        <v>146</v>
      </c>
      <c r="X29" t="s">
        <v>147</v>
      </c>
      <c r="Y29" t="s">
        <v>148</v>
      </c>
      <c r="Z29" t="s">
        <v>149</v>
      </c>
      <c r="AA29" t="s">
        <v>150</v>
      </c>
      <c r="AB29" t="s">
        <v>151</v>
      </c>
      <c r="AC29" t="s">
        <v>152</v>
      </c>
      <c r="AD29" t="s">
        <v>153</v>
      </c>
      <c r="AE29" t="s">
        <v>154</v>
      </c>
      <c r="AF29" t="s">
        <v>155</v>
      </c>
      <c r="AG29" t="s">
        <v>156</v>
      </c>
      <c r="AH29" t="s">
        <v>157</v>
      </c>
      <c r="AI29" t="s">
        <v>158</v>
      </c>
      <c r="AJ29" t="s">
        <v>159</v>
      </c>
      <c r="AK29" t="s">
        <v>160</v>
      </c>
      <c r="AL29" t="s">
        <v>161</v>
      </c>
      <c r="AM29" t="s">
        <v>162</v>
      </c>
      <c r="AN29">
        <v>32.165036308511361</v>
      </c>
      <c r="AO29">
        <v>40.695285706973642</v>
      </c>
      <c r="AP29">
        <v>40.856962822936453</v>
      </c>
      <c r="AQ29">
        <v>58.466547053764018</v>
      </c>
      <c r="AR29">
        <v>53.071045765665097</v>
      </c>
      <c r="AS29">
        <v>50.764957264957147</v>
      </c>
      <c r="AT29">
        <v>56.02688879237482</v>
      </c>
      <c r="AU29">
        <v>54.955812175024583</v>
      </c>
      <c r="AV29">
        <v>32.294549767964462</v>
      </c>
      <c r="AW29">
        <v>57.290100641115707</v>
      </c>
      <c r="AX29">
        <v>51.870804487093928</v>
      </c>
      <c r="AY29">
        <v>72.339664072704466</v>
      </c>
      <c r="AZ29">
        <v>52.800109765497417</v>
      </c>
      <c r="BA29">
        <v>52.739773905154671</v>
      </c>
      <c r="BB29">
        <v>49.332365121838713</v>
      </c>
      <c r="BC29">
        <v>39.814323787767449</v>
      </c>
      <c r="BD29">
        <v>48.867033144036498</v>
      </c>
      <c r="BE29"/>
      <c r="BF29"/>
      <c r="BG29"/>
      <c r="BH29"/>
      <c r="BI29"/>
      <c r="BJ29"/>
      <c r="BK29"/>
      <c r="BL29"/>
      <c r="BM29"/>
      <c r="BN29"/>
      <c r="BO29"/>
      <c r="BP29"/>
      <c r="BQ29"/>
      <c r="BR29"/>
      <c r="BS29"/>
      <c r="BT29"/>
      <c r="BU29"/>
      <c r="BV29"/>
      <c r="BW29"/>
      <c r="BX29"/>
      <c r="BY29"/>
      <c r="BZ29"/>
      <c r="CA29"/>
      <c r="CB29"/>
      <c r="CC29"/>
      <c r="CD29"/>
      <c r="CE29"/>
      <c r="CF29"/>
      <c r="CG29"/>
      <c r="CH29"/>
      <c r="CI29"/>
      <c r="CJ29"/>
    </row>
    <row r="30">
      <c r="A30" t="s">
        <v>351</v>
      </c>
      <c r="B30">
        <v>2001</v>
      </c>
      <c r="C30" t="s">
        <v>354</v>
      </c>
      <c r="D30">
        <v>125</v>
      </c>
      <c r="E30" t="s">
        <v>50</v>
      </c>
      <c r="F30" t="s">
        <v>16</v>
      </c>
      <c r="G30" t="s">
        <v>370</v>
      </c>
      <c r="H30">
        <v>1.8210203874303119</v>
      </c>
      <c r="I30">
        <v>4.1103658791816544</v>
      </c>
      <c r="J30">
        <v>5.9372473936460857</v>
      </c>
      <c r="K30">
        <v>5.89643391596704</v>
      </c>
      <c r="L30">
        <v>3.6256887554290271</v>
      </c>
      <c r="M30">
        <v>5.1884343070201409</v>
      </c>
      <c r="N30">
        <v>6.2428494836620283</v>
      </c>
      <c r="O30">
        <v>5.7636923753924778</v>
      </c>
      <c r="P30">
        <v>4.8864435007953766</v>
      </c>
      <c r="Q30">
        <v>2.4224531127467799</v>
      </c>
      <c r="R30">
        <v>1.163392156486013</v>
      </c>
      <c r="S30">
        <v>1.7491994766130561</v>
      </c>
      <c r="T30">
        <v>2.4152976555949119</v>
      </c>
      <c r="U30">
        <v>5.0753609196440914</v>
      </c>
      <c r="V30">
        <v>6.5699481898037311</v>
      </c>
      <c r="W30" t="s">
        <v>146</v>
      </c>
      <c r="X30" t="s">
        <v>147</v>
      </c>
      <c r="Y30" t="s">
        <v>148</v>
      </c>
      <c r="Z30" t="s">
        <v>149</v>
      </c>
      <c r="AA30" t="s">
        <v>150</v>
      </c>
      <c r="AB30" t="s">
        <v>151</v>
      </c>
      <c r="AC30" t="s">
        <v>152</v>
      </c>
      <c r="AD30" t="s">
        <v>153</v>
      </c>
      <c r="AE30" t="s">
        <v>154</v>
      </c>
      <c r="AF30" t="s">
        <v>155</v>
      </c>
      <c r="AG30" t="s">
        <v>156</v>
      </c>
      <c r="AH30" t="s">
        <v>157</v>
      </c>
      <c r="AI30" t="s">
        <v>158</v>
      </c>
      <c r="AJ30" t="s">
        <v>159</v>
      </c>
      <c r="AK30" t="s">
        <v>160</v>
      </c>
      <c r="AL30" t="s">
        <v>161</v>
      </c>
      <c r="AM30" t="s">
        <v>162</v>
      </c>
      <c r="AN30">
        <v>3.2045857499628441</v>
      </c>
      <c r="AO30">
        <v>1.630295688375526</v>
      </c>
      <c r="AP30">
        <v>1.85713467376984</v>
      </c>
      <c r="AQ30">
        <v>4.1828213313503664</v>
      </c>
      <c r="AR30">
        <v>5.1327538889113784</v>
      </c>
      <c r="AS30">
        <v>3.1080586080585988</v>
      </c>
      <c r="AT30">
        <v>2.182582344852932</v>
      </c>
      <c r="AU30">
        <v>7.1422716184147408</v>
      </c>
      <c r="AV30">
        <v>1.9691798639002731</v>
      </c>
      <c r="AW30">
        <v>6.1634541071977189</v>
      </c>
      <c r="AX30">
        <v>3.4402002975952031</v>
      </c>
      <c r="AY30">
        <v>6.92175124474171</v>
      </c>
      <c r="AZ30">
        <v>8.8536769423852455</v>
      </c>
      <c r="BA30">
        <v>1.7259178833716959</v>
      </c>
      <c r="BB30">
        <v>2.6195868301131369</v>
      </c>
      <c r="BC30">
        <v>1.668519349487358</v>
      </c>
      <c r="BD30">
        <v>4.1023729747397581</v>
      </c>
      <c r="BE30"/>
      <c r="BF30"/>
      <c r="BG30"/>
      <c r="BH30"/>
      <c r="BI30"/>
      <c r="BJ30"/>
      <c r="BK30"/>
      <c r="BL30"/>
      <c r="BM30"/>
      <c r="BN30"/>
      <c r="BO30"/>
      <c r="BP30"/>
      <c r="BQ30"/>
      <c r="BR30"/>
      <c r="BS30"/>
      <c r="BT30"/>
      <c r="BU30"/>
      <c r="BV30"/>
      <c r="BW30"/>
      <c r="BX30"/>
      <c r="BY30"/>
      <c r="BZ30"/>
      <c r="CA30"/>
      <c r="CB30"/>
      <c r="CC30"/>
      <c r="CD30"/>
      <c r="CE30"/>
      <c r="CF30"/>
      <c r="CG30"/>
      <c r="CH30"/>
      <c r="CI30"/>
      <c r="CJ30"/>
    </row>
    <row r="31">
      <c r="A31" t="s">
        <v>351</v>
      </c>
      <c r="B31">
        <v>2001</v>
      </c>
      <c r="C31" t="s">
        <v>354</v>
      </c>
      <c r="D31">
        <v>126</v>
      </c>
      <c r="E31" t="s">
        <v>50</v>
      </c>
      <c r="F31" t="s">
        <v>22</v>
      </c>
      <c r="G31" t="s">
        <v>371</v>
      </c>
      <c r="H31">
        <v>19.64730079638068</v>
      </c>
      <c r="I31">
        <v>32.343731279639428</v>
      </c>
      <c r="J31">
        <v>37.514711645300757</v>
      </c>
      <c r="K31">
        <v>28.81700523434041</v>
      </c>
      <c r="L31">
        <v>10.32701281783112</v>
      </c>
      <c r="M31">
        <v>38.002460229764942</v>
      </c>
      <c r="N31">
        <v>35.496241695256607</v>
      </c>
      <c r="O31">
        <v>29.527745080855439</v>
      </c>
      <c r="P31">
        <v>17.984956883951838</v>
      </c>
      <c r="Q31">
        <v>5.04730651400304</v>
      </c>
      <c r="R31">
        <v>15.125069122412841</v>
      </c>
      <c r="S31">
        <v>20.958729493963649</v>
      </c>
      <c r="T31">
        <v>29.41732687599341</v>
      </c>
      <c r="U31">
        <v>32.03906465689974</v>
      </c>
      <c r="V31">
        <v>34.482695879253903</v>
      </c>
      <c r="W31" t="s">
        <v>146</v>
      </c>
      <c r="X31" t="s">
        <v>147</v>
      </c>
      <c r="Y31" t="s">
        <v>148</v>
      </c>
      <c r="Z31" t="s">
        <v>149</v>
      </c>
      <c r="AA31" t="s">
        <v>150</v>
      </c>
      <c r="AB31" t="s">
        <v>151</v>
      </c>
      <c r="AC31" t="s">
        <v>152</v>
      </c>
      <c r="AD31" t="s">
        <v>153</v>
      </c>
      <c r="AE31" t="s">
        <v>154</v>
      </c>
      <c r="AF31" t="s">
        <v>155</v>
      </c>
      <c r="AG31" t="s">
        <v>156</v>
      </c>
      <c r="AH31" t="s">
        <v>157</v>
      </c>
      <c r="AI31" t="s">
        <v>158</v>
      </c>
      <c r="AJ31" t="s">
        <v>159</v>
      </c>
      <c r="AK31" t="s">
        <v>160</v>
      </c>
      <c r="AL31" t="s">
        <v>161</v>
      </c>
      <c r="AM31" t="s">
        <v>162</v>
      </c>
      <c r="AN31">
        <v>27.430473021154729</v>
      </c>
      <c r="AO31">
        <v>23.525091799265009</v>
      </c>
      <c r="AP31">
        <v>28.27404479578378</v>
      </c>
      <c r="AQ31">
        <v>29.395698190508678</v>
      </c>
      <c r="AR31">
        <v>28.349370836417979</v>
      </c>
      <c r="AS31">
        <v>28.50793650793668</v>
      </c>
      <c r="AT31">
        <v>33.667473211199493</v>
      </c>
      <c r="AU31">
        <v>29.26274764533953</v>
      </c>
      <c r="AV31">
        <v>18.059746529873451</v>
      </c>
      <c r="AW31">
        <v>29.17747794499223</v>
      </c>
      <c r="AX31">
        <v>29.85645933014332</v>
      </c>
      <c r="AY31">
        <v>18.501000545751911</v>
      </c>
      <c r="AZ31">
        <v>32.720247295208509</v>
      </c>
      <c r="BA31">
        <v>24.971878515185711</v>
      </c>
      <c r="BB31">
        <v>38.705372038705512</v>
      </c>
      <c r="BC31">
        <v>24.54044117647075</v>
      </c>
      <c r="BD31">
        <v>35.002999400119961</v>
      </c>
      <c r="BE31"/>
      <c r="BF31"/>
      <c r="BG31"/>
      <c r="BH31"/>
      <c r="BI31"/>
      <c r="BJ31"/>
      <c r="BK31"/>
      <c r="BL31"/>
      <c r="BM31"/>
      <c r="BN31"/>
      <c r="BO31"/>
      <c r="BP31"/>
      <c r="BQ31"/>
      <c r="BR31"/>
      <c r="BS31"/>
      <c r="BT31"/>
      <c r="BU31"/>
      <c r="BV31"/>
      <c r="BW31"/>
      <c r="BX31"/>
      <c r="BY31"/>
      <c r="BZ31"/>
      <c r="CA31"/>
      <c r="CB31"/>
      <c r="CC31"/>
      <c r="CD31"/>
      <c r="CE31"/>
      <c r="CF31"/>
      <c r="CG31"/>
      <c r="CH31"/>
      <c r="CI31"/>
      <c r="CJ31"/>
    </row>
    <row r="32">
      <c r="A32" t="s">
        <v>351</v>
      </c>
      <c r="B32">
        <v>2001</v>
      </c>
      <c r="C32" t="s">
        <v>354</v>
      </c>
      <c r="D32">
        <v>127</v>
      </c>
      <c r="E32" t="s">
        <v>50</v>
      </c>
      <c r="F32" t="s">
        <v>19</v>
      </c>
      <c r="G32" t="s">
        <v>372</v>
      </c>
      <c r="H32">
        <v>51.168400528321378</v>
      </c>
      <c r="I32">
        <v>18.863408939818012</v>
      </c>
      <c r="J32">
        <v>5.2582844904164041</v>
      </c>
      <c r="K32">
        <v>1.462138216576444</v>
      </c>
      <c r="L32">
        <v>0.39992197871479951</v>
      </c>
      <c r="M32">
        <v>10.593933627414049</v>
      </c>
      <c r="N32">
        <v>3.2637239977445991</v>
      </c>
      <c r="O32">
        <v>1.000166590826016</v>
      </c>
      <c r="P32">
        <v>0.61904346883167571</v>
      </c>
      <c r="Q32">
        <v>0.090555800907442793</v>
      </c>
      <c r="R32">
        <v>63.54954515129667</v>
      </c>
      <c r="S32">
        <v>46.95224045729222</v>
      </c>
      <c r="T32">
        <v>25.427198463777088</v>
      </c>
      <c r="U32">
        <v>16.342277848383329</v>
      </c>
      <c r="V32">
        <v>5.7400259891752761</v>
      </c>
      <c r="W32" t="s">
        <v>146</v>
      </c>
      <c r="X32" t="s">
        <v>147</v>
      </c>
      <c r="Y32" t="s">
        <v>148</v>
      </c>
      <c r="Z32" t="s">
        <v>149</v>
      </c>
      <c r="AA32" t="s">
        <v>150</v>
      </c>
      <c r="AB32" t="s">
        <v>151</v>
      </c>
      <c r="AC32" t="s">
        <v>152</v>
      </c>
      <c r="AD32" t="s">
        <v>153</v>
      </c>
      <c r="AE32" t="s">
        <v>154</v>
      </c>
      <c r="AF32" t="s">
        <v>155</v>
      </c>
      <c r="AG32" t="s">
        <v>156</v>
      </c>
      <c r="AH32" t="s">
        <v>157</v>
      </c>
      <c r="AI32" t="s">
        <v>158</v>
      </c>
      <c r="AJ32" t="s">
        <v>159</v>
      </c>
      <c r="AK32" t="s">
        <v>160</v>
      </c>
      <c r="AL32" t="s">
        <v>161</v>
      </c>
      <c r="AM32" t="s">
        <v>162</v>
      </c>
      <c r="AN32">
        <v>37.199904920371068</v>
      </c>
      <c r="AO32">
        <v>34.149326805385833</v>
      </c>
      <c r="AP32">
        <v>29.011857707509929</v>
      </c>
      <c r="AQ32">
        <v>7.9549334243769252</v>
      </c>
      <c r="AR32">
        <v>13.44682950900555</v>
      </c>
      <c r="AS32">
        <v>17.619047619047581</v>
      </c>
      <c r="AT32">
        <v>8.1230556515727574</v>
      </c>
      <c r="AU32">
        <v>8.6391685612211599</v>
      </c>
      <c r="AV32">
        <v>47.676523838261822</v>
      </c>
      <c r="AW32">
        <v>7.3689673066943424</v>
      </c>
      <c r="AX32">
        <v>14.832535885167539</v>
      </c>
      <c r="AY32">
        <v>2.2375841368019072</v>
      </c>
      <c r="AZ32">
        <v>5.6259659969088247</v>
      </c>
      <c r="BA32">
        <v>20.562429696287928</v>
      </c>
      <c r="BB32">
        <v>9.3426760093426449</v>
      </c>
      <c r="BC32">
        <v>33.976715686274453</v>
      </c>
      <c r="BD32">
        <v>12.02759448110379</v>
      </c>
      <c r="BE32"/>
      <c r="BF32"/>
      <c r="BG32"/>
      <c r="BH32"/>
      <c r="BI32"/>
      <c r="BJ32"/>
      <c r="BK32"/>
      <c r="BL32"/>
      <c r="BM32"/>
      <c r="BN32"/>
      <c r="BO32"/>
      <c r="BP32"/>
      <c r="BQ32"/>
      <c r="BR32"/>
      <c r="BS32"/>
      <c r="BT32"/>
      <c r="BU32"/>
      <c r="BV32"/>
      <c r="BW32"/>
      <c r="BX32"/>
      <c r="BY32"/>
      <c r="BZ32"/>
      <c r="CA32"/>
      <c r="CB32"/>
      <c r="CC32"/>
      <c r="CD32"/>
      <c r="CE32"/>
      <c r="CF32"/>
      <c r="CG32"/>
      <c r="CH32"/>
      <c r="CI32"/>
      <c r="CJ32"/>
    </row>
    <row r="33">
      <c r="A33" t="s">
        <v>351</v>
      </c>
      <c r="B33">
        <v>2001</v>
      </c>
      <c r="C33" t="s">
        <v>354</v>
      </c>
      <c r="D33">
        <v>128</v>
      </c>
      <c r="E33" t="s">
        <v>176</v>
      </c>
      <c r="F33" t="s">
        <v>49</v>
      </c>
      <c r="G33" t="s">
        <v>373</v>
      </c>
      <c r="H33">
        <v>6.2397263942876693</v>
      </c>
      <c r="I33">
        <v>8.4241134823189263</v>
      </c>
      <c r="J33">
        <v>10.37490518938684</v>
      </c>
      <c r="K33">
        <v>8.4572023463538191</v>
      </c>
      <c r="L33">
        <v>4.0613467759464186</v>
      </c>
      <c r="M33">
        <v>10.09352202373598</v>
      </c>
      <c r="N33">
        <v>10.194065947720359</v>
      </c>
      <c r="O33">
        <v>8.2964144508709889</v>
      </c>
      <c r="P33">
        <v>6.0032968720502478</v>
      </c>
      <c r="Q33">
        <v>2.5536564659638099</v>
      </c>
      <c r="R33">
        <v>5.4554331228426616</v>
      </c>
      <c r="S33">
        <v>5.451082422734415</v>
      </c>
      <c r="T33">
        <v>5.3488478944551439</v>
      </c>
      <c r="U33">
        <v>9.8324155760221874</v>
      </c>
      <c r="V33">
        <v>10.990711513065481</v>
      </c>
      <c r="W33" t="s">
        <v>146</v>
      </c>
      <c r="X33" t="s">
        <v>147</v>
      </c>
      <c r="Y33" t="s">
        <v>148</v>
      </c>
      <c r="Z33" t="s">
        <v>149</v>
      </c>
      <c r="AA33" t="s">
        <v>150</v>
      </c>
      <c r="AB33" t="s">
        <v>151</v>
      </c>
      <c r="AC33" t="s">
        <v>152</v>
      </c>
      <c r="AD33" t="s">
        <v>153</v>
      </c>
      <c r="AE33" t="s">
        <v>154</v>
      </c>
      <c r="AF33" t="s">
        <v>155</v>
      </c>
      <c r="AG33" t="s">
        <v>156</v>
      </c>
      <c r="AH33" t="s">
        <v>157</v>
      </c>
      <c r="AI33" t="s">
        <v>158</v>
      </c>
      <c r="AJ33" t="s">
        <v>159</v>
      </c>
      <c r="AK33" t="s">
        <v>160</v>
      </c>
      <c r="AL33" t="s">
        <v>161</v>
      </c>
      <c r="AM33" t="s">
        <v>162</v>
      </c>
      <c r="AN33">
        <v>9.0602770497940828</v>
      </c>
      <c r="AO33">
        <v>3.8517975055025859</v>
      </c>
      <c r="AP33">
        <v>4.3478260869565242</v>
      </c>
      <c r="AQ33">
        <v>6.6765578635014817</v>
      </c>
      <c r="AR33">
        <v>8.8185890257558093</v>
      </c>
      <c r="AS33">
        <v>5.7692307692307656</v>
      </c>
      <c r="AT33">
        <v>3.7495313085864241</v>
      </c>
      <c r="AU33">
        <v>11.50159744408945</v>
      </c>
      <c r="AV33">
        <v>5.7471264367816124</v>
      </c>
      <c r="AW33">
        <v>9.7133314778736519</v>
      </c>
      <c r="AX33">
        <v>6.2197392923650154</v>
      </c>
      <c r="AY33">
        <v>8.732813080639211</v>
      </c>
      <c r="AZ33">
        <v>14.3603133159269</v>
      </c>
      <c r="BA33">
        <v>3.168816601233869</v>
      </c>
      <c r="BB33">
        <v>5.0423260949576658</v>
      </c>
      <c r="BC33">
        <v>4.0221914008321633</v>
      </c>
      <c r="BD33">
        <v>7.7447969976117514</v>
      </c>
      <c r="BE33"/>
      <c r="BF33"/>
      <c r="BG33"/>
      <c r="BH33"/>
      <c r="BI33"/>
      <c r="BJ33"/>
      <c r="BK33"/>
      <c r="BL33"/>
      <c r="BM33"/>
      <c r="BN33"/>
      <c r="BO33"/>
      <c r="BP33"/>
      <c r="BQ33"/>
      <c r="BR33"/>
      <c r="BS33"/>
      <c r="BT33"/>
      <c r="BU33"/>
      <c r="BV33"/>
      <c r="BW33"/>
      <c r="BX33"/>
      <c r="BY33"/>
      <c r="BZ33"/>
      <c r="CA33"/>
      <c r="CB33"/>
      <c r="CC33"/>
      <c r="CD33"/>
      <c r="CE33"/>
      <c r="CF33"/>
      <c r="CG33"/>
      <c r="CH33"/>
      <c r="CI33"/>
      <c r="CJ33"/>
    </row>
    <row r="34">
      <c r="A34" t="s">
        <v>351</v>
      </c>
      <c r="B34">
        <v>2001</v>
      </c>
      <c r="C34" t="s">
        <v>354</v>
      </c>
      <c r="D34">
        <v>129</v>
      </c>
      <c r="E34" t="s">
        <v>176</v>
      </c>
      <c r="F34" t="s">
        <v>48</v>
      </c>
      <c r="G34" t="s">
        <v>192</v>
      </c>
      <c r="H34">
        <v>93.760273605712328</v>
      </c>
      <c r="I34">
        <v>91.57588651768107</v>
      </c>
      <c r="J34">
        <v>89.625094810613163</v>
      </c>
      <c r="K34">
        <v>91.54279765364619</v>
      </c>
      <c r="L34">
        <v>95.938653224053581</v>
      </c>
      <c r="M34">
        <v>89.906477976264014</v>
      </c>
      <c r="N34">
        <v>89.805934052279639</v>
      </c>
      <c r="O34">
        <v>91.703585549129016</v>
      </c>
      <c r="P34">
        <v>93.996703127949758</v>
      </c>
      <c r="Q34">
        <v>97.446343534036203</v>
      </c>
      <c r="R34">
        <v>94.544566877157337</v>
      </c>
      <c r="S34">
        <v>94.548917577265584</v>
      </c>
      <c r="T34">
        <v>94.651152105544853</v>
      </c>
      <c r="U34">
        <v>90.167584423977814</v>
      </c>
      <c r="V34">
        <v>89.009288486934508</v>
      </c>
      <c r="W34" t="s">
        <v>146</v>
      </c>
      <c r="X34" t="s">
        <v>147</v>
      </c>
      <c r="Y34" t="s">
        <v>148</v>
      </c>
      <c r="Z34" t="s">
        <v>149</v>
      </c>
      <c r="AA34" t="s">
        <v>150</v>
      </c>
      <c r="AB34" t="s">
        <v>151</v>
      </c>
      <c r="AC34" t="s">
        <v>152</v>
      </c>
      <c r="AD34" t="s">
        <v>153</v>
      </c>
      <c r="AE34" t="s">
        <v>154</v>
      </c>
      <c r="AF34" t="s">
        <v>155</v>
      </c>
      <c r="AG34" t="s">
        <v>156</v>
      </c>
      <c r="AH34" t="s">
        <v>157</v>
      </c>
      <c r="AI34" t="s">
        <v>158</v>
      </c>
      <c r="AJ34" t="s">
        <v>159</v>
      </c>
      <c r="AK34" t="s">
        <v>160</v>
      </c>
      <c r="AL34" t="s">
        <v>161</v>
      </c>
      <c r="AM34" t="s">
        <v>162</v>
      </c>
      <c r="AN34">
        <v>90.939722950205919</v>
      </c>
      <c r="AO34">
        <v>96.148202494497411</v>
      </c>
      <c r="AP34">
        <v>95.652173913043484</v>
      </c>
      <c r="AQ34">
        <v>93.323442136498514</v>
      </c>
      <c r="AR34">
        <v>91.181410974244187</v>
      </c>
      <c r="AS34">
        <v>94.230769230769241</v>
      </c>
      <c r="AT34">
        <v>96.250468691413573</v>
      </c>
      <c r="AU34">
        <v>88.498402555910559</v>
      </c>
      <c r="AV34">
        <v>94.252873563218387</v>
      </c>
      <c r="AW34">
        <v>90.286668522126348</v>
      </c>
      <c r="AX34">
        <v>93.780260707634994</v>
      </c>
      <c r="AY34">
        <v>91.267186919360796</v>
      </c>
      <c r="AZ34">
        <v>85.639686684073098</v>
      </c>
      <c r="BA34">
        <v>96.831183398766129</v>
      </c>
      <c r="BB34">
        <v>94.957673905042341</v>
      </c>
      <c r="BC34">
        <v>95.977808599167844</v>
      </c>
      <c r="BD34">
        <v>92.255203002388242</v>
      </c>
      <c r="BE34"/>
      <c r="BF34"/>
      <c r="BG34"/>
      <c r="BH34"/>
      <c r="BI34"/>
      <c r="BJ34"/>
      <c r="BK34"/>
      <c r="BL34"/>
      <c r="BM34"/>
      <c r="BN34"/>
      <c r="BO34"/>
      <c r="BP34"/>
      <c r="BQ34"/>
      <c r="BR34"/>
      <c r="BS34"/>
      <c r="BT34"/>
      <c r="BU34"/>
      <c r="BV34"/>
      <c r="BW34"/>
      <c r="BX34"/>
      <c r="BY34"/>
      <c r="BZ34"/>
      <c r="CA34"/>
      <c r="CB34"/>
      <c r="CC34"/>
      <c r="CD34"/>
      <c r="CE34"/>
      <c r="CF34"/>
      <c r="CG34"/>
      <c r="CH34"/>
      <c r="CI34"/>
      <c r="CJ34"/>
    </row>
    <row r="35">
      <c r="A35" t="s">
        <v>351</v>
      </c>
      <c r="B35">
        <v>2001</v>
      </c>
      <c r="C35" t="s">
        <v>354</v>
      </c>
      <c r="D35">
        <v>135</v>
      </c>
      <c r="E35" t="s">
        <v>45</v>
      </c>
      <c r="F35" t="s">
        <v>44</v>
      </c>
      <c r="G35" t="s">
        <v>374</v>
      </c>
      <c r="H35">
        <v>0.0042473122743376997</v>
      </c>
      <c r="I35">
        <v>0.65718103925348315</v>
      </c>
      <c r="J35">
        <v>5.5469236239257693</v>
      </c>
      <c r="K35">
        <v>22.186588465197431</v>
      </c>
      <c r="L35">
        <v>54.901162025269137</v>
      </c>
      <c r="M35">
        <v>2.7092430902702178</v>
      </c>
      <c r="N35">
        <v>11.217320312353889</v>
      </c>
      <c r="O35">
        <v>22.099173978391761</v>
      </c>
      <c r="P35">
        <v>43.908496428205233</v>
      </c>
      <c r="Q35">
        <v>66.486013417086269</v>
      </c>
      <c r="R35">
        <v>0</v>
      </c>
      <c r="S35">
        <v>0</v>
      </c>
      <c r="T35">
        <v>0</v>
      </c>
      <c r="U35">
        <v>0.072140403745655293</v>
      </c>
      <c r="V35">
        <v>0.42818332608989201</v>
      </c>
      <c r="W35" t="s">
        <v>146</v>
      </c>
      <c r="X35" t="s">
        <v>147</v>
      </c>
      <c r="Y35" t="s">
        <v>148</v>
      </c>
      <c r="Z35" t="s">
        <v>149</v>
      </c>
      <c r="AA35" t="s">
        <v>150</v>
      </c>
      <c r="AB35" t="s">
        <v>151</v>
      </c>
      <c r="AC35" t="s">
        <v>152</v>
      </c>
      <c r="AD35" t="s">
        <v>153</v>
      </c>
      <c r="AE35" t="s">
        <v>154</v>
      </c>
      <c r="AF35" t="s">
        <v>155</v>
      </c>
      <c r="AG35" t="s">
        <v>156</v>
      </c>
      <c r="AH35" t="s">
        <v>157</v>
      </c>
      <c r="AI35" t="s">
        <v>158</v>
      </c>
      <c r="AJ35" t="s">
        <v>159</v>
      </c>
      <c r="AK35" t="s">
        <v>160</v>
      </c>
      <c r="AL35" t="s">
        <v>161</v>
      </c>
      <c r="AM35" t="s">
        <v>162</v>
      </c>
      <c r="AN35">
        <v>0.26146898027097859</v>
      </c>
      <c r="AO35">
        <v>1.272949816401481</v>
      </c>
      <c r="AP35">
        <v>8.9591567852437546</v>
      </c>
      <c r="AQ35">
        <v>2.3898941618299752</v>
      </c>
      <c r="AR35">
        <v>8.3395016037502288</v>
      </c>
      <c r="AS35">
        <v>1.1746031746031731</v>
      </c>
      <c r="AT35">
        <v>15.03629450397511</v>
      </c>
      <c r="AU35">
        <v>12.081844754790479</v>
      </c>
      <c r="AV35">
        <v>5.0090525045262417</v>
      </c>
      <c r="AW35">
        <v>19.512195121951219</v>
      </c>
      <c r="AX35">
        <v>3.827751196172267</v>
      </c>
      <c r="AY35">
        <v>44.678915772239527</v>
      </c>
      <c r="AZ35">
        <v>10.108191653786729</v>
      </c>
      <c r="BA35">
        <v>6.0967379077615176</v>
      </c>
      <c r="BB35">
        <v>3.2699366032699282</v>
      </c>
      <c r="BC35">
        <v>3.2781862745097889</v>
      </c>
      <c r="BD35">
        <v>6.0887822435512957</v>
      </c>
      <c r="BE35"/>
      <c r="BF35"/>
      <c r="BG35"/>
      <c r="BH35"/>
      <c r="BI35"/>
      <c r="BJ35"/>
      <c r="BK35"/>
      <c r="BL35"/>
      <c r="BM35"/>
      <c r="BN35"/>
      <c r="BO35"/>
      <c r="BP35"/>
      <c r="BQ35"/>
      <c r="BR35"/>
      <c r="BS35"/>
      <c r="BT35"/>
      <c r="BU35"/>
      <c r="BV35"/>
      <c r="BW35"/>
      <c r="BX35"/>
      <c r="BY35"/>
      <c r="BZ35"/>
      <c r="CA35"/>
      <c r="CB35"/>
      <c r="CC35"/>
      <c r="CD35"/>
      <c r="CE35"/>
      <c r="CF35"/>
      <c r="CG35"/>
      <c r="CH35"/>
      <c r="CI35"/>
      <c r="CJ35"/>
    </row>
    <row r="36">
      <c r="A36" t="s">
        <v>351</v>
      </c>
      <c r="B36">
        <v>2001</v>
      </c>
      <c r="C36" t="s">
        <v>354</v>
      </c>
      <c r="D36">
        <v>136</v>
      </c>
      <c r="E36" t="s">
        <v>45</v>
      </c>
      <c r="F36" t="s">
        <v>43</v>
      </c>
      <c r="G36" t="s">
        <v>375</v>
      </c>
      <c r="H36">
        <v>0.0212365613716885</v>
      </c>
      <c r="I36">
        <v>0.024630146191624899</v>
      </c>
      <c r="J36">
        <v>0.52203357950521523</v>
      </c>
      <c r="K36">
        <v>1.8677997757677509</v>
      </c>
      <c r="L36">
        <v>4.3675503866383174</v>
      </c>
      <c r="M36">
        <v>0.097479634927551406</v>
      </c>
      <c r="N36">
        <v>1.0222371221226749</v>
      </c>
      <c r="O36">
        <v>1.9627253335511521</v>
      </c>
      <c r="P36">
        <v>2.787178418471072</v>
      </c>
      <c r="Q36">
        <v>4.6673528947210814</v>
      </c>
      <c r="R36">
        <v>0.049245793795517002</v>
      </c>
      <c r="S36">
        <v>0</v>
      </c>
      <c r="T36">
        <v>0.0153731652097723</v>
      </c>
      <c r="U36">
        <v>0.041557734946548401</v>
      </c>
      <c r="V36">
        <v>1.797739469313518</v>
      </c>
      <c r="W36" t="s">
        <v>146</v>
      </c>
      <c r="X36" t="s">
        <v>147</v>
      </c>
      <c r="Y36" t="s">
        <v>148</v>
      </c>
      <c r="Z36" t="s">
        <v>149</v>
      </c>
      <c r="AA36" t="s">
        <v>150</v>
      </c>
      <c r="AB36" t="s">
        <v>151</v>
      </c>
      <c r="AC36" t="s">
        <v>152</v>
      </c>
      <c r="AD36" t="s">
        <v>153</v>
      </c>
      <c r="AE36" t="s">
        <v>154</v>
      </c>
      <c r="AF36" t="s">
        <v>155</v>
      </c>
      <c r="AG36" t="s">
        <v>156</v>
      </c>
      <c r="AH36" t="s">
        <v>157</v>
      </c>
      <c r="AI36" t="s">
        <v>158</v>
      </c>
      <c r="AJ36" t="s">
        <v>159</v>
      </c>
      <c r="AK36" t="s">
        <v>160</v>
      </c>
      <c r="AL36" t="s">
        <v>161</v>
      </c>
      <c r="AM36" t="s">
        <v>162</v>
      </c>
      <c r="AN36">
        <v>1.2122652721654461</v>
      </c>
      <c r="AO36">
        <v>5.8261933904529322</v>
      </c>
      <c r="AP36">
        <v>0.60606060606060708</v>
      </c>
      <c r="AQ36">
        <v>1.024240355069989</v>
      </c>
      <c r="AR36">
        <v>1.159634838391304</v>
      </c>
      <c r="AS36">
        <v>1.3015873015873001</v>
      </c>
      <c r="AT36">
        <v>0.38022813688212898</v>
      </c>
      <c r="AU36">
        <v>2.1760311789542022</v>
      </c>
      <c r="AV36">
        <v>0.63367531683765688</v>
      </c>
      <c r="AW36">
        <v>1.8162947586922671</v>
      </c>
      <c r="AX36">
        <v>0.22328548644338231</v>
      </c>
      <c r="AY36">
        <v>1.0187374931781039</v>
      </c>
      <c r="AZ36">
        <v>1.174652241112832</v>
      </c>
      <c r="BA36">
        <v>1.844769403824519</v>
      </c>
      <c r="BB36">
        <v>0.46713380046713249</v>
      </c>
      <c r="BC36">
        <v>0.7965686274509769</v>
      </c>
      <c r="BD36">
        <v>0.56988602279544176</v>
      </c>
      <c r="BE36"/>
      <c r="BF36"/>
      <c r="BG36"/>
      <c r="BH36"/>
      <c r="BI36"/>
      <c r="BJ36"/>
      <c r="BK36"/>
      <c r="BL36"/>
      <c r="BM36"/>
      <c r="BN36"/>
      <c r="BO36"/>
      <c r="BP36"/>
      <c r="BQ36"/>
      <c r="BR36"/>
      <c r="BS36"/>
      <c r="BT36"/>
      <c r="BU36"/>
      <c r="BV36"/>
      <c r="BW36"/>
      <c r="BX36"/>
      <c r="BY36"/>
      <c r="BZ36"/>
      <c r="CA36"/>
      <c r="CB36"/>
      <c r="CC36"/>
      <c r="CD36"/>
      <c r="CE36"/>
      <c r="CF36"/>
      <c r="CG36"/>
      <c r="CH36"/>
      <c r="CI36"/>
      <c r="CJ36"/>
    </row>
    <row r="37">
      <c r="A37" t="s">
        <v>351</v>
      </c>
      <c r="B37">
        <v>2001</v>
      </c>
      <c r="C37" t="s">
        <v>354</v>
      </c>
      <c r="D37">
        <v>139</v>
      </c>
      <c r="E37" t="s">
        <v>45</v>
      </c>
      <c r="F37" t="s">
        <v>19</v>
      </c>
      <c r="G37" t="s">
        <v>192</v>
      </c>
      <c r="H37">
        <v>51.168400528321378</v>
      </c>
      <c r="I37">
        <v>18.863408939818012</v>
      </c>
      <c r="J37">
        <v>5.2582844904164041</v>
      </c>
      <c r="K37">
        <v>1.462138216576444</v>
      </c>
      <c r="L37">
        <v>0.39992197871479951</v>
      </c>
      <c r="M37">
        <v>10.593933627414049</v>
      </c>
      <c r="N37">
        <v>3.2637239977445991</v>
      </c>
      <c r="O37">
        <v>1.000166590826016</v>
      </c>
      <c r="P37">
        <v>0.61904346883167571</v>
      </c>
      <c r="Q37">
        <v>0.090555800907442793</v>
      </c>
      <c r="R37">
        <v>63.54954515129667</v>
      </c>
      <c r="S37">
        <v>46.95224045729222</v>
      </c>
      <c r="T37">
        <v>25.427198463777088</v>
      </c>
      <c r="U37">
        <v>16.342277848383329</v>
      </c>
      <c r="V37">
        <v>5.7400259891752761</v>
      </c>
      <c r="W37" t="s">
        <v>146</v>
      </c>
      <c r="X37" t="s">
        <v>147</v>
      </c>
      <c r="Y37" t="s">
        <v>148</v>
      </c>
      <c r="Z37" t="s">
        <v>149</v>
      </c>
      <c r="AA37" t="s">
        <v>150</v>
      </c>
      <c r="AB37" t="s">
        <v>151</v>
      </c>
      <c r="AC37" t="s">
        <v>152</v>
      </c>
      <c r="AD37" t="s">
        <v>153</v>
      </c>
      <c r="AE37" t="s">
        <v>154</v>
      </c>
      <c r="AF37" t="s">
        <v>155</v>
      </c>
      <c r="AG37" t="s">
        <v>156</v>
      </c>
      <c r="AH37" t="s">
        <v>157</v>
      </c>
      <c r="AI37" t="s">
        <v>158</v>
      </c>
      <c r="AJ37" t="s">
        <v>159</v>
      </c>
      <c r="AK37" t="s">
        <v>160</v>
      </c>
      <c r="AL37" t="s">
        <v>161</v>
      </c>
      <c r="AM37" t="s">
        <v>162</v>
      </c>
      <c r="AN37">
        <v>37.199904920371068</v>
      </c>
      <c r="AO37">
        <v>34.149326805385833</v>
      </c>
      <c r="AP37">
        <v>29.011857707509929</v>
      </c>
      <c r="AQ37">
        <v>7.9549334243769252</v>
      </c>
      <c r="AR37">
        <v>13.44682950900555</v>
      </c>
      <c r="AS37">
        <v>17.619047619047581</v>
      </c>
      <c r="AT37">
        <v>8.1230556515727574</v>
      </c>
      <c r="AU37">
        <v>8.6391685612211599</v>
      </c>
      <c r="AV37">
        <v>47.676523838261822</v>
      </c>
      <c r="AW37">
        <v>7.3689673066943424</v>
      </c>
      <c r="AX37">
        <v>14.832535885167539</v>
      </c>
      <c r="AY37">
        <v>2.2375841368019072</v>
      </c>
      <c r="AZ37">
        <v>5.6259659969088247</v>
      </c>
      <c r="BA37">
        <v>20.562429696287928</v>
      </c>
      <c r="BB37">
        <v>9.3426760093426449</v>
      </c>
      <c r="BC37">
        <v>33.976715686274453</v>
      </c>
      <c r="BD37">
        <v>12.02759448110379</v>
      </c>
      <c r="BE37"/>
      <c r="BF37"/>
      <c r="BG37"/>
      <c r="BH37"/>
      <c r="BI37"/>
      <c r="BJ37"/>
      <c r="BK37"/>
      <c r="BL37"/>
      <c r="BM37"/>
      <c r="BN37"/>
      <c r="BO37"/>
      <c r="BP37"/>
      <c r="BQ37"/>
      <c r="BR37"/>
      <c r="BS37"/>
      <c r="BT37"/>
      <c r="BU37"/>
      <c r="BV37"/>
      <c r="BW37"/>
      <c r="BX37"/>
      <c r="BY37"/>
      <c r="BZ37"/>
      <c r="CA37"/>
      <c r="CB37"/>
      <c r="CC37"/>
      <c r="CD37"/>
      <c r="CE37"/>
      <c r="CF37"/>
      <c r="CG37"/>
      <c r="CH37"/>
      <c r="CI37"/>
      <c r="CJ37"/>
    </row>
    <row r="38">
      <c r="A38" t="s">
        <v>351</v>
      </c>
      <c r="B38">
        <v>2001</v>
      </c>
      <c r="C38" t="s">
        <v>354</v>
      </c>
      <c r="D38">
        <v>151</v>
      </c>
      <c r="E38" t="s">
        <v>109</v>
      </c>
      <c r="F38" t="s">
        <v>49</v>
      </c>
      <c r="G38" t="s">
        <v>192</v>
      </c>
      <c r="H38">
        <v>6.2326349960968708</v>
      </c>
      <c r="I38">
        <v>8.4163878430088435</v>
      </c>
      <c r="J38">
        <v>10.37490518938683</v>
      </c>
      <c r="K38">
        <v>8.4513020526714655</v>
      </c>
      <c r="L38">
        <v>4.0588023965040261</v>
      </c>
      <c r="M38">
        <v>10.093522023735961</v>
      </c>
      <c r="N38">
        <v>10.19406594772035</v>
      </c>
      <c r="O38">
        <v>8.2862738991476999</v>
      </c>
      <c r="P38">
        <v>6.0032968720502504</v>
      </c>
      <c r="Q38">
        <v>2.5515913648880382</v>
      </c>
      <c r="R38">
        <v>5.4554331228426616</v>
      </c>
      <c r="S38">
        <v>5.437972784726635</v>
      </c>
      <c r="T38">
        <v>5.3385753111956404</v>
      </c>
      <c r="U38">
        <v>9.8290330707010565</v>
      </c>
      <c r="V38">
        <v>10.98628640551626</v>
      </c>
      <c r="W38" t="s">
        <v>146</v>
      </c>
      <c r="X38" t="s">
        <v>147</v>
      </c>
      <c r="Y38" t="s">
        <v>148</v>
      </c>
      <c r="Z38" t="s">
        <v>149</v>
      </c>
      <c r="AA38" t="s">
        <v>150</v>
      </c>
      <c r="AB38" t="s">
        <v>151</v>
      </c>
      <c r="AC38" t="s">
        <v>152</v>
      </c>
      <c r="AD38" t="s">
        <v>153</v>
      </c>
      <c r="AE38" t="s">
        <v>154</v>
      </c>
      <c r="AF38" t="s">
        <v>155</v>
      </c>
      <c r="AG38" t="s">
        <v>156</v>
      </c>
      <c r="AH38" t="s">
        <v>157</v>
      </c>
      <c r="AI38" t="s">
        <v>158</v>
      </c>
      <c r="AJ38" t="s">
        <v>159</v>
      </c>
      <c r="AK38" t="s">
        <v>160</v>
      </c>
      <c r="AL38" t="s">
        <v>161</v>
      </c>
      <c r="AM38" t="s">
        <v>162</v>
      </c>
      <c r="AN38">
        <v>9.0602770497940952</v>
      </c>
      <c r="AO38">
        <v>3.8391224862888711</v>
      </c>
      <c r="AP38">
        <v>4.3429844097995582</v>
      </c>
      <c r="AQ38">
        <v>6.6765578635014808</v>
      </c>
      <c r="AR38">
        <v>8.8185890257558004</v>
      </c>
      <c r="AS38">
        <v>5.7692307692307638</v>
      </c>
      <c r="AT38">
        <v>3.7495313085864228</v>
      </c>
      <c r="AU38">
        <v>11.48121899362153</v>
      </c>
      <c r="AV38">
        <v>5.7471264367816106</v>
      </c>
      <c r="AW38">
        <v>9.713331477873643</v>
      </c>
      <c r="AX38">
        <v>6.2197392923650181</v>
      </c>
      <c r="AY38">
        <v>8.7247076294784254</v>
      </c>
      <c r="AZ38">
        <v>14.360313315926909</v>
      </c>
      <c r="BA38">
        <v>3.1688166012338699</v>
      </c>
      <c r="BB38">
        <v>5.042326094957664</v>
      </c>
      <c r="BC38">
        <v>4.0221914008321624</v>
      </c>
      <c r="BD38">
        <v>7.7132178049609381</v>
      </c>
      <c r="BE38"/>
      <c r="BF38"/>
      <c r="BG38"/>
      <c r="BH38"/>
      <c r="BI38"/>
      <c r="BJ38"/>
      <c r="BK38"/>
      <c r="BL38"/>
      <c r="BM38"/>
      <c r="BN38"/>
      <c r="BO38"/>
      <c r="BP38"/>
      <c r="BQ38"/>
      <c r="BR38"/>
      <c r="BS38"/>
      <c r="BT38"/>
      <c r="BU38"/>
      <c r="BV38"/>
      <c r="BW38"/>
      <c r="BX38"/>
      <c r="BY38"/>
      <c r="BZ38"/>
      <c r="CA38"/>
      <c r="CB38"/>
      <c r="CC38"/>
      <c r="CD38"/>
      <c r="CE38"/>
      <c r="CF38"/>
      <c r="CG38"/>
      <c r="CH38"/>
      <c r="CI38"/>
      <c r="CJ38"/>
    </row>
    <row r="39">
      <c r="A39" t="s">
        <v>351</v>
      </c>
      <c r="B39">
        <v>2001</v>
      </c>
      <c r="C39" t="s">
        <v>354</v>
      </c>
      <c r="D39">
        <v>152</v>
      </c>
      <c r="E39" t="s">
        <v>109</v>
      </c>
      <c r="F39" t="s">
        <v>48</v>
      </c>
      <c r="G39" t="s">
        <v>192</v>
      </c>
      <c r="H39">
        <v>93.653715818943823</v>
      </c>
      <c r="I39">
        <v>91.491903524073308</v>
      </c>
      <c r="J39">
        <v>89.625094810613135</v>
      </c>
      <c r="K39">
        <v>91.478931451970908</v>
      </c>
      <c r="L39">
        <v>95.878548940804507</v>
      </c>
      <c r="M39">
        <v>89.906477976263801</v>
      </c>
      <c r="N39">
        <v>89.80593405227954</v>
      </c>
      <c r="O39">
        <v>91.591497977084629</v>
      </c>
      <c r="P39">
        <v>93.996703127949786</v>
      </c>
      <c r="Q39">
        <v>97.36754023706014</v>
      </c>
      <c r="R39">
        <v>94.544566877157337</v>
      </c>
      <c r="S39">
        <v>94.321531163459781</v>
      </c>
      <c r="T39">
        <v>94.469372428912052</v>
      </c>
      <c r="U39">
        <v>90.136565359359395</v>
      </c>
      <c r="V39">
        <v>88.973451346275667</v>
      </c>
      <c r="W39" t="s">
        <v>146</v>
      </c>
      <c r="X39" t="s">
        <v>147</v>
      </c>
      <c r="Y39" t="s">
        <v>148</v>
      </c>
      <c r="Z39" t="s">
        <v>149</v>
      </c>
      <c r="AA39" t="s">
        <v>150</v>
      </c>
      <c r="AB39" t="s">
        <v>151</v>
      </c>
      <c r="AC39" t="s">
        <v>152</v>
      </c>
      <c r="AD39" t="s">
        <v>153</v>
      </c>
      <c r="AE39" t="s">
        <v>154</v>
      </c>
      <c r="AF39" t="s">
        <v>155</v>
      </c>
      <c r="AG39" t="s">
        <v>156</v>
      </c>
      <c r="AH39" t="s">
        <v>157</v>
      </c>
      <c r="AI39" t="s">
        <v>158</v>
      </c>
      <c r="AJ39" t="s">
        <v>159</v>
      </c>
      <c r="AK39" t="s">
        <v>160</v>
      </c>
      <c r="AL39" t="s">
        <v>161</v>
      </c>
      <c r="AM39" t="s">
        <v>162</v>
      </c>
      <c r="AN39">
        <v>90.939722950206033</v>
      </c>
      <c r="AO39">
        <v>95.831809872029339</v>
      </c>
      <c r="AP39">
        <v>95.545657015590223</v>
      </c>
      <c r="AQ39">
        <v>93.3234421364985</v>
      </c>
      <c r="AR39">
        <v>91.181410974244102</v>
      </c>
      <c r="AS39">
        <v>94.230769230769198</v>
      </c>
      <c r="AT39">
        <v>96.250468691413545</v>
      </c>
      <c r="AU39">
        <v>88.341601700921274</v>
      </c>
      <c r="AV39">
        <v>94.252873563218358</v>
      </c>
      <c r="AW39">
        <v>90.286668522126277</v>
      </c>
      <c r="AX39">
        <v>93.780260707635037</v>
      </c>
      <c r="AY39">
        <v>91.182476331910195</v>
      </c>
      <c r="AZ39">
        <v>85.639686684073169</v>
      </c>
      <c r="BA39">
        <v>96.831183398766171</v>
      </c>
      <c r="BB39">
        <v>94.957673905042299</v>
      </c>
      <c r="BC39">
        <v>95.977808599167801</v>
      </c>
      <c r="BD39">
        <v>91.879034998301037</v>
      </c>
      <c r="BE39"/>
      <c r="BF39"/>
      <c r="BG39"/>
      <c r="BH39"/>
      <c r="BI39"/>
      <c r="BJ39"/>
      <c r="BK39"/>
      <c r="BL39"/>
      <c r="BM39"/>
      <c r="BN39"/>
      <c r="BO39"/>
      <c r="BP39"/>
      <c r="BQ39"/>
      <c r="BR39"/>
      <c r="BS39"/>
      <c r="BT39"/>
      <c r="BU39"/>
      <c r="BV39"/>
      <c r="BW39"/>
      <c r="BX39"/>
      <c r="BY39"/>
      <c r="BZ39"/>
      <c r="CA39"/>
      <c r="CB39"/>
      <c r="CC39"/>
      <c r="CD39"/>
      <c r="CE39"/>
      <c r="CF39"/>
      <c r="CG39"/>
      <c r="CH39"/>
      <c r="CI39"/>
      <c r="CJ39"/>
    </row>
    <row r="40">
      <c r="A40" t="s">
        <v>351</v>
      </c>
      <c r="B40">
        <v>2001</v>
      </c>
      <c r="C40" t="s">
        <v>354</v>
      </c>
      <c r="D40">
        <v>153</v>
      </c>
      <c r="E40" t="s">
        <v>62</v>
      </c>
      <c r="F40" t="s">
        <v>177</v>
      </c>
      <c r="G40" t="s">
        <v>192</v>
      </c>
      <c r="H40">
        <v>0.0042473122743376997</v>
      </c>
      <c r="I40">
        <v>0.65718103925348315</v>
      </c>
      <c r="J40">
        <v>5.5469236239257693</v>
      </c>
      <c r="K40">
        <v>22.186588465197431</v>
      </c>
      <c r="L40">
        <v>54.901162025269137</v>
      </c>
      <c r="M40">
        <v>2.7092430902702178</v>
      </c>
      <c r="N40">
        <v>11.217320312353889</v>
      </c>
      <c r="O40">
        <v>22.099173978391761</v>
      </c>
      <c r="P40">
        <v>43.908496428205233</v>
      </c>
      <c r="Q40">
        <v>66.486013417086269</v>
      </c>
      <c r="R40">
        <v>0</v>
      </c>
      <c r="S40">
        <v>0</v>
      </c>
      <c r="T40">
        <v>0</v>
      </c>
      <c r="U40">
        <v>0.072140403745655293</v>
      </c>
      <c r="V40">
        <v>0.42818332608989201</v>
      </c>
      <c r="W40" t="s">
        <v>146</v>
      </c>
      <c r="X40" t="s">
        <v>147</v>
      </c>
      <c r="Y40" t="s">
        <v>148</v>
      </c>
      <c r="Z40" t="s">
        <v>149</v>
      </c>
      <c r="AA40" t="s">
        <v>150</v>
      </c>
      <c r="AB40" t="s">
        <v>151</v>
      </c>
      <c r="AC40" t="s">
        <v>152</v>
      </c>
      <c r="AD40" t="s">
        <v>153</v>
      </c>
      <c r="AE40" t="s">
        <v>154</v>
      </c>
      <c r="AF40" t="s">
        <v>155</v>
      </c>
      <c r="AG40" t="s">
        <v>156</v>
      </c>
      <c r="AH40" t="s">
        <v>157</v>
      </c>
      <c r="AI40" t="s">
        <v>158</v>
      </c>
      <c r="AJ40" t="s">
        <v>159</v>
      </c>
      <c r="AK40" t="s">
        <v>160</v>
      </c>
      <c r="AL40" t="s">
        <v>161</v>
      </c>
      <c r="AM40" t="s">
        <v>162</v>
      </c>
      <c r="AN40">
        <v>0.26146898027097859</v>
      </c>
      <c r="AO40">
        <v>1.272949816401481</v>
      </c>
      <c r="AP40">
        <v>8.9591567852437546</v>
      </c>
      <c r="AQ40">
        <v>2.3898941618299752</v>
      </c>
      <c r="AR40">
        <v>8.3395016037502288</v>
      </c>
      <c r="AS40">
        <v>1.1746031746031731</v>
      </c>
      <c r="AT40">
        <v>15.03629450397511</v>
      </c>
      <c r="AU40">
        <v>12.081844754790479</v>
      </c>
      <c r="AV40">
        <v>5.0090525045262417</v>
      </c>
      <c r="AW40">
        <v>19.512195121951219</v>
      </c>
      <c r="AX40">
        <v>3.827751196172267</v>
      </c>
      <c r="AY40">
        <v>44.678915772239527</v>
      </c>
      <c r="AZ40">
        <v>10.108191653786729</v>
      </c>
      <c r="BA40">
        <v>6.0967379077615176</v>
      </c>
      <c r="BB40">
        <v>3.2699366032699282</v>
      </c>
      <c r="BC40">
        <v>3.2781862745097889</v>
      </c>
      <c r="BD40">
        <v>6.0887822435512957</v>
      </c>
      <c r="BE40">
        <v>0.51155399999999995</v>
      </c>
      <c r="BF40">
        <v>79.187176999999991</v>
      </c>
      <c r="BG40">
        <v>669.25254600000017</v>
      </c>
      <c r="BH40">
        <v>2673.386399999993</v>
      </c>
      <c r="BI40">
        <v>6614.7224939999987</v>
      </c>
      <c r="BJ40">
        <v>185.450941</v>
      </c>
      <c r="BK40">
        <v>766.67592400000024</v>
      </c>
      <c r="BL40">
        <v>1512.1588929999989</v>
      </c>
      <c r="BM40">
        <v>3002.4493389999921</v>
      </c>
      <c r="BN40">
        <v>4544.2162350000008</v>
      </c>
      <c r="BO40">
        <v>0</v>
      </c>
      <c r="BP40">
        <v>0</v>
      </c>
      <c r="BQ40">
        <v>0</v>
      </c>
      <c r="BR40">
        <v>3.7597839999999998</v>
      </c>
      <c r="BS40">
        <v>22.349055</v>
      </c>
      <c r="BT40">
        <v>9.5523009999999999</v>
      </c>
      <c r="BU40">
        <v>43.92913200000001</v>
      </c>
      <c r="BV40">
        <v>173.92835999999991</v>
      </c>
      <c r="BW40">
        <v>49.358820000000001</v>
      </c>
      <c r="BX40">
        <v>407.36909199999991</v>
      </c>
      <c r="BY40">
        <v>21.110016999999999</v>
      </c>
      <c r="BZ40">
        <v>428.3727750000001</v>
      </c>
      <c r="CA40">
        <v>149.1582359999999</v>
      </c>
      <c r="CB40">
        <v>188.71892600000001</v>
      </c>
      <c r="CC40">
        <v>848.11236800000063</v>
      </c>
      <c r="CD40">
        <v>66.355800000000002</v>
      </c>
      <c r="CE40">
        <v>6797.1298159999733</v>
      </c>
      <c r="CF40">
        <v>320.95867499999991</v>
      </c>
      <c r="CG40">
        <v>320.0480189999999</v>
      </c>
      <c r="CH40">
        <v>67.166750000000008</v>
      </c>
      <c r="CI40">
        <v>31.697572999999991</v>
      </c>
      <c r="CJ40">
        <v>114.09351100000001</v>
      </c>
    </row>
    <row r="41">
      <c r="A41" t="s">
        <v>351</v>
      </c>
      <c r="B41">
        <v>2001</v>
      </c>
      <c r="C41" t="s">
        <v>354</v>
      </c>
      <c r="D41">
        <v>154</v>
      </c>
      <c r="E41" t="s">
        <v>62</v>
      </c>
      <c r="F41" t="s">
        <v>178</v>
      </c>
      <c r="G41" t="s">
        <v>192</v>
      </c>
      <c r="H41">
        <v>0.0212365613716885</v>
      </c>
      <c r="I41">
        <v>0.024630146191624899</v>
      </c>
      <c r="J41">
        <v>0.52203357950521523</v>
      </c>
      <c r="K41">
        <v>1.8677997757677509</v>
      </c>
      <c r="L41">
        <v>4.3675503866383174</v>
      </c>
      <c r="M41">
        <v>0.097479634927551406</v>
      </c>
      <c r="N41">
        <v>1.0222371221226749</v>
      </c>
      <c r="O41">
        <v>1.9627253335511521</v>
      </c>
      <c r="P41">
        <v>2.787178418471072</v>
      </c>
      <c r="Q41">
        <v>4.6673528947210814</v>
      </c>
      <c r="R41">
        <v>0.049245793795517002</v>
      </c>
      <c r="S41">
        <v>0</v>
      </c>
      <c r="T41">
        <v>0.0153731652097723</v>
      </c>
      <c r="U41">
        <v>0.041557734946548401</v>
      </c>
      <c r="V41">
        <v>1.797739469313518</v>
      </c>
      <c r="W41" t="s">
        <v>146</v>
      </c>
      <c r="X41" t="s">
        <v>147</v>
      </c>
      <c r="Y41" t="s">
        <v>148</v>
      </c>
      <c r="Z41" t="s">
        <v>149</v>
      </c>
      <c r="AA41" t="s">
        <v>150</v>
      </c>
      <c r="AB41" t="s">
        <v>151</v>
      </c>
      <c r="AC41" t="s">
        <v>152</v>
      </c>
      <c r="AD41" t="s">
        <v>153</v>
      </c>
      <c r="AE41" t="s">
        <v>154</v>
      </c>
      <c r="AF41" t="s">
        <v>155</v>
      </c>
      <c r="AG41" t="s">
        <v>156</v>
      </c>
      <c r="AH41" t="s">
        <v>157</v>
      </c>
      <c r="AI41" t="s">
        <v>158</v>
      </c>
      <c r="AJ41" t="s">
        <v>159</v>
      </c>
      <c r="AK41" t="s">
        <v>160</v>
      </c>
      <c r="AL41" t="s">
        <v>161</v>
      </c>
      <c r="AM41" t="s">
        <v>162</v>
      </c>
      <c r="AN41">
        <v>1.2122652721654461</v>
      </c>
      <c r="AO41">
        <v>5.8261933904529322</v>
      </c>
      <c r="AP41">
        <v>0.60606060606060708</v>
      </c>
      <c r="AQ41">
        <v>1.024240355069989</v>
      </c>
      <c r="AR41">
        <v>1.159634838391304</v>
      </c>
      <c r="AS41">
        <v>1.3015873015873001</v>
      </c>
      <c r="AT41">
        <v>0.38022813688212898</v>
      </c>
      <c r="AU41">
        <v>2.1760311789542022</v>
      </c>
      <c r="AV41">
        <v>0.63367531683765688</v>
      </c>
      <c r="AW41">
        <v>1.8162947586922671</v>
      </c>
      <c r="AX41">
        <v>0.22328548644338231</v>
      </c>
      <c r="AY41">
        <v>1.0187374931781039</v>
      </c>
      <c r="AZ41">
        <v>1.174652241112832</v>
      </c>
      <c r="BA41">
        <v>1.844769403824519</v>
      </c>
      <c r="BB41">
        <v>0.46713380046713249</v>
      </c>
      <c r="BC41">
        <v>0.7965686274509769</v>
      </c>
      <c r="BD41">
        <v>0.56988602279544176</v>
      </c>
      <c r="BE41">
        <v>2.5577700000000001</v>
      </c>
      <c r="BF41">
        <v>2.9678149999999999</v>
      </c>
      <c r="BG41">
        <v>62.98487699999999</v>
      </c>
      <c r="BH41">
        <v>225.06166400000001</v>
      </c>
      <c r="BI41">
        <v>526.22080699999981</v>
      </c>
      <c r="BJ41">
        <v>6.6725979999999998</v>
      </c>
      <c r="BK41">
        <v>69.867362999999997</v>
      </c>
      <c r="BL41">
        <v>134.30151599999999</v>
      </c>
      <c r="BM41">
        <v>190.58639400000001</v>
      </c>
      <c r="BN41">
        <v>319.00635499999999</v>
      </c>
      <c r="BO41">
        <v>2.5577700000000001</v>
      </c>
      <c r="BP41">
        <v>0</v>
      </c>
      <c r="BQ41">
        <v>0.80192600000000003</v>
      </c>
      <c r="BR41">
        <v>2.165889</v>
      </c>
      <c r="BS41">
        <v>93.833122000000017</v>
      </c>
      <c r="BT41">
        <v>44.287940999999996</v>
      </c>
      <c r="BU41">
        <v>201.060258</v>
      </c>
      <c r="BV41">
        <v>11.765741999999999</v>
      </c>
      <c r="BW41">
        <v>21.153780000000001</v>
      </c>
      <c r="BX41">
        <v>56.645997999999992</v>
      </c>
      <c r="BY41">
        <v>23.392181000000001</v>
      </c>
      <c r="BZ41">
        <v>10.832414999999999</v>
      </c>
      <c r="CA41">
        <v>26.864521</v>
      </c>
      <c r="CB41">
        <v>23.874081</v>
      </c>
      <c r="CC41">
        <v>78.946629999999999</v>
      </c>
      <c r="CD41">
        <v>3.8707549999999999</v>
      </c>
      <c r="CE41">
        <v>154.98341600000001</v>
      </c>
      <c r="CF41">
        <v>37.297949999999993</v>
      </c>
      <c r="CG41">
        <v>96.841097999999988</v>
      </c>
      <c r="CH41">
        <v>9.5952500000000001</v>
      </c>
      <c r="CI41">
        <v>7.7022139999999988</v>
      </c>
      <c r="CJ41">
        <v>10.678703000000001</v>
      </c>
    </row>
    <row r="42">
      <c r="A42" t="s">
        <v>351</v>
      </c>
      <c r="B42">
        <v>2001</v>
      </c>
      <c r="C42" t="s">
        <v>354</v>
      </c>
      <c r="D42">
        <v>155</v>
      </c>
      <c r="E42" t="s">
        <v>62</v>
      </c>
      <c r="F42" t="s">
        <v>179</v>
      </c>
      <c r="G42" t="s">
        <v>192</v>
      </c>
      <c r="H42">
        <v>0.046720435017714598</v>
      </c>
      <c r="I42">
        <v>0.39570196341600639</v>
      </c>
      <c r="J42">
        <v>1.585502473275846</v>
      </c>
      <c r="K42">
        <v>7.2020046374305382</v>
      </c>
      <c r="L42">
        <v>16.139411225312639</v>
      </c>
      <c r="M42">
        <v>0.29663005116742519</v>
      </c>
      <c r="N42">
        <v>2.9556773450347782</v>
      </c>
      <c r="O42">
        <v>6.9063137331180817</v>
      </c>
      <c r="P42">
        <v>11.42165499927423</v>
      </c>
      <c r="Q42">
        <v>16.766645250800622</v>
      </c>
      <c r="R42">
        <v>0.068944111313723799</v>
      </c>
      <c r="S42">
        <v>0</v>
      </c>
      <c r="T42">
        <v>0.17462856787389319</v>
      </c>
      <c r="U42">
        <v>0.59560758421336246</v>
      </c>
      <c r="V42">
        <v>7.4978709944581254</v>
      </c>
      <c r="W42" t="s">
        <v>146</v>
      </c>
      <c r="X42" t="s">
        <v>147</v>
      </c>
      <c r="Y42" t="s">
        <v>148</v>
      </c>
      <c r="Z42" t="s">
        <v>149</v>
      </c>
      <c r="AA42" t="s">
        <v>150</v>
      </c>
      <c r="AB42" t="s">
        <v>151</v>
      </c>
      <c r="AC42" t="s">
        <v>152</v>
      </c>
      <c r="AD42" t="s">
        <v>153</v>
      </c>
      <c r="AE42" t="s">
        <v>154</v>
      </c>
      <c r="AF42" t="s">
        <v>155</v>
      </c>
      <c r="AG42" t="s">
        <v>156</v>
      </c>
      <c r="AH42" t="s">
        <v>157</v>
      </c>
      <c r="AI42" t="s">
        <v>158</v>
      </c>
      <c r="AJ42" t="s">
        <v>159</v>
      </c>
      <c r="AK42" t="s">
        <v>160</v>
      </c>
      <c r="AL42" t="s">
        <v>161</v>
      </c>
      <c r="AM42" t="s">
        <v>162</v>
      </c>
      <c r="AN42">
        <v>1.7114333254100409</v>
      </c>
      <c r="AO42">
        <v>1.6156670746634181</v>
      </c>
      <c r="AP42">
        <v>3.6363636363636429</v>
      </c>
      <c r="AQ42">
        <v>14.81734380334586</v>
      </c>
      <c r="AR42">
        <v>3.7256353318529132</v>
      </c>
      <c r="AS42">
        <v>7.4920634920634814</v>
      </c>
      <c r="AT42">
        <v>3.6985827860352551</v>
      </c>
      <c r="AU42">
        <v>9.158817797986341</v>
      </c>
      <c r="AV42">
        <v>1.2975256487628219</v>
      </c>
      <c r="AW42">
        <v>3.0098598858328991</v>
      </c>
      <c r="AX42">
        <v>1.3397129186602941</v>
      </c>
      <c r="AY42">
        <v>8.2954338730216985</v>
      </c>
      <c r="AZ42">
        <v>7.5425038639876556</v>
      </c>
      <c r="BA42">
        <v>3.5770528683914451</v>
      </c>
      <c r="BB42">
        <v>2.0353687020353641</v>
      </c>
      <c r="BC42">
        <v>1.011029411764701</v>
      </c>
      <c r="BD42">
        <v>4.4391121775644926</v>
      </c>
      <c r="BE42">
        <v>5.6270939999999996</v>
      </c>
      <c r="BF42">
        <v>47.680197000000007</v>
      </c>
      <c r="BG42">
        <v>191.29550699999999</v>
      </c>
      <c r="BH42">
        <v>867.80990600000052</v>
      </c>
      <c r="BI42">
        <v>1944.5440229999981</v>
      </c>
      <c r="BJ42">
        <v>20.304683000000001</v>
      </c>
      <c r="BK42">
        <v>202.01319000000001</v>
      </c>
      <c r="BL42">
        <v>472.57167800000002</v>
      </c>
      <c r="BM42">
        <v>781.00921900000014</v>
      </c>
      <c r="BN42">
        <v>1145.974283</v>
      </c>
      <c r="BO42">
        <v>3.5808779999999998</v>
      </c>
      <c r="BP42">
        <v>0</v>
      </c>
      <c r="BQ42">
        <v>9.1093270000000004</v>
      </c>
      <c r="BR42">
        <v>31.041632</v>
      </c>
      <c r="BS42">
        <v>391.35183700000022</v>
      </c>
      <c r="BT42">
        <v>62.524151999999987</v>
      </c>
      <c r="BU42">
        <v>55.756206000000013</v>
      </c>
      <c r="BV42">
        <v>70.594452000000004</v>
      </c>
      <c r="BW42">
        <v>306.02468400000021</v>
      </c>
      <c r="BX42">
        <v>181.99033399999999</v>
      </c>
      <c r="BY42">
        <v>134.64767599999999</v>
      </c>
      <c r="BZ42">
        <v>105.369855</v>
      </c>
      <c r="CA42">
        <v>113.071566</v>
      </c>
      <c r="CB42">
        <v>48.885022999999997</v>
      </c>
      <c r="CC42">
        <v>130.82584399999999</v>
      </c>
      <c r="CD42">
        <v>23.224530000000001</v>
      </c>
      <c r="CE42">
        <v>1262.0078159999989</v>
      </c>
      <c r="CF42">
        <v>239.49209999999999</v>
      </c>
      <c r="CG42">
        <v>187.77725100000001</v>
      </c>
      <c r="CH42">
        <v>41.80787500000001</v>
      </c>
      <c r="CI42">
        <v>9.7758869999999991</v>
      </c>
      <c r="CJ42">
        <v>83.181475999999975</v>
      </c>
    </row>
    <row r="43">
      <c r="A43" t="s">
        <v>351</v>
      </c>
      <c r="B43">
        <v>2001</v>
      </c>
      <c r="C43" t="s">
        <v>354</v>
      </c>
      <c r="D43">
        <v>156</v>
      </c>
      <c r="E43" t="s">
        <v>62</v>
      </c>
      <c r="F43" t="s">
        <v>180</v>
      </c>
      <c r="G43" t="s">
        <v>192</v>
      </c>
      <c r="H43">
        <v>0.0212365613716885</v>
      </c>
      <c r="I43">
        <v>0.1501636437754891</v>
      </c>
      <c r="J43">
        <v>0.72828496147339683</v>
      </c>
      <c r="K43">
        <v>0.65727365740849886</v>
      </c>
      <c r="L43">
        <v>0.85888209768860135</v>
      </c>
      <c r="M43">
        <v>0.89889985674690298</v>
      </c>
      <c r="N43">
        <v>0.77350766966955675</v>
      </c>
      <c r="O43">
        <v>0.75208513263471111</v>
      </c>
      <c r="P43">
        <v>0.76245229555678995</v>
      </c>
      <c r="Q43">
        <v>0.71785556323733934</v>
      </c>
      <c r="R43">
        <v>0</v>
      </c>
      <c r="S43">
        <v>0.048998151504376398</v>
      </c>
      <c r="T43">
        <v>0.0392265827805552</v>
      </c>
      <c r="U43">
        <v>0.083310739857786198</v>
      </c>
      <c r="V43">
        <v>0.291119036734935</v>
      </c>
      <c r="W43" t="s">
        <v>146</v>
      </c>
      <c r="X43" t="s">
        <v>147</v>
      </c>
      <c r="Y43" t="s">
        <v>148</v>
      </c>
      <c r="Z43" t="s">
        <v>149</v>
      </c>
      <c r="AA43" t="s">
        <v>150</v>
      </c>
      <c r="AB43" t="s">
        <v>151</v>
      </c>
      <c r="AC43" t="s">
        <v>152</v>
      </c>
      <c r="AD43" t="s">
        <v>153</v>
      </c>
      <c r="AE43" t="s">
        <v>154</v>
      </c>
      <c r="AF43" t="s">
        <v>155</v>
      </c>
      <c r="AG43" t="s">
        <v>156</v>
      </c>
      <c r="AH43" t="s">
        <v>157</v>
      </c>
      <c r="AI43" t="s">
        <v>158</v>
      </c>
      <c r="AJ43" t="s">
        <v>159</v>
      </c>
      <c r="AK43" t="s">
        <v>160</v>
      </c>
      <c r="AL43" t="s">
        <v>161</v>
      </c>
      <c r="AM43" t="s">
        <v>162</v>
      </c>
      <c r="AN43">
        <v>1.735203232707403</v>
      </c>
      <c r="AO43">
        <v>0.51407588739290577</v>
      </c>
      <c r="AP43">
        <v>4.9011857707509936</v>
      </c>
      <c r="AQ43">
        <v>0</v>
      </c>
      <c r="AR43">
        <v>0</v>
      </c>
      <c r="AS43">
        <v>0.063492063492063405</v>
      </c>
      <c r="AT43">
        <v>0</v>
      </c>
      <c r="AU43">
        <v>0</v>
      </c>
      <c r="AV43">
        <v>1.3578756789378359</v>
      </c>
      <c r="AW43">
        <v>0.36325895173845341</v>
      </c>
      <c r="AX43">
        <v>0.063795853269537794</v>
      </c>
      <c r="AY43">
        <v>0.090958704748045002</v>
      </c>
      <c r="AZ43">
        <v>0</v>
      </c>
      <c r="BA43">
        <v>0.60742407199100024</v>
      </c>
      <c r="BB43">
        <v>0</v>
      </c>
      <c r="BC43">
        <v>0</v>
      </c>
      <c r="BD43">
        <v>0</v>
      </c>
      <c r="BE43">
        <v>2.5577700000000001</v>
      </c>
      <c r="BF43">
        <v>18.094002</v>
      </c>
      <c r="BG43">
        <v>87.869709000000014</v>
      </c>
      <c r="BH43">
        <v>79.198587000000003</v>
      </c>
      <c r="BI43">
        <v>103.48172099999999</v>
      </c>
      <c r="BJ43">
        <v>61.530773999999987</v>
      </c>
      <c r="BK43">
        <v>52.867324000000004</v>
      </c>
      <c r="BL43">
        <v>51.462204999999997</v>
      </c>
      <c r="BM43">
        <v>52.136250999999987</v>
      </c>
      <c r="BN43">
        <v>49.064318</v>
      </c>
      <c r="BO43">
        <v>0</v>
      </c>
      <c r="BP43">
        <v>2.5577700000000001</v>
      </c>
      <c r="BQ43">
        <v>2.0462159999999998</v>
      </c>
      <c r="BR43">
        <v>4.3419549999999996</v>
      </c>
      <c r="BS43">
        <v>15.194976</v>
      </c>
      <c r="BT43">
        <v>63.392543000000003</v>
      </c>
      <c r="BU43">
        <v>17.740611000000001</v>
      </c>
      <c r="BV43">
        <v>95.149043999999961</v>
      </c>
      <c r="BW43">
        <v>0</v>
      </c>
      <c r="BX43">
        <v>0</v>
      </c>
      <c r="BY43">
        <v>1.1410819999999999</v>
      </c>
      <c r="BZ43">
        <v>0</v>
      </c>
      <c r="CA43">
        <v>0</v>
      </c>
      <c r="CB43">
        <v>51.158745000000003</v>
      </c>
      <c r="CC43">
        <v>15.789326000000001</v>
      </c>
      <c r="CD43">
        <v>1.1059300000000001</v>
      </c>
      <c r="CE43">
        <v>13.837804999999999</v>
      </c>
      <c r="CF43">
        <v>0</v>
      </c>
      <c r="CG43">
        <v>31.886703000000001</v>
      </c>
      <c r="CH43">
        <v>0</v>
      </c>
      <c r="CI43">
        <v>0</v>
      </c>
      <c r="CJ43">
        <v>0</v>
      </c>
    </row>
    <row r="44">
      <c r="A44" t="s">
        <v>351</v>
      </c>
      <c r="B44">
        <v>2001</v>
      </c>
      <c r="C44" t="s">
        <v>354</v>
      </c>
      <c r="D44">
        <v>157</v>
      </c>
      <c r="E44" t="s">
        <v>62</v>
      </c>
      <c r="F44" t="s">
        <v>181</v>
      </c>
      <c r="G44" t="s">
        <v>192</v>
      </c>
      <c r="H44">
        <v>0</v>
      </c>
      <c r="I44">
        <v>0</v>
      </c>
      <c r="J44">
        <v>0.057579442397274298</v>
      </c>
      <c r="K44">
        <v>0</v>
      </c>
      <c r="L44">
        <v>0.068614167787856395</v>
      </c>
      <c r="M44">
        <v>0.10149022932821219</v>
      </c>
      <c r="N44">
        <v>0</v>
      </c>
      <c r="O44">
        <v>0</v>
      </c>
      <c r="P44">
        <v>0.12089734681040309</v>
      </c>
      <c r="Q44">
        <v>0</v>
      </c>
      <c r="R44">
        <v>0</v>
      </c>
      <c r="S44">
        <v>0</v>
      </c>
      <c r="T44">
        <v>0</v>
      </c>
      <c r="U44">
        <v>0</v>
      </c>
      <c r="V44">
        <v>0</v>
      </c>
      <c r="W44" t="s">
        <v>146</v>
      </c>
      <c r="X44" t="s">
        <v>147</v>
      </c>
      <c r="Y44" t="s">
        <v>148</v>
      </c>
      <c r="Z44" t="s">
        <v>149</v>
      </c>
      <c r="AA44" t="s">
        <v>150</v>
      </c>
      <c r="AB44" t="s">
        <v>151</v>
      </c>
      <c r="AC44" t="s">
        <v>152</v>
      </c>
      <c r="AD44" t="s">
        <v>153</v>
      </c>
      <c r="AE44" t="s">
        <v>154</v>
      </c>
      <c r="AF44" t="s">
        <v>155</v>
      </c>
      <c r="AG44" t="s">
        <v>156</v>
      </c>
      <c r="AH44" t="s">
        <v>157</v>
      </c>
      <c r="AI44" t="s">
        <v>158</v>
      </c>
      <c r="AJ44" t="s">
        <v>159</v>
      </c>
      <c r="AK44" t="s">
        <v>160</v>
      </c>
      <c r="AL44" t="s">
        <v>161</v>
      </c>
      <c r="AM44" t="s">
        <v>162</v>
      </c>
      <c r="AN44">
        <v>0.1901592583788935</v>
      </c>
      <c r="AO44">
        <v>0</v>
      </c>
      <c r="AP44">
        <v>0</v>
      </c>
      <c r="AQ44">
        <v>0</v>
      </c>
      <c r="AR44">
        <v>0</v>
      </c>
      <c r="AS44">
        <v>0</v>
      </c>
      <c r="AT44">
        <v>0</v>
      </c>
      <c r="AU44">
        <v>0</v>
      </c>
      <c r="AV44">
        <v>0</v>
      </c>
      <c r="AW44">
        <v>0</v>
      </c>
      <c r="AX44">
        <v>0</v>
      </c>
      <c r="AY44">
        <v>0</v>
      </c>
      <c r="AZ44">
        <v>0</v>
      </c>
      <c r="BA44">
        <v>0.1574803149606297</v>
      </c>
      <c r="BB44">
        <v>0</v>
      </c>
      <c r="BC44">
        <v>0</v>
      </c>
      <c r="BD44">
        <v>0</v>
      </c>
      <c r="BE44">
        <v>0</v>
      </c>
      <c r="BF44">
        <v>0</v>
      </c>
      <c r="BG44">
        <v>6.9471280000000002</v>
      </c>
      <c r="BH44">
        <v>0</v>
      </c>
      <c r="BI44">
        <v>8.2669230000000002</v>
      </c>
      <c r="BJ44">
        <v>6.9471280000000002</v>
      </c>
      <c r="BK44">
        <v>0</v>
      </c>
      <c r="BL44">
        <v>0</v>
      </c>
      <c r="BM44">
        <v>8.2669230000000002</v>
      </c>
      <c r="BN44">
        <v>0</v>
      </c>
      <c r="BO44">
        <v>0</v>
      </c>
      <c r="BP44">
        <v>0</v>
      </c>
      <c r="BQ44">
        <v>0</v>
      </c>
      <c r="BR44">
        <v>0</v>
      </c>
      <c r="BS44">
        <v>0</v>
      </c>
      <c r="BT44">
        <v>6.9471280000000002</v>
      </c>
      <c r="BU44">
        <v>0</v>
      </c>
      <c r="BV44">
        <v>0</v>
      </c>
      <c r="BW44">
        <v>0</v>
      </c>
      <c r="BX44">
        <v>0</v>
      </c>
      <c r="BY44">
        <v>0</v>
      </c>
      <c r="BZ44">
        <v>0</v>
      </c>
      <c r="CA44">
        <v>0</v>
      </c>
      <c r="CB44">
        <v>0</v>
      </c>
      <c r="CC44">
        <v>0</v>
      </c>
      <c r="CD44">
        <v>0</v>
      </c>
      <c r="CE44">
        <v>0</v>
      </c>
      <c r="CF44">
        <v>0</v>
      </c>
      <c r="CG44">
        <v>8.2669230000000002</v>
      </c>
      <c r="CH44">
        <v>0</v>
      </c>
      <c r="CI44">
        <v>0</v>
      </c>
      <c r="CJ44">
        <v>0</v>
      </c>
    </row>
    <row r="45">
      <c r="A45" t="s">
        <v>351</v>
      </c>
      <c r="B45">
        <v>2001</v>
      </c>
      <c r="C45" t="s">
        <v>354</v>
      </c>
      <c r="D45">
        <v>158</v>
      </c>
      <c r="E45" t="s">
        <v>62</v>
      </c>
      <c r="F45" t="s">
        <v>182</v>
      </c>
      <c r="G45" t="s">
        <v>192</v>
      </c>
      <c r="H45">
        <v>38.760328276649908</v>
      </c>
      <c r="I45">
        <v>63.96728477456697</v>
      </c>
      <c r="J45">
        <v>73.45769448285958</v>
      </c>
      <c r="K45">
        <v>56.187374900520297</v>
      </c>
      <c r="L45">
        <v>18.79903310470899</v>
      </c>
      <c r="M45">
        <v>74.004140287378235</v>
      </c>
      <c r="N45">
        <v>69.445468051173052</v>
      </c>
      <c r="O45">
        <v>57.318717589881487</v>
      </c>
      <c r="P45">
        <v>34.203214483168288</v>
      </c>
      <c r="Q45">
        <v>8.6589019015307311</v>
      </c>
      <c r="R45">
        <v>29.672211533083171</v>
      </c>
      <c r="S45">
        <v>41.760664903113287</v>
      </c>
      <c r="T45">
        <v>57.285126782554229</v>
      </c>
      <c r="U45">
        <v>63.911507834084048</v>
      </c>
      <c r="V45">
        <v>68.383153685037115</v>
      </c>
      <c r="W45" t="s">
        <v>146</v>
      </c>
      <c r="X45" t="s">
        <v>147</v>
      </c>
      <c r="Y45" t="s">
        <v>148</v>
      </c>
      <c r="Z45" t="s">
        <v>149</v>
      </c>
      <c r="AA45" t="s">
        <v>150</v>
      </c>
      <c r="AB45" t="s">
        <v>151</v>
      </c>
      <c r="AC45" t="s">
        <v>152</v>
      </c>
      <c r="AD45" t="s">
        <v>153</v>
      </c>
      <c r="AE45" t="s">
        <v>154</v>
      </c>
      <c r="AF45" t="s">
        <v>155</v>
      </c>
      <c r="AG45" t="s">
        <v>156</v>
      </c>
      <c r="AH45" t="s">
        <v>157</v>
      </c>
      <c r="AI45" t="s">
        <v>158</v>
      </c>
      <c r="AJ45" t="s">
        <v>159</v>
      </c>
      <c r="AK45" t="s">
        <v>160</v>
      </c>
      <c r="AL45" t="s">
        <v>161</v>
      </c>
      <c r="AM45" t="s">
        <v>162</v>
      </c>
      <c r="AN45">
        <v>51.010221060138207</v>
      </c>
      <c r="AO45">
        <v>45.679314565483757</v>
      </c>
      <c r="AP45">
        <v>45.797101449275488</v>
      </c>
      <c r="AQ45">
        <v>58.791396381017442</v>
      </c>
      <c r="AR45">
        <v>56.698741672834721</v>
      </c>
      <c r="AS45">
        <v>56.888888888888737</v>
      </c>
      <c r="AT45">
        <v>67.334946422398843</v>
      </c>
      <c r="AU45">
        <v>58.52549529067872</v>
      </c>
      <c r="AV45">
        <v>30.869040434520141</v>
      </c>
      <c r="AW45">
        <v>57.628437986507492</v>
      </c>
      <c r="AX45">
        <v>59.585326953748073</v>
      </c>
      <c r="AY45">
        <v>36.820083682008487</v>
      </c>
      <c r="AZ45">
        <v>65.440494590417444</v>
      </c>
      <c r="BA45">
        <v>48.413948256467933</v>
      </c>
      <c r="BB45">
        <v>77.410744077410612</v>
      </c>
      <c r="BC45">
        <v>49.080882352941117</v>
      </c>
      <c r="BD45">
        <v>70.005998800239936</v>
      </c>
      <c r="BE45">
        <v>4668.3642950000112</v>
      </c>
      <c r="BF45">
        <v>7707.7523530000281</v>
      </c>
      <c r="BG45">
        <v>8862.8855180000282</v>
      </c>
      <c r="BH45">
        <v>6770.331732000026</v>
      </c>
      <c r="BI45">
        <v>2264.986432999995</v>
      </c>
      <c r="BJ45">
        <v>5065.6722179999988</v>
      </c>
      <c r="BK45">
        <v>4746.4248949999919</v>
      </c>
      <c r="BL45">
        <v>3922.0926819999831</v>
      </c>
      <c r="BM45">
        <v>2338.805175999993</v>
      </c>
      <c r="BN45">
        <v>591.82255899999996</v>
      </c>
      <c r="BO45">
        <v>1541.1406060000011</v>
      </c>
      <c r="BP45">
        <v>2179.963377999999</v>
      </c>
      <c r="BQ45">
        <v>2988.2221359999899</v>
      </c>
      <c r="BR45">
        <v>3330.9137749999868</v>
      </c>
      <c r="BS45">
        <v>3569.2629059999849</v>
      </c>
      <c r="BT45">
        <v>1863.5670860000009</v>
      </c>
      <c r="BU45">
        <v>1576.3800059999951</v>
      </c>
      <c r="BV45">
        <v>889.08085200000096</v>
      </c>
      <c r="BW45">
        <v>1214.2269720000011</v>
      </c>
      <c r="BX45">
        <v>2769.6277320000149</v>
      </c>
      <c r="BY45">
        <v>1022.409471999999</v>
      </c>
      <c r="BZ45">
        <v>1918.32222</v>
      </c>
      <c r="CA45">
        <v>722.53532600000051</v>
      </c>
      <c r="CB45">
        <v>1163.0088029999999</v>
      </c>
      <c r="CC45">
        <v>2504.863789</v>
      </c>
      <c r="CD45">
        <v>1032.938619999996</v>
      </c>
      <c r="CE45">
        <v>5601.5434639999812</v>
      </c>
      <c r="CF45">
        <v>2077.8884249999978</v>
      </c>
      <c r="CG45">
        <v>2541.488328000004</v>
      </c>
      <c r="CH45">
        <v>1590.0700000000011</v>
      </c>
      <c r="CI45">
        <v>474.57487800000149</v>
      </c>
      <c r="CJ45">
        <v>1311.7943579999981</v>
      </c>
    </row>
    <row r="46">
      <c r="A46" t="s">
        <v>351</v>
      </c>
      <c r="B46">
        <v>2001</v>
      </c>
      <c r="C46" t="s">
        <v>354</v>
      </c>
      <c r="D46">
        <v>159</v>
      </c>
      <c r="E46" t="s">
        <v>62</v>
      </c>
      <c r="F46" t="s">
        <v>183</v>
      </c>
      <c r="G46" t="s">
        <v>192</v>
      </c>
      <c r="H46">
        <v>9.7319302283092401</v>
      </c>
      <c r="I46">
        <v>15.73170424439796</v>
      </c>
      <c r="J46">
        <v>12.84369694614622</v>
      </c>
      <c r="K46">
        <v>10.37077622042726</v>
      </c>
      <c r="L46">
        <v>4.4654250138794902</v>
      </c>
      <c r="M46">
        <v>11.29818322276671</v>
      </c>
      <c r="N46">
        <v>11.322065501900919</v>
      </c>
      <c r="O46">
        <v>9.8445164883168133</v>
      </c>
      <c r="P46">
        <v>6.1770625596818149</v>
      </c>
      <c r="Q46">
        <v>2.6126751717161789</v>
      </c>
      <c r="R46">
        <v>6.3710900546396694</v>
      </c>
      <c r="S46">
        <v>11.20869759718749</v>
      </c>
      <c r="T46">
        <v>16.322909535868721</v>
      </c>
      <c r="U46">
        <v>18.953597854769331</v>
      </c>
      <c r="V46">
        <v>15.86190749919073</v>
      </c>
      <c r="W46" t="s">
        <v>146</v>
      </c>
      <c r="X46" t="s">
        <v>147</v>
      </c>
      <c r="Y46" t="s">
        <v>148</v>
      </c>
      <c r="Z46" t="s">
        <v>149</v>
      </c>
      <c r="AA46" t="s">
        <v>150</v>
      </c>
      <c r="AB46" t="s">
        <v>151</v>
      </c>
      <c r="AC46" t="s">
        <v>152</v>
      </c>
      <c r="AD46" t="s">
        <v>153</v>
      </c>
      <c r="AE46" t="s">
        <v>154</v>
      </c>
      <c r="AF46" t="s">
        <v>155</v>
      </c>
      <c r="AG46" t="s">
        <v>156</v>
      </c>
      <c r="AH46" t="s">
        <v>157</v>
      </c>
      <c r="AI46" t="s">
        <v>158</v>
      </c>
      <c r="AJ46" t="s">
        <v>159</v>
      </c>
      <c r="AK46" t="s">
        <v>160</v>
      </c>
      <c r="AL46" t="s">
        <v>161</v>
      </c>
      <c r="AM46" t="s">
        <v>162</v>
      </c>
      <c r="AN46">
        <v>6.6793439505586347</v>
      </c>
      <c r="AO46">
        <v>10.771113831089449</v>
      </c>
      <c r="AP46">
        <v>6.613965744400538</v>
      </c>
      <c r="AQ46">
        <v>15.02219187435986</v>
      </c>
      <c r="AR46">
        <v>16.629657044164659</v>
      </c>
      <c r="AS46">
        <v>15.46031746031743</v>
      </c>
      <c r="AT46">
        <v>5.4268924991358416</v>
      </c>
      <c r="AU46">
        <v>9.4186424163689324</v>
      </c>
      <c r="AV46">
        <v>11.88895594447794</v>
      </c>
      <c r="AW46">
        <v>10.300985988583291</v>
      </c>
      <c r="AX46">
        <v>20.12759170653916</v>
      </c>
      <c r="AY46">
        <v>6.8582863380025936</v>
      </c>
      <c r="AZ46">
        <v>10.108191653786729</v>
      </c>
      <c r="BA46">
        <v>18.74015748031492</v>
      </c>
      <c r="BB46">
        <v>7.474140807474118</v>
      </c>
      <c r="BC46">
        <v>11.856617647058769</v>
      </c>
      <c r="BD46">
        <v>6.8686262747450586</v>
      </c>
      <c r="BE46">
        <v>1172.131341999999</v>
      </c>
      <c r="BF46">
        <v>1895.5952379999981</v>
      </c>
      <c r="BG46">
        <v>1549.629572000001</v>
      </c>
      <c r="BH46">
        <v>1249.6329549999989</v>
      </c>
      <c r="BI46">
        <v>538.01315299999999</v>
      </c>
      <c r="BJ46">
        <v>773.37420099999929</v>
      </c>
      <c r="BK46">
        <v>773.83499700000004</v>
      </c>
      <c r="BL46">
        <v>673.62124800000038</v>
      </c>
      <c r="BM46">
        <v>422.38561800000019</v>
      </c>
      <c r="BN46">
        <v>178.57230899999999</v>
      </c>
      <c r="BO46">
        <v>330.90710400000012</v>
      </c>
      <c r="BP46">
        <v>585.10922500000004</v>
      </c>
      <c r="BQ46">
        <v>851.46847600000012</v>
      </c>
      <c r="BR46">
        <v>987.81584600000042</v>
      </c>
      <c r="BS46">
        <v>827.91323600000078</v>
      </c>
      <c r="BT46">
        <v>244.01787100000001</v>
      </c>
      <c r="BU46">
        <v>371.70803999999993</v>
      </c>
      <c r="BV46">
        <v>128.40005400000001</v>
      </c>
      <c r="BW46">
        <v>310.25544000000031</v>
      </c>
      <c r="BX46">
        <v>812.32771600000012</v>
      </c>
      <c r="BY46">
        <v>277.85346699999991</v>
      </c>
      <c r="BZ46">
        <v>154.60810499999999</v>
      </c>
      <c r="CA46">
        <v>116.27927</v>
      </c>
      <c r="CB46">
        <v>447.92323399999992</v>
      </c>
      <c r="CC46">
        <v>447.74017300000008</v>
      </c>
      <c r="CD46">
        <v>348.92091499999981</v>
      </c>
      <c r="CE46">
        <v>1043.3704969999999</v>
      </c>
      <c r="CF46">
        <v>320.95867499999991</v>
      </c>
      <c r="CG46">
        <v>983.76383699999951</v>
      </c>
      <c r="CH46">
        <v>153.52399999999989</v>
      </c>
      <c r="CI46">
        <v>114.644493</v>
      </c>
      <c r="CJ46">
        <v>128.70647299999999</v>
      </c>
    </row>
    <row r="47">
      <c r="A47" t="s">
        <v>351</v>
      </c>
      <c r="B47">
        <v>2001</v>
      </c>
      <c r="C47" t="s">
        <v>354</v>
      </c>
      <c r="D47">
        <v>160</v>
      </c>
      <c r="E47" t="s">
        <v>62</v>
      </c>
      <c r="F47" t="s">
        <v>184</v>
      </c>
      <c r="G47" t="s">
        <v>192</v>
      </c>
      <c r="H47">
        <v>50.823198997321441</v>
      </c>
      <c r="I47">
        <v>17.382088120428008</v>
      </c>
      <c r="J47">
        <v>4.5209658066129021</v>
      </c>
      <c r="K47">
        <v>1.337171691863779</v>
      </c>
      <c r="L47">
        <v>0.25873739819902869</v>
      </c>
      <c r="M47">
        <v>10.15375361686092</v>
      </c>
      <c r="N47">
        <v>2.9394189183133279</v>
      </c>
      <c r="O47">
        <v>0.8329463991161995</v>
      </c>
      <c r="P47">
        <v>0.46079235469821223</v>
      </c>
      <c r="Q47">
        <v>0</v>
      </c>
      <c r="R47">
        <v>63.526340287278657</v>
      </c>
      <c r="S47">
        <v>46.331309511233073</v>
      </c>
      <c r="T47">
        <v>24.157003911036838</v>
      </c>
      <c r="U47">
        <v>14.404654263081341</v>
      </c>
      <c r="V47">
        <v>4.600330903222126</v>
      </c>
      <c r="W47" t="s">
        <v>146</v>
      </c>
      <c r="X47" t="s">
        <v>147</v>
      </c>
      <c r="Y47" t="s">
        <v>148</v>
      </c>
      <c r="Z47" t="s">
        <v>149</v>
      </c>
      <c r="AA47" t="s">
        <v>150</v>
      </c>
      <c r="AB47" t="s">
        <v>151</v>
      </c>
      <c r="AC47" t="s">
        <v>152</v>
      </c>
      <c r="AD47" t="s">
        <v>153</v>
      </c>
      <c r="AE47" t="s">
        <v>154</v>
      </c>
      <c r="AF47" t="s">
        <v>155</v>
      </c>
      <c r="AG47" t="s">
        <v>156</v>
      </c>
      <c r="AH47" t="s">
        <v>157</v>
      </c>
      <c r="AI47" t="s">
        <v>158</v>
      </c>
      <c r="AJ47" t="s">
        <v>159</v>
      </c>
      <c r="AK47" t="s">
        <v>160</v>
      </c>
      <c r="AL47" t="s">
        <v>161</v>
      </c>
      <c r="AM47" t="s">
        <v>162</v>
      </c>
      <c r="AN47">
        <v>36.581887330639667</v>
      </c>
      <c r="AO47">
        <v>33.31701346389255</v>
      </c>
      <c r="AP47">
        <v>29.011857707509929</v>
      </c>
      <c r="AQ47">
        <v>7.9549334243769252</v>
      </c>
      <c r="AR47">
        <v>11.867752282259939</v>
      </c>
      <c r="AS47">
        <v>17.46031746031743</v>
      </c>
      <c r="AT47">
        <v>8.1230556515727574</v>
      </c>
      <c r="AU47">
        <v>8.3793439428385685</v>
      </c>
      <c r="AV47">
        <v>44.870247435123623</v>
      </c>
      <c r="AW47">
        <v>6.9278671510119354</v>
      </c>
      <c r="AX47">
        <v>14.70494417862847</v>
      </c>
      <c r="AY47">
        <v>2.0374749863562078</v>
      </c>
      <c r="AZ47">
        <v>5.2859350850077416</v>
      </c>
      <c r="BA47">
        <v>19.93250843644541</v>
      </c>
      <c r="BB47">
        <v>9.3426760093426449</v>
      </c>
      <c r="BC47">
        <v>33.731617647058762</v>
      </c>
      <c r="BD47">
        <v>11.877624475104991</v>
      </c>
      <c r="BE47">
        <v>6121.2383409999966</v>
      </c>
      <c r="BF47">
        <v>2094.4586140000001</v>
      </c>
      <c r="BG47">
        <v>545.46773700000006</v>
      </c>
      <c r="BH47">
        <v>161.123312</v>
      </c>
      <c r="BI47">
        <v>31.173767999999999</v>
      </c>
      <c r="BJ47">
        <v>695.03662100000008</v>
      </c>
      <c r="BK47">
        <v>200.90196700000001</v>
      </c>
      <c r="BL47">
        <v>56.995221000000008</v>
      </c>
      <c r="BM47">
        <v>31.508838000000001</v>
      </c>
      <c r="BN47">
        <v>0</v>
      </c>
      <c r="BO47">
        <v>3299.4851919999769</v>
      </c>
      <c r="BP47">
        <v>2418.5572289999982</v>
      </c>
      <c r="BQ47">
        <v>1260.126281999999</v>
      </c>
      <c r="BR47">
        <v>750.73586800000021</v>
      </c>
      <c r="BS47">
        <v>240.114554</v>
      </c>
      <c r="BT47">
        <v>1336.4537490000009</v>
      </c>
      <c r="BU47">
        <v>1149.760550999998</v>
      </c>
      <c r="BV47">
        <v>563.22095400000001</v>
      </c>
      <c r="BW47">
        <v>164.29435800000019</v>
      </c>
      <c r="BX47">
        <v>579.71755400000018</v>
      </c>
      <c r="BY47">
        <v>313.79754999999989</v>
      </c>
      <c r="BZ47">
        <v>231.41977499999999</v>
      </c>
      <c r="CA47">
        <v>103.448454</v>
      </c>
      <c r="CB47">
        <v>1690.512307</v>
      </c>
      <c r="CC47">
        <v>301.12500300000022</v>
      </c>
      <c r="CD47">
        <v>254.91686500000009</v>
      </c>
      <c r="CE47">
        <v>309.96683200000001</v>
      </c>
      <c r="CF47">
        <v>167.84077500000001</v>
      </c>
      <c r="CG47">
        <v>1046.356254</v>
      </c>
      <c r="CH47">
        <v>191.90499999999989</v>
      </c>
      <c r="CI47">
        <v>326.15913900000078</v>
      </c>
      <c r="CJ47">
        <v>222.56665199999989</v>
      </c>
    </row>
    <row r="48">
      <c r="A48" t="s">
        <v>351</v>
      </c>
      <c r="B48">
        <v>2001</v>
      </c>
      <c r="C48" t="s">
        <v>354</v>
      </c>
      <c r="D48">
        <v>161</v>
      </c>
      <c r="E48" t="s">
        <v>62</v>
      </c>
      <c r="F48" t="s">
        <v>185</v>
      </c>
      <c r="G48" t="s">
        <v>192</v>
      </c>
      <c r="H48">
        <v>0.34520153099994061</v>
      </c>
      <c r="I48">
        <v>1.4813208193900009</v>
      </c>
      <c r="J48">
        <v>0.73731868380350174</v>
      </c>
      <c r="K48">
        <v>0.12496652471266451</v>
      </c>
      <c r="L48">
        <v>0.14118458051577079</v>
      </c>
      <c r="M48">
        <v>0.44018001055313272</v>
      </c>
      <c r="N48">
        <v>0.32430507943127079</v>
      </c>
      <c r="O48">
        <v>0.16722019170981661</v>
      </c>
      <c r="P48">
        <v>0.1582511141334636</v>
      </c>
      <c r="Q48">
        <v>0.090555800907442793</v>
      </c>
      <c r="R48">
        <v>0.0232048640180103</v>
      </c>
      <c r="S48">
        <v>0.62093094605914934</v>
      </c>
      <c r="T48">
        <v>1.2701945527402509</v>
      </c>
      <c r="U48">
        <v>1.9376235853019941</v>
      </c>
      <c r="V48">
        <v>1.1396950859531509</v>
      </c>
      <c r="W48" t="s">
        <v>146</v>
      </c>
      <c r="X48" t="s">
        <v>147</v>
      </c>
      <c r="Y48" t="s">
        <v>148</v>
      </c>
      <c r="Z48" t="s">
        <v>149</v>
      </c>
      <c r="AA48" t="s">
        <v>150</v>
      </c>
      <c r="AB48" t="s">
        <v>151</v>
      </c>
      <c r="AC48" t="s">
        <v>152</v>
      </c>
      <c r="AD48" t="s">
        <v>153</v>
      </c>
      <c r="AE48" t="s">
        <v>154</v>
      </c>
      <c r="AF48" t="s">
        <v>155</v>
      </c>
      <c r="AG48" t="s">
        <v>156</v>
      </c>
      <c r="AH48" t="s">
        <v>157</v>
      </c>
      <c r="AI48" t="s">
        <v>158</v>
      </c>
      <c r="AJ48" t="s">
        <v>159</v>
      </c>
      <c r="AK48" t="s">
        <v>160</v>
      </c>
      <c r="AL48" t="s">
        <v>161</v>
      </c>
      <c r="AM48" t="s">
        <v>162</v>
      </c>
      <c r="AN48">
        <v>0.61801758973140386</v>
      </c>
      <c r="AO48">
        <v>0.83231334149327585</v>
      </c>
      <c r="AP48">
        <v>0</v>
      </c>
      <c r="AQ48">
        <v>0</v>
      </c>
      <c r="AR48">
        <v>1.5790772267456059</v>
      </c>
      <c r="AS48">
        <v>0.1587301587301585</v>
      </c>
      <c r="AT48">
        <v>0</v>
      </c>
      <c r="AU48">
        <v>0.25982461838259119</v>
      </c>
      <c r="AV48">
        <v>2.8062764031381948</v>
      </c>
      <c r="AW48">
        <v>0.44110015568240768</v>
      </c>
      <c r="AX48">
        <v>0.12759170653907559</v>
      </c>
      <c r="AY48">
        <v>0.20010915044569899</v>
      </c>
      <c r="AZ48">
        <v>0.34003091190108292</v>
      </c>
      <c r="BA48">
        <v>0.62992125984251868</v>
      </c>
      <c r="BB48">
        <v>0</v>
      </c>
      <c r="BC48">
        <v>0.24509803921568521</v>
      </c>
      <c r="BD48">
        <v>0.1499700059988005</v>
      </c>
      <c r="BE48">
        <v>41.576698999999998</v>
      </c>
      <c r="BF48">
        <v>178.492085</v>
      </c>
      <c r="BG48">
        <v>88.959654000000015</v>
      </c>
      <c r="BH48">
        <v>15.057917</v>
      </c>
      <c r="BI48">
        <v>17.010511000000001</v>
      </c>
      <c r="BJ48">
        <v>30.130849999999999</v>
      </c>
      <c r="BK48">
        <v>22.165444999999998</v>
      </c>
      <c r="BL48">
        <v>11.442214999999999</v>
      </c>
      <c r="BM48">
        <v>10.821161999999999</v>
      </c>
      <c r="BN48">
        <v>6.189349</v>
      </c>
      <c r="BO48">
        <v>1.2052339999999999</v>
      </c>
      <c r="BP48">
        <v>32.413437999999999</v>
      </c>
      <c r="BQ48">
        <v>66.258446000000006</v>
      </c>
      <c r="BR48">
        <v>100.984272</v>
      </c>
      <c r="BS48">
        <v>59.486455000000007</v>
      </c>
      <c r="BT48">
        <v>22.578166</v>
      </c>
      <c r="BU48">
        <v>28.722894</v>
      </c>
      <c r="BV48">
        <v>0</v>
      </c>
      <c r="BW48">
        <v>0</v>
      </c>
      <c r="BX48">
        <v>77.134976000000009</v>
      </c>
      <c r="BY48">
        <v>2.8527049999999998</v>
      </c>
      <c r="BZ48">
        <v>0</v>
      </c>
      <c r="CA48">
        <v>3.2077040000000001</v>
      </c>
      <c r="CB48">
        <v>105.72807299999999</v>
      </c>
      <c r="CC48">
        <v>19.172753</v>
      </c>
      <c r="CD48">
        <v>2.2118600000000002</v>
      </c>
      <c r="CE48">
        <v>30.443171</v>
      </c>
      <c r="CF48">
        <v>10.796775</v>
      </c>
      <c r="CG48">
        <v>33.067692000000001</v>
      </c>
      <c r="CH48">
        <v>0</v>
      </c>
      <c r="CI48">
        <v>2.3699119999999998</v>
      </c>
      <c r="CJ48">
        <v>2.8101850000000002</v>
      </c>
    </row>
    <row r="49">
      <c r="A49" t="s">
        <v>351</v>
      </c>
      <c r="B49">
        <v>2001</v>
      </c>
      <c r="C49" t="s">
        <v>354</v>
      </c>
      <c r="D49">
        <v>162</v>
      </c>
      <c r="E49" t="s">
        <v>62</v>
      </c>
      <c r="F49" t="s">
        <v>186</v>
      </c>
      <c r="G49" t="s">
        <v>192</v>
      </c>
      <c r="H49">
        <v>0.2459000966838544</v>
      </c>
      <c r="I49">
        <v>0.20992524858041681</v>
      </c>
      <c r="J49">
        <v>0</v>
      </c>
      <c r="K49">
        <v>0.066044126671673906</v>
      </c>
      <c r="L49">
        <v>0</v>
      </c>
      <c r="M49">
        <v>0</v>
      </c>
      <c r="N49">
        <v>0</v>
      </c>
      <c r="O49">
        <v>0.1163011532794915</v>
      </c>
      <c r="P49">
        <v>0</v>
      </c>
      <c r="Q49">
        <v>0</v>
      </c>
      <c r="R49">
        <v>0.28896335587073207</v>
      </c>
      <c r="S49">
        <v>0.029398890902625801</v>
      </c>
      <c r="T49">
        <v>0.73553690193554799</v>
      </c>
      <c r="U49">
        <v>0</v>
      </c>
      <c r="V49">
        <v>0</v>
      </c>
      <c r="W49" t="s">
        <v>146</v>
      </c>
      <c r="X49" t="s">
        <v>147</v>
      </c>
      <c r="Y49" t="s">
        <v>148</v>
      </c>
      <c r="Z49" t="s">
        <v>149</v>
      </c>
      <c r="AA49" t="s">
        <v>150</v>
      </c>
      <c r="AB49" t="s">
        <v>151</v>
      </c>
      <c r="AC49" t="s">
        <v>152</v>
      </c>
      <c r="AD49" t="s">
        <v>153</v>
      </c>
      <c r="AE49" t="s">
        <v>154</v>
      </c>
      <c r="AF49" t="s">
        <v>155</v>
      </c>
      <c r="AG49" t="s">
        <v>156</v>
      </c>
      <c r="AH49" t="s">
        <v>157</v>
      </c>
      <c r="AI49" t="s">
        <v>158</v>
      </c>
      <c r="AJ49" t="s">
        <v>159</v>
      </c>
      <c r="AK49" t="s">
        <v>160</v>
      </c>
      <c r="AL49" t="s">
        <v>161</v>
      </c>
      <c r="AM49" t="s">
        <v>162</v>
      </c>
      <c r="AN49">
        <v>0</v>
      </c>
      <c r="AO49">
        <v>0.17135862913096861</v>
      </c>
      <c r="AP49">
        <v>0.47430830039525779</v>
      </c>
      <c r="AQ49">
        <v>0</v>
      </c>
      <c r="AR49">
        <v>0</v>
      </c>
      <c r="AS49">
        <v>0</v>
      </c>
      <c r="AT49">
        <v>0</v>
      </c>
      <c r="AU49">
        <v>0</v>
      </c>
      <c r="AV49">
        <v>1.267350633675314</v>
      </c>
      <c r="AW49">
        <v>0</v>
      </c>
      <c r="AX49">
        <v>0</v>
      </c>
      <c r="AY49">
        <v>0</v>
      </c>
      <c r="AZ49">
        <v>0</v>
      </c>
      <c r="BA49">
        <v>0</v>
      </c>
      <c r="BB49">
        <v>0</v>
      </c>
      <c r="BC49">
        <v>0</v>
      </c>
      <c r="BD49">
        <v>0</v>
      </c>
      <c r="BE49">
        <v>29.616654</v>
      </c>
      <c r="BF49">
        <v>25.294989999999999</v>
      </c>
      <c r="BG49">
        <v>0</v>
      </c>
      <c r="BH49">
        <v>7.9580270000000004</v>
      </c>
      <c r="BI49">
        <v>0</v>
      </c>
      <c r="BJ49">
        <v>0</v>
      </c>
      <c r="BK49">
        <v>0</v>
      </c>
      <c r="BL49">
        <v>7.9580270000000004</v>
      </c>
      <c r="BM49">
        <v>0</v>
      </c>
      <c r="BN49">
        <v>0</v>
      </c>
      <c r="BO49">
        <v>15.008425000000001</v>
      </c>
      <c r="BP49">
        <v>1.534662</v>
      </c>
      <c r="BQ49">
        <v>38.368557000000003</v>
      </c>
      <c r="BR49">
        <v>0</v>
      </c>
      <c r="BS49">
        <v>0</v>
      </c>
      <c r="BT49">
        <v>0</v>
      </c>
      <c r="BU49">
        <v>5.9135369999999998</v>
      </c>
      <c r="BV49">
        <v>9.2079720000000016</v>
      </c>
      <c r="BW49">
        <v>0</v>
      </c>
      <c r="BX49">
        <v>0</v>
      </c>
      <c r="BY49">
        <v>0</v>
      </c>
      <c r="BZ49">
        <v>0</v>
      </c>
      <c r="CA49">
        <v>0</v>
      </c>
      <c r="CB49">
        <v>47.748162000000001</v>
      </c>
      <c r="CC49">
        <v>0</v>
      </c>
      <c r="CD49">
        <v>0</v>
      </c>
      <c r="CE49">
        <v>0</v>
      </c>
      <c r="CF49">
        <v>0</v>
      </c>
      <c r="CG49">
        <v>0</v>
      </c>
      <c r="CH49">
        <v>0</v>
      </c>
      <c r="CI49">
        <v>0</v>
      </c>
      <c r="CJ49">
        <v>0</v>
      </c>
    </row>
    <row r="50">
      <c r="A50" t="s">
        <v>351</v>
      </c>
      <c r="B50">
        <v>2011</v>
      </c>
      <c r="C50" t="s">
        <v>355</v>
      </c>
      <c r="D50">
        <v>16</v>
      </c>
      <c r="E50" t="s">
        <v>13</v>
      </c>
      <c r="F50" t="s">
        <v>14</v>
      </c>
      <c r="G50" t="s">
        <v>360</v>
      </c>
      <c r="H50">
        <v>51.312910838042058</v>
      </c>
      <c r="I50">
        <v>77.47797892426594</v>
      </c>
      <c r="J50">
        <v>89.45684333064807</v>
      </c>
      <c r="K50">
        <v>95.548853117765091</v>
      </c>
      <c r="L50">
        <v>98.087644060893609</v>
      </c>
      <c r="M50">
        <v>93.618318709328179</v>
      </c>
      <c r="N50">
        <v>95.590827854939974</v>
      </c>
      <c r="O50">
        <v>97.317919703382145</v>
      </c>
      <c r="P50">
        <v>98.506331928242162</v>
      </c>
      <c r="Q50">
        <v>98.936491212258431</v>
      </c>
      <c r="R50">
        <v>44.071359756976321</v>
      </c>
      <c r="S50">
        <v>52.487248632317943</v>
      </c>
      <c r="T50">
        <v>65.477295139071373</v>
      </c>
      <c r="U50">
        <v>74.127915109427121</v>
      </c>
      <c r="V50">
        <v>80.326201547876224</v>
      </c>
      <c r="W50" t="s">
        <v>271</v>
      </c>
      <c r="X50" t="s">
        <v>272</v>
      </c>
      <c r="Y50" t="s">
        <v>273</v>
      </c>
      <c r="Z50" t="s">
        <v>192</v>
      </c>
      <c r="AA50" t="s">
        <v>192</v>
      </c>
      <c r="AB50" t="s">
        <v>192</v>
      </c>
      <c r="AC50" t="s">
        <v>192</v>
      </c>
      <c r="AD50" t="s">
        <v>192</v>
      </c>
      <c r="AE50" t="s">
        <v>192</v>
      </c>
      <c r="AF50" t="s">
        <v>192</v>
      </c>
      <c r="AG50" t="s">
        <v>192</v>
      </c>
      <c r="AH50" t="s">
        <v>192</v>
      </c>
      <c r="AI50" t="s">
        <v>192</v>
      </c>
      <c r="AJ50" t="s">
        <v>192</v>
      </c>
      <c r="AK50" t="s">
        <v>192</v>
      </c>
      <c r="AL50" t="s">
        <v>192</v>
      </c>
      <c r="AM50" t="s">
        <v>192</v>
      </c>
      <c r="AN50">
        <v>56.783466131615057</v>
      </c>
      <c r="AO50">
        <v>73.889261404269703</v>
      </c>
      <c r="AP50">
        <v>93.472979514666264</v>
      </c>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row>
    <row r="51">
      <c r="A51" t="s">
        <v>351</v>
      </c>
      <c r="B51">
        <v>2011</v>
      </c>
      <c r="C51" t="s">
        <v>355</v>
      </c>
      <c r="D51">
        <v>17</v>
      </c>
      <c r="E51" t="s">
        <v>13</v>
      </c>
      <c r="F51" t="s">
        <v>51</v>
      </c>
      <c r="G51" t="s">
        <v>192</v>
      </c>
      <c r="H51">
        <v>48.687089161957942</v>
      </c>
      <c r="I51">
        <v>22.52202107573406</v>
      </c>
      <c r="J51">
        <v>10.54315666935193</v>
      </c>
      <c r="K51">
        <v>4.4511468822349087</v>
      </c>
      <c r="L51">
        <v>1.9123559391063909</v>
      </c>
      <c r="M51">
        <v>6.3816812906718212</v>
      </c>
      <c r="N51">
        <v>4.4091721450600261</v>
      </c>
      <c r="O51">
        <v>2.6820802966178552</v>
      </c>
      <c r="P51">
        <v>1.4936680717578379</v>
      </c>
      <c r="Q51">
        <v>1.063508787741569</v>
      </c>
      <c r="R51">
        <v>55.928640243023679</v>
      </c>
      <c r="S51">
        <v>47.512751367682057</v>
      </c>
      <c r="T51">
        <v>34.522704860928627</v>
      </c>
      <c r="U51">
        <v>25.872084890572879</v>
      </c>
      <c r="V51">
        <v>19.67379845212378</v>
      </c>
      <c r="W51" t="s">
        <v>271</v>
      </c>
      <c r="X51" t="s">
        <v>272</v>
      </c>
      <c r="Y51" t="s">
        <v>273</v>
      </c>
      <c r="Z51" t="s">
        <v>192</v>
      </c>
      <c r="AA51" t="s">
        <v>192</v>
      </c>
      <c r="AB51" t="s">
        <v>192</v>
      </c>
      <c r="AC51" t="s">
        <v>192</v>
      </c>
      <c r="AD51" t="s">
        <v>192</v>
      </c>
      <c r="AE51" t="s">
        <v>192</v>
      </c>
      <c r="AF51" t="s">
        <v>192</v>
      </c>
      <c r="AG51" t="s">
        <v>192</v>
      </c>
      <c r="AH51" t="s">
        <v>192</v>
      </c>
      <c r="AI51" t="s">
        <v>192</v>
      </c>
      <c r="AJ51" t="s">
        <v>192</v>
      </c>
      <c r="AK51" t="s">
        <v>192</v>
      </c>
      <c r="AL51" t="s">
        <v>192</v>
      </c>
      <c r="AM51" t="s">
        <v>192</v>
      </c>
      <c r="AN51">
        <v>43.216533868384943</v>
      </c>
      <c r="AO51">
        <v>26.1107385957303</v>
      </c>
      <c r="AP51">
        <v>6.5270204853337361</v>
      </c>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row>
    <row r="52">
      <c r="A52" t="s">
        <v>351</v>
      </c>
      <c r="B52">
        <v>2011</v>
      </c>
      <c r="C52" t="s">
        <v>355</v>
      </c>
      <c r="D52">
        <v>18</v>
      </c>
      <c r="E52" t="s">
        <v>60</v>
      </c>
      <c r="F52" t="s">
        <v>15</v>
      </c>
      <c r="G52" t="s">
        <v>361</v>
      </c>
      <c r="H52">
        <v>51.312910838042058</v>
      </c>
      <c r="I52">
        <v>77.47797892426594</v>
      </c>
      <c r="J52">
        <v>89.45684333064807</v>
      </c>
      <c r="K52">
        <v>95.548853117765091</v>
      </c>
      <c r="L52">
        <v>98.087644060893609</v>
      </c>
      <c r="M52">
        <v>93.618318709328179</v>
      </c>
      <c r="N52">
        <v>95.590827854939974</v>
      </c>
      <c r="O52">
        <v>97.317919703382145</v>
      </c>
      <c r="P52">
        <v>98.506331928242162</v>
      </c>
      <c r="Q52">
        <v>98.936491212258431</v>
      </c>
      <c r="R52">
        <v>44.071359756976321</v>
      </c>
      <c r="S52">
        <v>52.487248632317943</v>
      </c>
      <c r="T52">
        <v>65.477295139071373</v>
      </c>
      <c r="U52">
        <v>74.127915109427121</v>
      </c>
      <c r="V52">
        <v>80.326201547876224</v>
      </c>
      <c r="W52" t="s">
        <v>271</v>
      </c>
      <c r="X52" t="s">
        <v>272</v>
      </c>
      <c r="Y52" t="s">
        <v>273</v>
      </c>
      <c r="Z52" t="s">
        <v>192</v>
      </c>
      <c r="AA52" t="s">
        <v>192</v>
      </c>
      <c r="AB52" t="s">
        <v>192</v>
      </c>
      <c r="AC52" t="s">
        <v>192</v>
      </c>
      <c r="AD52" t="s">
        <v>192</v>
      </c>
      <c r="AE52" t="s">
        <v>192</v>
      </c>
      <c r="AF52" t="s">
        <v>192</v>
      </c>
      <c r="AG52" t="s">
        <v>192</v>
      </c>
      <c r="AH52" t="s">
        <v>192</v>
      </c>
      <c r="AI52" t="s">
        <v>192</v>
      </c>
      <c r="AJ52" t="s">
        <v>192</v>
      </c>
      <c r="AK52" t="s">
        <v>192</v>
      </c>
      <c r="AL52" t="s">
        <v>192</v>
      </c>
      <c r="AM52" t="s">
        <v>192</v>
      </c>
      <c r="AN52">
        <v>56.783466131615057</v>
      </c>
      <c r="AO52">
        <v>73.889261404269703</v>
      </c>
      <c r="AP52">
        <v>93.472979514666264</v>
      </c>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row>
    <row r="53">
      <c r="A53" t="s">
        <v>351</v>
      </c>
      <c r="B53">
        <v>2011</v>
      </c>
      <c r="C53" t="s">
        <v>355</v>
      </c>
      <c r="D53">
        <v>19</v>
      </c>
      <c r="E53" t="s">
        <v>60</v>
      </c>
      <c r="F53" t="s">
        <v>16</v>
      </c>
      <c r="G53" t="s">
        <v>362</v>
      </c>
      <c r="H53">
        <v>0</v>
      </c>
      <c r="I53">
        <v>0</v>
      </c>
      <c r="J53">
        <v>0</v>
      </c>
      <c r="K53">
        <v>0</v>
      </c>
      <c r="L53">
        <v>0</v>
      </c>
      <c r="M53">
        <v>0</v>
      </c>
      <c r="N53">
        <v>0</v>
      </c>
      <c r="O53">
        <v>0</v>
      </c>
      <c r="P53">
        <v>0</v>
      </c>
      <c r="Q53">
        <v>0</v>
      </c>
      <c r="R53">
        <v>0</v>
      </c>
      <c r="S53">
        <v>0</v>
      </c>
      <c r="T53">
        <v>0</v>
      </c>
      <c r="U53">
        <v>0</v>
      </c>
      <c r="V53">
        <v>0</v>
      </c>
      <c r="W53" t="s">
        <v>271</v>
      </c>
      <c r="X53" t="s">
        <v>272</v>
      </c>
      <c r="Y53" t="s">
        <v>273</v>
      </c>
      <c r="Z53" t="s">
        <v>192</v>
      </c>
      <c r="AA53" t="s">
        <v>192</v>
      </c>
      <c r="AB53" t="s">
        <v>192</v>
      </c>
      <c r="AC53" t="s">
        <v>192</v>
      </c>
      <c r="AD53" t="s">
        <v>192</v>
      </c>
      <c r="AE53" t="s">
        <v>192</v>
      </c>
      <c r="AF53" t="s">
        <v>192</v>
      </c>
      <c r="AG53" t="s">
        <v>192</v>
      </c>
      <c r="AH53" t="s">
        <v>192</v>
      </c>
      <c r="AI53" t="s">
        <v>192</v>
      </c>
      <c r="AJ53" t="s">
        <v>192</v>
      </c>
      <c r="AK53" t="s">
        <v>192</v>
      </c>
      <c r="AL53" t="s">
        <v>192</v>
      </c>
      <c r="AM53" t="s">
        <v>192</v>
      </c>
      <c r="AN53">
        <v>0</v>
      </c>
      <c r="AO53">
        <v>0</v>
      </c>
      <c r="AP53">
        <v>0</v>
      </c>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row>
    <row r="54">
      <c r="A54" t="s">
        <v>351</v>
      </c>
      <c r="B54">
        <v>2011</v>
      </c>
      <c r="C54" t="s">
        <v>355</v>
      </c>
      <c r="D54">
        <v>20</v>
      </c>
      <c r="E54" t="s">
        <v>60</v>
      </c>
      <c r="F54" t="s">
        <v>22</v>
      </c>
      <c r="G54" t="s">
        <v>363</v>
      </c>
      <c r="H54">
        <v>32.167934425532827</v>
      </c>
      <c r="I54">
        <v>17.423781288392458</v>
      </c>
      <c r="J54">
        <v>9.057417781667823</v>
      </c>
      <c r="K54">
        <v>4.0565463304938589</v>
      </c>
      <c r="L54">
        <v>1.7606841032298921</v>
      </c>
      <c r="M54">
        <v>5.0104041849796204</v>
      </c>
      <c r="N54">
        <v>4.277066235824492</v>
      </c>
      <c r="O54">
        <v>2.5060262757086211</v>
      </c>
      <c r="P54">
        <v>1.3885941218760109</v>
      </c>
      <c r="Q54">
        <v>1.063508787741569</v>
      </c>
      <c r="R54">
        <v>35.241844842389241</v>
      </c>
      <c r="S54">
        <v>32.439717630687603</v>
      </c>
      <c r="T54">
        <v>26.610203537019739</v>
      </c>
      <c r="U54">
        <v>19.94903708821235</v>
      </c>
      <c r="V54">
        <v>16.68270092397589</v>
      </c>
      <c r="W54" t="s">
        <v>271</v>
      </c>
      <c r="X54" t="s">
        <v>272</v>
      </c>
      <c r="Y54" t="s">
        <v>273</v>
      </c>
      <c r="Z54" t="s">
        <v>192</v>
      </c>
      <c r="AA54" t="s">
        <v>192</v>
      </c>
      <c r="AB54" t="s">
        <v>192</v>
      </c>
      <c r="AC54" t="s">
        <v>192</v>
      </c>
      <c r="AD54" t="s">
        <v>192</v>
      </c>
      <c r="AE54" t="s">
        <v>192</v>
      </c>
      <c r="AF54" t="s">
        <v>192</v>
      </c>
      <c r="AG54" t="s">
        <v>192</v>
      </c>
      <c r="AH54" t="s">
        <v>192</v>
      </c>
      <c r="AI54" t="s">
        <v>192</v>
      </c>
      <c r="AJ54" t="s">
        <v>192</v>
      </c>
      <c r="AK54" t="s">
        <v>192</v>
      </c>
      <c r="AL54" t="s">
        <v>192</v>
      </c>
      <c r="AM54" t="s">
        <v>192</v>
      </c>
      <c r="AN54">
        <v>31.852173289804551</v>
      </c>
      <c r="AO54">
        <v>17.12540944322626</v>
      </c>
      <c r="AP54">
        <v>5.8739815929926351</v>
      </c>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row>
    <row r="55">
      <c r="A55" t="s">
        <v>351</v>
      </c>
      <c r="B55">
        <v>2011</v>
      </c>
      <c r="C55" t="s">
        <v>355</v>
      </c>
      <c r="D55">
        <v>21</v>
      </c>
      <c r="E55" t="s">
        <v>60</v>
      </c>
      <c r="F55" t="s">
        <v>17</v>
      </c>
      <c r="G55" t="s">
        <v>364</v>
      </c>
      <c r="H55">
        <v>16.519154736425111</v>
      </c>
      <c r="I55">
        <v>5.0982397873415977</v>
      </c>
      <c r="J55">
        <v>1.485738887684106</v>
      </c>
      <c r="K55">
        <v>0.39460055174105629</v>
      </c>
      <c r="L55">
        <v>0.15167183587649699</v>
      </c>
      <c r="M55">
        <v>1.371277105692202</v>
      </c>
      <c r="N55">
        <v>0.13210590923553739</v>
      </c>
      <c r="O55">
        <v>0.17605402090922981</v>
      </c>
      <c r="P55">
        <v>0.1050739498818288</v>
      </c>
      <c r="Q55">
        <v>0</v>
      </c>
      <c r="R55">
        <v>20.686795400634431</v>
      </c>
      <c r="S55">
        <v>15.073033736994461</v>
      </c>
      <c r="T55">
        <v>7.9125013239088853</v>
      </c>
      <c r="U55">
        <v>5.9230478023605277</v>
      </c>
      <c r="V55">
        <v>2.9910975281478862</v>
      </c>
      <c r="W55" t="s">
        <v>271</v>
      </c>
      <c r="X55" t="s">
        <v>272</v>
      </c>
      <c r="Y55" t="s">
        <v>273</v>
      </c>
      <c r="Z55" t="s">
        <v>192</v>
      </c>
      <c r="AA55" t="s">
        <v>192</v>
      </c>
      <c r="AB55" t="s">
        <v>192</v>
      </c>
      <c r="AC55" t="s">
        <v>192</v>
      </c>
      <c r="AD55" t="s">
        <v>192</v>
      </c>
      <c r="AE55" t="s">
        <v>192</v>
      </c>
      <c r="AF55" t="s">
        <v>192</v>
      </c>
      <c r="AG55" t="s">
        <v>192</v>
      </c>
      <c r="AH55" t="s">
        <v>192</v>
      </c>
      <c r="AI55" t="s">
        <v>192</v>
      </c>
      <c r="AJ55" t="s">
        <v>192</v>
      </c>
      <c r="AK55" t="s">
        <v>192</v>
      </c>
      <c r="AL55" t="s">
        <v>192</v>
      </c>
      <c r="AM55" t="s">
        <v>192</v>
      </c>
      <c r="AN55">
        <v>11.36436057858039</v>
      </c>
      <c r="AO55">
        <v>8.9853291525040291</v>
      </c>
      <c r="AP55">
        <v>0.6530388923410998</v>
      </c>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row>
    <row r="56">
      <c r="A56" t="s">
        <v>351</v>
      </c>
      <c r="B56">
        <v>2011</v>
      </c>
      <c r="C56" t="s">
        <v>355</v>
      </c>
      <c r="D56">
        <v>22</v>
      </c>
      <c r="E56" t="s">
        <v>54</v>
      </c>
      <c r="F56" t="s">
        <v>49</v>
      </c>
      <c r="G56" t="s">
        <v>192</v>
      </c>
      <c r="H56">
        <v>0</v>
      </c>
      <c r="I56">
        <v>0</v>
      </c>
      <c r="J56">
        <v>0</v>
      </c>
      <c r="K56">
        <v>0</v>
      </c>
      <c r="L56">
        <v>0</v>
      </c>
      <c r="M56">
        <v>0</v>
      </c>
      <c r="N56">
        <v>0</v>
      </c>
      <c r="O56">
        <v>0</v>
      </c>
      <c r="P56">
        <v>0</v>
      </c>
      <c r="Q56">
        <v>0</v>
      </c>
      <c r="R56">
        <v>0</v>
      </c>
      <c r="S56">
        <v>0</v>
      </c>
      <c r="T56">
        <v>0</v>
      </c>
      <c r="U56">
        <v>0</v>
      </c>
      <c r="V56">
        <v>0</v>
      </c>
      <c r="W56" t="s">
        <v>271</v>
      </c>
      <c r="X56" t="s">
        <v>272</v>
      </c>
      <c r="Y56" t="s">
        <v>273</v>
      </c>
      <c r="Z56" t="s">
        <v>192</v>
      </c>
      <c r="AA56" t="s">
        <v>192</v>
      </c>
      <c r="AB56" t="s">
        <v>192</v>
      </c>
      <c r="AC56" t="s">
        <v>192</v>
      </c>
      <c r="AD56" t="s">
        <v>192</v>
      </c>
      <c r="AE56" t="s">
        <v>192</v>
      </c>
      <c r="AF56" t="s">
        <v>192</v>
      </c>
      <c r="AG56" t="s">
        <v>192</v>
      </c>
      <c r="AH56" t="s">
        <v>192</v>
      </c>
      <c r="AI56" t="s">
        <v>192</v>
      </c>
      <c r="AJ56" t="s">
        <v>192</v>
      </c>
      <c r="AK56" t="s">
        <v>192</v>
      </c>
      <c r="AL56" t="s">
        <v>192</v>
      </c>
      <c r="AM56" t="s">
        <v>192</v>
      </c>
      <c r="AN56">
        <v>0</v>
      </c>
      <c r="AO56">
        <v>0</v>
      </c>
      <c r="AP56">
        <v>0</v>
      </c>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row>
    <row r="57">
      <c r="A57" t="s">
        <v>351</v>
      </c>
      <c r="B57">
        <v>2011</v>
      </c>
      <c r="C57" t="s">
        <v>355</v>
      </c>
      <c r="D57">
        <v>23</v>
      </c>
      <c r="E57" t="s">
        <v>54</v>
      </c>
      <c r="F57" t="s">
        <v>48</v>
      </c>
      <c r="G57" t="s">
        <v>192</v>
      </c>
      <c r="H57">
        <v>100</v>
      </c>
      <c r="I57">
        <v>100</v>
      </c>
      <c r="J57">
        <v>100</v>
      </c>
      <c r="K57">
        <v>100</v>
      </c>
      <c r="L57">
        <v>100</v>
      </c>
      <c r="M57">
        <v>100</v>
      </c>
      <c r="N57">
        <v>100</v>
      </c>
      <c r="O57">
        <v>100</v>
      </c>
      <c r="P57">
        <v>100</v>
      </c>
      <c r="Q57">
        <v>100</v>
      </c>
      <c r="R57">
        <v>100</v>
      </c>
      <c r="S57">
        <v>100</v>
      </c>
      <c r="T57">
        <v>100</v>
      </c>
      <c r="U57">
        <v>100</v>
      </c>
      <c r="V57">
        <v>100</v>
      </c>
      <c r="W57" t="s">
        <v>271</v>
      </c>
      <c r="X57" t="s">
        <v>272</v>
      </c>
      <c r="Y57" t="s">
        <v>273</v>
      </c>
      <c r="Z57" t="s">
        <v>192</v>
      </c>
      <c r="AA57" t="s">
        <v>192</v>
      </c>
      <c r="AB57" t="s">
        <v>192</v>
      </c>
      <c r="AC57" t="s">
        <v>192</v>
      </c>
      <c r="AD57" t="s">
        <v>192</v>
      </c>
      <c r="AE57" t="s">
        <v>192</v>
      </c>
      <c r="AF57" t="s">
        <v>192</v>
      </c>
      <c r="AG57" t="s">
        <v>192</v>
      </c>
      <c r="AH57" t="s">
        <v>192</v>
      </c>
      <c r="AI57" t="s">
        <v>192</v>
      </c>
      <c r="AJ57" t="s">
        <v>192</v>
      </c>
      <c r="AK57" t="s">
        <v>192</v>
      </c>
      <c r="AL57" t="s">
        <v>192</v>
      </c>
      <c r="AM57" t="s">
        <v>192</v>
      </c>
      <c r="AN57">
        <v>100</v>
      </c>
      <c r="AO57">
        <v>100</v>
      </c>
      <c r="AP57">
        <v>100</v>
      </c>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row>
    <row r="58">
      <c r="A58" t="s">
        <v>351</v>
      </c>
      <c r="B58">
        <v>2011</v>
      </c>
      <c r="C58" t="s">
        <v>355</v>
      </c>
      <c r="D58">
        <v>29</v>
      </c>
      <c r="E58" t="s">
        <v>57</v>
      </c>
      <c r="F58" t="s">
        <v>49</v>
      </c>
      <c r="G58" t="s">
        <v>365</v>
      </c>
      <c r="H58">
        <v>17.260804702520911</v>
      </c>
      <c r="I58">
        <v>56.849705509600653</v>
      </c>
      <c r="J58">
        <v>77.748739826587752</v>
      </c>
      <c r="K58">
        <v>89.881139033492062</v>
      </c>
      <c r="L58">
        <v>96.110403952554336</v>
      </c>
      <c r="M58">
        <v>83.129323811587341</v>
      </c>
      <c r="N58">
        <v>89.201951244345338</v>
      </c>
      <c r="O58">
        <v>92.912771788038526</v>
      </c>
      <c r="P58">
        <v>96.683649493978606</v>
      </c>
      <c r="Q58">
        <v>97.711293316440859</v>
      </c>
      <c r="R58">
        <v>8.57758595171609</v>
      </c>
      <c r="S58">
        <v>17.681210694236661</v>
      </c>
      <c r="T58">
        <v>36.734151148946751</v>
      </c>
      <c r="U58">
        <v>52.190522673008431</v>
      </c>
      <c r="V58">
        <v>61.501216174775372</v>
      </c>
      <c r="W58" t="s">
        <v>271</v>
      </c>
      <c r="X58" t="s">
        <v>272</v>
      </c>
      <c r="Y58" t="s">
        <v>273</v>
      </c>
      <c r="Z58" t="s">
        <v>192</v>
      </c>
      <c r="AA58" t="s">
        <v>192</v>
      </c>
      <c r="AB58" t="s">
        <v>192</v>
      </c>
      <c r="AC58" t="s">
        <v>192</v>
      </c>
      <c r="AD58" t="s">
        <v>192</v>
      </c>
      <c r="AE58" t="s">
        <v>192</v>
      </c>
      <c r="AF58" t="s">
        <v>192</v>
      </c>
      <c r="AG58" t="s">
        <v>192</v>
      </c>
      <c r="AH58" t="s">
        <v>192</v>
      </c>
      <c r="AI58" t="s">
        <v>192</v>
      </c>
      <c r="AJ58" t="s">
        <v>192</v>
      </c>
      <c r="AK58" t="s">
        <v>192</v>
      </c>
      <c r="AL58" t="s">
        <v>192</v>
      </c>
      <c r="AM58" t="s">
        <v>192</v>
      </c>
      <c r="AN58">
        <v>21.38237546868509</v>
      </c>
      <c r="AO58">
        <v>55.35343996737484</v>
      </c>
      <c r="AP58">
        <v>85.784039121906204</v>
      </c>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row>
    <row r="59">
      <c r="A59" t="s">
        <v>351</v>
      </c>
      <c r="B59">
        <v>2011</v>
      </c>
      <c r="C59" t="s">
        <v>355</v>
      </c>
      <c r="D59">
        <v>30</v>
      </c>
      <c r="E59" t="s">
        <v>57</v>
      </c>
      <c r="F59" t="s">
        <v>48</v>
      </c>
      <c r="G59" t="s">
        <v>192</v>
      </c>
      <c r="H59">
        <v>82.739195297479014</v>
      </c>
      <c r="I59">
        <v>43.150294490399133</v>
      </c>
      <c r="J59">
        <v>22.251260173412319</v>
      </c>
      <c r="K59">
        <v>10.11886096650794</v>
      </c>
      <c r="L59">
        <v>3.889596047445611</v>
      </c>
      <c r="M59">
        <v>16.87067618841278</v>
      </c>
      <c r="N59">
        <v>10.79804875565465</v>
      </c>
      <c r="O59">
        <v>7.0872282119613716</v>
      </c>
      <c r="P59">
        <v>3.316350506021394</v>
      </c>
      <c r="Q59">
        <v>2.2887066835591372</v>
      </c>
      <c r="R59">
        <v>91.422414048283926</v>
      </c>
      <c r="S59">
        <v>82.31878930576319</v>
      </c>
      <c r="T59">
        <v>63.265848851053427</v>
      </c>
      <c r="U59">
        <v>47.809477326991903</v>
      </c>
      <c r="V59">
        <v>38.49878382522467</v>
      </c>
      <c r="W59" t="s">
        <v>271</v>
      </c>
      <c r="X59" t="s">
        <v>272</v>
      </c>
      <c r="Y59" t="s">
        <v>273</v>
      </c>
      <c r="Z59" t="s">
        <v>192</v>
      </c>
      <c r="AA59" t="s">
        <v>192</v>
      </c>
      <c r="AB59" t="s">
        <v>192</v>
      </c>
      <c r="AC59" t="s">
        <v>192</v>
      </c>
      <c r="AD59" t="s">
        <v>192</v>
      </c>
      <c r="AE59" t="s">
        <v>192</v>
      </c>
      <c r="AF59" t="s">
        <v>192</v>
      </c>
      <c r="AG59" t="s">
        <v>192</v>
      </c>
      <c r="AH59" t="s">
        <v>192</v>
      </c>
      <c r="AI59" t="s">
        <v>192</v>
      </c>
      <c r="AJ59" t="s">
        <v>192</v>
      </c>
      <c r="AK59" t="s">
        <v>192</v>
      </c>
      <c r="AL59" t="s">
        <v>192</v>
      </c>
      <c r="AM59" t="s">
        <v>192</v>
      </c>
      <c r="AN59">
        <v>78.617624531315229</v>
      </c>
      <c r="AO59">
        <v>44.64656003262472</v>
      </c>
      <c r="AP59">
        <v>14.21596087809397</v>
      </c>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row>
    <row r="60">
      <c r="A60" t="s">
        <v>351</v>
      </c>
      <c r="B60">
        <v>2011</v>
      </c>
      <c r="C60" t="s">
        <v>355</v>
      </c>
      <c r="D60">
        <v>31</v>
      </c>
      <c r="E60" t="s">
        <v>103</v>
      </c>
      <c r="F60" t="s">
        <v>49</v>
      </c>
      <c r="G60" t="s">
        <v>366</v>
      </c>
      <c r="H60">
        <v>11.44373381095417</v>
      </c>
      <c r="I60">
        <v>50.254424263439347</v>
      </c>
      <c r="J60">
        <v>75.217752845833374</v>
      </c>
      <c r="K60">
        <v>88.502610384034227</v>
      </c>
      <c r="L60">
        <v>95.643058524738819</v>
      </c>
      <c r="M60">
        <v>80.426765541691836</v>
      </c>
      <c r="N60">
        <v>87.171788089148123</v>
      </c>
      <c r="O60">
        <v>92.370312261045925</v>
      </c>
      <c r="P60">
        <v>96.154899105614817</v>
      </c>
      <c r="Q60">
        <v>97.463560814968915</v>
      </c>
      <c r="R60">
        <v>5.1443058802674289</v>
      </c>
      <c r="S60">
        <v>9.8977897316277357</v>
      </c>
      <c r="T60">
        <v>27.759891001112489</v>
      </c>
      <c r="U60">
        <v>45.532873987018093</v>
      </c>
      <c r="V60">
        <v>57.353785750664009</v>
      </c>
      <c r="W60" t="s">
        <v>271</v>
      </c>
      <c r="X60" t="s">
        <v>272</v>
      </c>
      <c r="Y60" t="s">
        <v>273</v>
      </c>
      <c r="Z60" t="s">
        <v>192</v>
      </c>
      <c r="AA60" t="s">
        <v>192</v>
      </c>
      <c r="AB60" t="s">
        <v>192</v>
      </c>
      <c r="AC60" t="s">
        <v>192</v>
      </c>
      <c r="AD60" t="s">
        <v>192</v>
      </c>
      <c r="AE60" t="s">
        <v>192</v>
      </c>
      <c r="AF60" t="s">
        <v>192</v>
      </c>
      <c r="AG60" t="s">
        <v>192</v>
      </c>
      <c r="AH60" t="s">
        <v>192</v>
      </c>
      <c r="AI60" t="s">
        <v>192</v>
      </c>
      <c r="AJ60" t="s">
        <v>192</v>
      </c>
      <c r="AK60" t="s">
        <v>192</v>
      </c>
      <c r="AL60" t="s">
        <v>192</v>
      </c>
      <c r="AM60" t="s">
        <v>192</v>
      </c>
      <c r="AN60">
        <v>16.533065119927219</v>
      </c>
      <c r="AO60">
        <v>49.717554845778572</v>
      </c>
      <c r="AP60">
        <v>84.114776683484877</v>
      </c>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row>
    <row r="61">
      <c r="A61" t="s">
        <v>351</v>
      </c>
      <c r="B61">
        <v>2011</v>
      </c>
      <c r="C61" t="s">
        <v>355</v>
      </c>
      <c r="D61">
        <v>32</v>
      </c>
      <c r="E61" t="s">
        <v>103</v>
      </c>
      <c r="F61" t="s">
        <v>48</v>
      </c>
      <c r="G61" t="s">
        <v>192</v>
      </c>
      <c r="H61">
        <v>88.556266189045658</v>
      </c>
      <c r="I61">
        <v>49.745575736560347</v>
      </c>
      <c r="J61">
        <v>24.782247154166662</v>
      </c>
      <c r="K61">
        <v>11.497389615965799</v>
      </c>
      <c r="L61">
        <v>4.356941475261138</v>
      </c>
      <c r="M61">
        <v>19.573234458308381</v>
      </c>
      <c r="N61">
        <v>12.82821191085181</v>
      </c>
      <c r="O61">
        <v>7.6296877389539777</v>
      </c>
      <c r="P61">
        <v>3.845100894385181</v>
      </c>
      <c r="Q61">
        <v>2.5364391850310519</v>
      </c>
      <c r="R61">
        <v>94.855694119732618</v>
      </c>
      <c r="S61">
        <v>90.102210268372176</v>
      </c>
      <c r="T61">
        <v>72.240108998887663</v>
      </c>
      <c r="U61">
        <v>54.46712601298217</v>
      </c>
      <c r="V61">
        <v>42.646214249336083</v>
      </c>
      <c r="W61" t="s">
        <v>271</v>
      </c>
      <c r="X61" t="s">
        <v>272</v>
      </c>
      <c r="Y61" t="s">
        <v>273</v>
      </c>
      <c r="Z61" t="s">
        <v>192</v>
      </c>
      <c r="AA61" t="s">
        <v>192</v>
      </c>
      <c r="AB61" t="s">
        <v>192</v>
      </c>
      <c r="AC61" t="s">
        <v>192</v>
      </c>
      <c r="AD61" t="s">
        <v>192</v>
      </c>
      <c r="AE61" t="s">
        <v>192</v>
      </c>
      <c r="AF61" t="s">
        <v>192</v>
      </c>
      <c r="AG61" t="s">
        <v>192</v>
      </c>
      <c r="AH61" t="s">
        <v>192</v>
      </c>
      <c r="AI61" t="s">
        <v>192</v>
      </c>
      <c r="AJ61" t="s">
        <v>192</v>
      </c>
      <c r="AK61" t="s">
        <v>192</v>
      </c>
      <c r="AL61" t="s">
        <v>192</v>
      </c>
      <c r="AM61" t="s">
        <v>192</v>
      </c>
      <c r="AN61">
        <v>83.466934880072927</v>
      </c>
      <c r="AO61">
        <v>50.282445154220937</v>
      </c>
      <c r="AP61">
        <v>15.885223316515081</v>
      </c>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row>
    <row r="62">
      <c r="A62" t="s">
        <v>351</v>
      </c>
      <c r="B62">
        <v>2011</v>
      </c>
      <c r="C62" t="s">
        <v>355</v>
      </c>
      <c r="D62">
        <v>35</v>
      </c>
      <c r="E62" t="s">
        <v>55</v>
      </c>
      <c r="F62" t="s">
        <v>49</v>
      </c>
      <c r="G62" t="s">
        <v>192</v>
      </c>
      <c r="H62">
        <v>92.785899264923415</v>
      </c>
      <c r="I62">
        <v>94.551132444595069</v>
      </c>
      <c r="J62">
        <v>98.151375860668821</v>
      </c>
      <c r="K62">
        <v>99.129415344099726</v>
      </c>
      <c r="L62">
        <v>99.682051801718487</v>
      </c>
      <c r="M62">
        <v>98.150145129573474</v>
      </c>
      <c r="N62">
        <v>99.403276560566084</v>
      </c>
      <c r="O62">
        <v>99.442027002796706</v>
      </c>
      <c r="P62">
        <v>99.705918009476719</v>
      </c>
      <c r="Q62">
        <v>99.872661551404207</v>
      </c>
      <c r="R62">
        <v>92.212457939457337</v>
      </c>
      <c r="S62">
        <v>92.940452572626171</v>
      </c>
      <c r="T62">
        <v>92.017766072614748</v>
      </c>
      <c r="U62">
        <v>93.978698870672488</v>
      </c>
      <c r="V62">
        <v>96.909012049929515</v>
      </c>
      <c r="W62" t="s">
        <v>271</v>
      </c>
      <c r="X62" t="s">
        <v>272</v>
      </c>
      <c r="Y62" t="s">
        <v>273</v>
      </c>
      <c r="Z62" t="s">
        <v>192</v>
      </c>
      <c r="AA62" t="s">
        <v>192</v>
      </c>
      <c r="AB62" t="s">
        <v>192</v>
      </c>
      <c r="AC62" t="s">
        <v>192</v>
      </c>
      <c r="AD62" t="s">
        <v>192</v>
      </c>
      <c r="AE62" t="s">
        <v>192</v>
      </c>
      <c r="AF62" t="s">
        <v>192</v>
      </c>
      <c r="AG62" t="s">
        <v>192</v>
      </c>
      <c r="AH62" t="s">
        <v>192</v>
      </c>
      <c r="AI62" t="s">
        <v>192</v>
      </c>
      <c r="AJ62" t="s">
        <v>192</v>
      </c>
      <c r="AK62" t="s">
        <v>192</v>
      </c>
      <c r="AL62" t="s">
        <v>192</v>
      </c>
      <c r="AM62" t="s">
        <v>192</v>
      </c>
      <c r="AN62">
        <v>95.52234765122563</v>
      </c>
      <c r="AO62">
        <v>93.291483112051026</v>
      </c>
      <c r="AP62">
        <v>99.265436088317045</v>
      </c>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row>
    <row r="63">
      <c r="A63" t="s">
        <v>351</v>
      </c>
      <c r="B63">
        <v>2011</v>
      </c>
      <c r="C63" t="s">
        <v>355</v>
      </c>
      <c r="D63">
        <v>36</v>
      </c>
      <c r="E63" t="s">
        <v>55</v>
      </c>
      <c r="F63" t="s">
        <v>48</v>
      </c>
      <c r="G63" t="s">
        <v>192</v>
      </c>
      <c r="H63">
        <v>7.2141007350763191</v>
      </c>
      <c r="I63">
        <v>5.4488675554048376</v>
      </c>
      <c r="J63">
        <v>1.848624139331184</v>
      </c>
      <c r="K63">
        <v>0.87058465590030254</v>
      </c>
      <c r="L63">
        <v>0.31794819828150811</v>
      </c>
      <c r="M63">
        <v>1.8498548704265581</v>
      </c>
      <c r="N63">
        <v>0.59672343943391781</v>
      </c>
      <c r="O63">
        <v>0.55797299720326654</v>
      </c>
      <c r="P63">
        <v>0.29408199052326728</v>
      </c>
      <c r="Q63">
        <v>0.12733844859580559</v>
      </c>
      <c r="R63">
        <v>7.787542060542636</v>
      </c>
      <c r="S63">
        <v>7.0595474273737828</v>
      </c>
      <c r="T63">
        <v>7.9822339273851419</v>
      </c>
      <c r="U63">
        <v>6.0213011293274734</v>
      </c>
      <c r="V63">
        <v>3.0909879500703981</v>
      </c>
      <c r="W63" t="s">
        <v>271</v>
      </c>
      <c r="X63" t="s">
        <v>272</v>
      </c>
      <c r="Y63" t="s">
        <v>273</v>
      </c>
      <c r="Z63" t="s">
        <v>192</v>
      </c>
      <c r="AA63" t="s">
        <v>192</v>
      </c>
      <c r="AB63" t="s">
        <v>192</v>
      </c>
      <c r="AC63" t="s">
        <v>192</v>
      </c>
      <c r="AD63" t="s">
        <v>192</v>
      </c>
      <c r="AE63" t="s">
        <v>192</v>
      </c>
      <c r="AF63" t="s">
        <v>192</v>
      </c>
      <c r="AG63" t="s">
        <v>192</v>
      </c>
      <c r="AH63" t="s">
        <v>192</v>
      </c>
      <c r="AI63" t="s">
        <v>192</v>
      </c>
      <c r="AJ63" t="s">
        <v>192</v>
      </c>
      <c r="AK63" t="s">
        <v>192</v>
      </c>
      <c r="AL63" t="s">
        <v>192</v>
      </c>
      <c r="AM63" t="s">
        <v>192</v>
      </c>
      <c r="AN63">
        <v>4.4776523487744084</v>
      </c>
      <c r="AO63">
        <v>6.7085168879486723</v>
      </c>
      <c r="AP63">
        <v>0.73456391168305224</v>
      </c>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row>
    <row r="64">
      <c r="A64" t="s">
        <v>351</v>
      </c>
      <c r="B64">
        <v>2011</v>
      </c>
      <c r="C64" t="s">
        <v>355</v>
      </c>
      <c r="D64">
        <v>41</v>
      </c>
      <c r="E64" t="s">
        <v>56</v>
      </c>
      <c r="F64" t="s">
        <v>49</v>
      </c>
      <c r="G64" t="s">
        <v>192</v>
      </c>
      <c r="H64">
        <v>0</v>
      </c>
      <c r="I64">
        <v>0</v>
      </c>
      <c r="J64">
        <v>0</v>
      </c>
      <c r="K64">
        <v>0</v>
      </c>
      <c r="L64">
        <v>0</v>
      </c>
      <c r="M64">
        <v>0</v>
      </c>
      <c r="N64">
        <v>0</v>
      </c>
      <c r="O64">
        <v>0</v>
      </c>
      <c r="P64">
        <v>0</v>
      </c>
      <c r="Q64">
        <v>0</v>
      </c>
      <c r="R64">
        <v>0</v>
      </c>
      <c r="S64">
        <v>0</v>
      </c>
      <c r="T64">
        <v>0</v>
      </c>
      <c r="U64">
        <v>0</v>
      </c>
      <c r="V64">
        <v>0</v>
      </c>
      <c r="W64" t="s">
        <v>271</v>
      </c>
      <c r="X64" t="s">
        <v>272</v>
      </c>
      <c r="Y64" t="s">
        <v>273</v>
      </c>
      <c r="Z64" t="s">
        <v>192</v>
      </c>
      <c r="AA64" t="s">
        <v>192</v>
      </c>
      <c r="AB64" t="s">
        <v>192</v>
      </c>
      <c r="AC64" t="s">
        <v>192</v>
      </c>
      <c r="AD64" t="s">
        <v>192</v>
      </c>
      <c r="AE64" t="s">
        <v>192</v>
      </c>
      <c r="AF64" t="s">
        <v>192</v>
      </c>
      <c r="AG64" t="s">
        <v>192</v>
      </c>
      <c r="AH64" t="s">
        <v>192</v>
      </c>
      <c r="AI64" t="s">
        <v>192</v>
      </c>
      <c r="AJ64" t="s">
        <v>192</v>
      </c>
      <c r="AK64" t="s">
        <v>192</v>
      </c>
      <c r="AL64" t="s">
        <v>192</v>
      </c>
      <c r="AM64" t="s">
        <v>192</v>
      </c>
      <c r="AN64">
        <v>0</v>
      </c>
      <c r="AO64">
        <v>0</v>
      </c>
      <c r="AP64">
        <v>0</v>
      </c>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row>
    <row r="65">
      <c r="A65" t="s">
        <v>351</v>
      </c>
      <c r="B65">
        <v>2011</v>
      </c>
      <c r="C65" t="s">
        <v>355</v>
      </c>
      <c r="D65">
        <v>42</v>
      </c>
      <c r="E65" t="s">
        <v>56</v>
      </c>
      <c r="F65" t="s">
        <v>48</v>
      </c>
      <c r="G65" t="s">
        <v>367</v>
      </c>
      <c r="H65">
        <v>100</v>
      </c>
      <c r="I65">
        <v>100</v>
      </c>
      <c r="J65">
        <v>100</v>
      </c>
      <c r="K65">
        <v>100</v>
      </c>
      <c r="L65">
        <v>100</v>
      </c>
      <c r="M65">
        <v>100</v>
      </c>
      <c r="N65">
        <v>100</v>
      </c>
      <c r="O65">
        <v>100</v>
      </c>
      <c r="P65">
        <v>100</v>
      </c>
      <c r="Q65">
        <v>100</v>
      </c>
      <c r="R65">
        <v>100</v>
      </c>
      <c r="S65">
        <v>100</v>
      </c>
      <c r="T65">
        <v>100</v>
      </c>
      <c r="U65">
        <v>100</v>
      </c>
      <c r="V65">
        <v>100</v>
      </c>
      <c r="W65" t="s">
        <v>271</v>
      </c>
      <c r="X65" t="s">
        <v>272</v>
      </c>
      <c r="Y65" t="s">
        <v>273</v>
      </c>
      <c r="Z65" t="s">
        <v>192</v>
      </c>
      <c r="AA65" t="s">
        <v>192</v>
      </c>
      <c r="AB65" t="s">
        <v>192</v>
      </c>
      <c r="AC65" t="s">
        <v>192</v>
      </c>
      <c r="AD65" t="s">
        <v>192</v>
      </c>
      <c r="AE65" t="s">
        <v>192</v>
      </c>
      <c r="AF65" t="s">
        <v>192</v>
      </c>
      <c r="AG65" t="s">
        <v>192</v>
      </c>
      <c r="AH65" t="s">
        <v>192</v>
      </c>
      <c r="AI65" t="s">
        <v>192</v>
      </c>
      <c r="AJ65" t="s">
        <v>192</v>
      </c>
      <c r="AK65" t="s">
        <v>192</v>
      </c>
      <c r="AL65" t="s">
        <v>192</v>
      </c>
      <c r="AM65" t="s">
        <v>192</v>
      </c>
      <c r="AN65">
        <v>100</v>
      </c>
      <c r="AO65">
        <v>100</v>
      </c>
      <c r="AP65">
        <v>100</v>
      </c>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row>
    <row r="66">
      <c r="A66" t="s">
        <v>351</v>
      </c>
      <c r="B66">
        <v>2011</v>
      </c>
      <c r="C66" t="s">
        <v>355</v>
      </c>
      <c r="D66">
        <v>58</v>
      </c>
      <c r="E66" t="s">
        <v>274</v>
      </c>
      <c r="F66" t="s">
        <v>275</v>
      </c>
      <c r="G66" t="s">
        <v>192</v>
      </c>
      <c r="H66">
        <v>0.87092291595811022</v>
      </c>
      <c r="I66">
        <v>7.3656142967665801</v>
      </c>
      <c r="J66">
        <v>19.345576673583</v>
      </c>
      <c r="K66">
        <v>41.346074596729153</v>
      </c>
      <c r="L66">
        <v>70.65610984505129</v>
      </c>
      <c r="M66">
        <v>16.396009321979172</v>
      </c>
      <c r="N66">
        <v>28.043831856145299</v>
      </c>
      <c r="O66">
        <v>44.072245301402241</v>
      </c>
      <c r="P66">
        <v>60.359232778562891</v>
      </c>
      <c r="Q66">
        <v>78.339173242008386</v>
      </c>
      <c r="R66">
        <v>0.55995531848433977</v>
      </c>
      <c r="S66">
        <v>0.67631533898345697</v>
      </c>
      <c r="T66">
        <v>1.6461567312741261</v>
      </c>
      <c r="U66">
        <v>6.1138798516203483</v>
      </c>
      <c r="V66">
        <v>14.625427389294121</v>
      </c>
      <c r="W66" t="s">
        <v>271</v>
      </c>
      <c r="X66" t="s">
        <v>272</v>
      </c>
      <c r="Y66" t="s">
        <v>273</v>
      </c>
      <c r="Z66" t="s">
        <v>192</v>
      </c>
      <c r="AA66" t="s">
        <v>192</v>
      </c>
      <c r="AB66" t="s">
        <v>192</v>
      </c>
      <c r="AC66" t="s">
        <v>192</v>
      </c>
      <c r="AD66" t="s">
        <v>192</v>
      </c>
      <c r="AE66" t="s">
        <v>192</v>
      </c>
      <c r="AF66" t="s">
        <v>192</v>
      </c>
      <c r="AG66" t="s">
        <v>192</v>
      </c>
      <c r="AH66" t="s">
        <v>192</v>
      </c>
      <c r="AI66" t="s">
        <v>192</v>
      </c>
      <c r="AJ66" t="s">
        <v>192</v>
      </c>
      <c r="AK66" t="s">
        <v>192</v>
      </c>
      <c r="AL66" t="s">
        <v>192</v>
      </c>
      <c r="AM66" t="s">
        <v>192</v>
      </c>
      <c r="AN66">
        <v>6.9816443107687611</v>
      </c>
      <c r="AO66">
        <v>18.738263140508082</v>
      </c>
      <c r="AP66">
        <v>38.298596791581829</v>
      </c>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row>
    <row r="67">
      <c r="A67" t="s">
        <v>351</v>
      </c>
      <c r="B67">
        <v>2011</v>
      </c>
      <c r="C67" t="s">
        <v>355</v>
      </c>
      <c r="D67">
        <v>59</v>
      </c>
      <c r="E67" t="s">
        <v>274</v>
      </c>
      <c r="F67" t="s">
        <v>276</v>
      </c>
      <c r="G67" t="s">
        <v>192</v>
      </c>
      <c r="H67">
        <v>10.57281089499606</v>
      </c>
      <c r="I67">
        <v>42.888809966672717</v>
      </c>
      <c r="J67">
        <v>55.872176172250278</v>
      </c>
      <c r="K67">
        <v>47.156535787304868</v>
      </c>
      <c r="L67">
        <v>24.98694867968776</v>
      </c>
      <c r="M67">
        <v>64.030756219712742</v>
      </c>
      <c r="N67">
        <v>59.127956233002863</v>
      </c>
      <c r="O67">
        <v>48.298066959643748</v>
      </c>
      <c r="P67">
        <v>35.795666327051627</v>
      </c>
      <c r="Q67">
        <v>19.12438757296076</v>
      </c>
      <c r="R67">
        <v>4.5843505617830882</v>
      </c>
      <c r="S67">
        <v>9.2214743926442804</v>
      </c>
      <c r="T67">
        <v>26.113734269838361</v>
      </c>
      <c r="U67">
        <v>39.418994135397739</v>
      </c>
      <c r="V67">
        <v>42.728358361369942</v>
      </c>
      <c r="W67" t="s">
        <v>271</v>
      </c>
      <c r="X67" t="s">
        <v>272</v>
      </c>
      <c r="Y67" t="s">
        <v>273</v>
      </c>
      <c r="Z67" t="s">
        <v>192</v>
      </c>
      <c r="AA67" t="s">
        <v>192</v>
      </c>
      <c r="AB67" t="s">
        <v>192</v>
      </c>
      <c r="AC67" t="s">
        <v>192</v>
      </c>
      <c r="AD67" t="s">
        <v>192</v>
      </c>
      <c r="AE67" t="s">
        <v>192</v>
      </c>
      <c r="AF67" t="s">
        <v>192</v>
      </c>
      <c r="AG67" t="s">
        <v>192</v>
      </c>
      <c r="AH67" t="s">
        <v>192</v>
      </c>
      <c r="AI67" t="s">
        <v>192</v>
      </c>
      <c r="AJ67" t="s">
        <v>192</v>
      </c>
      <c r="AK67" t="s">
        <v>192</v>
      </c>
      <c r="AL67" t="s">
        <v>192</v>
      </c>
      <c r="AM67" t="s">
        <v>192</v>
      </c>
      <c r="AN67">
        <v>9.5514208091584525</v>
      </c>
      <c r="AO67">
        <v>30.97929170527043</v>
      </c>
      <c r="AP67">
        <v>45.816179891903147</v>
      </c>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row>
    <row r="68">
      <c r="A68" t="s">
        <v>351</v>
      </c>
      <c r="B68">
        <v>2011</v>
      </c>
      <c r="C68" t="s">
        <v>355</v>
      </c>
      <c r="D68">
        <v>60</v>
      </c>
      <c r="E68" t="s">
        <v>274</v>
      </c>
      <c r="F68" t="s">
        <v>277</v>
      </c>
      <c r="G68" t="s">
        <v>192</v>
      </c>
      <c r="H68">
        <v>4.047378803982209</v>
      </c>
      <c r="I68">
        <v>4.4780318741517977</v>
      </c>
      <c r="J68">
        <v>1.4639556307146191</v>
      </c>
      <c r="K68">
        <v>0.8462269338973023</v>
      </c>
      <c r="L68">
        <v>0.1192212744888228</v>
      </c>
      <c r="M68">
        <v>2.1792606936769841</v>
      </c>
      <c r="N68">
        <v>0.7109506396774683</v>
      </c>
      <c r="O68">
        <v>0.32330352965867709</v>
      </c>
      <c r="P68">
        <v>0.23272091347579041</v>
      </c>
      <c r="Q68">
        <v>0.14971444284672361</v>
      </c>
      <c r="R68">
        <v>2.2269775467193069</v>
      </c>
      <c r="S68">
        <v>5.1747455400609592</v>
      </c>
      <c r="T68">
        <v>6.1564140134000347</v>
      </c>
      <c r="U68">
        <v>4.7448334574927493</v>
      </c>
      <c r="V68">
        <v>2.38827201334544</v>
      </c>
      <c r="W68" t="s">
        <v>271</v>
      </c>
      <c r="X68" t="s">
        <v>272</v>
      </c>
      <c r="Y68" t="s">
        <v>273</v>
      </c>
      <c r="Z68" t="s">
        <v>192</v>
      </c>
      <c r="AA68" t="s">
        <v>192</v>
      </c>
      <c r="AB68" t="s">
        <v>192</v>
      </c>
      <c r="AC68" t="s">
        <v>192</v>
      </c>
      <c r="AD68" t="s">
        <v>192</v>
      </c>
      <c r="AE68" t="s">
        <v>192</v>
      </c>
      <c r="AF68" t="s">
        <v>192</v>
      </c>
      <c r="AG68" t="s">
        <v>192</v>
      </c>
      <c r="AH68" t="s">
        <v>192</v>
      </c>
      <c r="AI68" t="s">
        <v>192</v>
      </c>
      <c r="AJ68" t="s">
        <v>192</v>
      </c>
      <c r="AK68" t="s">
        <v>192</v>
      </c>
      <c r="AL68" t="s">
        <v>192</v>
      </c>
      <c r="AM68" t="s">
        <v>192</v>
      </c>
      <c r="AN68">
        <v>2.0266920979077261</v>
      </c>
      <c r="AO68">
        <v>4.5063662492326406</v>
      </c>
      <c r="AP68">
        <v>0.87774300993594956</v>
      </c>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row>
    <row r="69">
      <c r="A69" t="s">
        <v>351</v>
      </c>
      <c r="B69">
        <v>2011</v>
      </c>
      <c r="C69" t="s">
        <v>355</v>
      </c>
      <c r="D69">
        <v>61</v>
      </c>
      <c r="E69" t="s">
        <v>274</v>
      </c>
      <c r="F69" t="s">
        <v>278</v>
      </c>
      <c r="G69" t="s">
        <v>192</v>
      </c>
      <c r="H69">
        <v>1.769692087584525</v>
      </c>
      <c r="I69">
        <v>2.117249372009383</v>
      </c>
      <c r="J69">
        <v>1.0670313500397131</v>
      </c>
      <c r="K69">
        <v>0.53230171556054695</v>
      </c>
      <c r="L69">
        <v>0.34812415332670399</v>
      </c>
      <c r="M69">
        <v>0.52329757621861139</v>
      </c>
      <c r="N69">
        <v>1.3192125155196861</v>
      </c>
      <c r="O69">
        <v>0.21915599733393051</v>
      </c>
      <c r="P69">
        <v>0.29602947488799591</v>
      </c>
      <c r="Q69">
        <v>0.098018058625191196</v>
      </c>
      <c r="R69">
        <v>1.2063025247293511</v>
      </c>
      <c r="S69">
        <v>2.6086754225479498</v>
      </c>
      <c r="T69">
        <v>2.8178461344342081</v>
      </c>
      <c r="U69">
        <v>1.9128152284975961</v>
      </c>
      <c r="V69">
        <v>1.759158410765965</v>
      </c>
      <c r="W69" t="s">
        <v>271</v>
      </c>
      <c r="X69" t="s">
        <v>272</v>
      </c>
      <c r="Y69" t="s">
        <v>273</v>
      </c>
      <c r="Z69" t="s">
        <v>192</v>
      </c>
      <c r="AA69" t="s">
        <v>192</v>
      </c>
      <c r="AB69" t="s">
        <v>192</v>
      </c>
      <c r="AC69" t="s">
        <v>192</v>
      </c>
      <c r="AD69" t="s">
        <v>192</v>
      </c>
      <c r="AE69" t="s">
        <v>192</v>
      </c>
      <c r="AF69" t="s">
        <v>192</v>
      </c>
      <c r="AG69" t="s">
        <v>192</v>
      </c>
      <c r="AH69" t="s">
        <v>192</v>
      </c>
      <c r="AI69" t="s">
        <v>192</v>
      </c>
      <c r="AJ69" t="s">
        <v>192</v>
      </c>
      <c r="AK69" t="s">
        <v>192</v>
      </c>
      <c r="AL69" t="s">
        <v>192</v>
      </c>
      <c r="AM69" t="s">
        <v>192</v>
      </c>
      <c r="AN69">
        <v>2.8226182508501299</v>
      </c>
      <c r="AO69">
        <v>1.129518872363563</v>
      </c>
      <c r="AP69">
        <v>0.791519428485154</v>
      </c>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row>
    <row r="70">
      <c r="A70" t="s">
        <v>351</v>
      </c>
      <c r="B70">
        <v>2011</v>
      </c>
      <c r="C70" t="s">
        <v>355</v>
      </c>
      <c r="D70">
        <v>62</v>
      </c>
      <c r="E70" t="s">
        <v>274</v>
      </c>
      <c r="F70" t="s">
        <v>279</v>
      </c>
      <c r="G70" t="s">
        <v>192</v>
      </c>
      <c r="H70">
        <v>10.505827051430529</v>
      </c>
      <c r="I70">
        <v>9.6881407634548484</v>
      </c>
      <c r="J70">
        <v>5.6057370315269059</v>
      </c>
      <c r="K70">
        <v>1.564285900080485</v>
      </c>
      <c r="L70">
        <v>0.35491841036489319</v>
      </c>
      <c r="M70">
        <v>2.398935414546802</v>
      </c>
      <c r="N70">
        <v>2.6554322320080672</v>
      </c>
      <c r="O70">
        <v>0.35473594042646528</v>
      </c>
      <c r="P70">
        <v>0.35699186127057592</v>
      </c>
      <c r="Q70">
        <v>0</v>
      </c>
      <c r="R70">
        <v>8.2106060518477797</v>
      </c>
      <c r="S70">
        <v>13.16060831070863</v>
      </c>
      <c r="T70">
        <v>14.130138920104789</v>
      </c>
      <c r="U70">
        <v>11.3505795733144</v>
      </c>
      <c r="V70">
        <v>9.9136660859475239</v>
      </c>
      <c r="W70" t="s">
        <v>271</v>
      </c>
      <c r="X70" t="s">
        <v>272</v>
      </c>
      <c r="Y70" t="s">
        <v>273</v>
      </c>
      <c r="Z70" t="s">
        <v>192</v>
      </c>
      <c r="AA70" t="s">
        <v>192</v>
      </c>
      <c r="AB70" t="s">
        <v>192</v>
      </c>
      <c r="AC70" t="s">
        <v>192</v>
      </c>
      <c r="AD70" t="s">
        <v>192</v>
      </c>
      <c r="AE70" t="s">
        <v>192</v>
      </c>
      <c r="AF70" t="s">
        <v>192</v>
      </c>
      <c r="AG70" t="s">
        <v>192</v>
      </c>
      <c r="AH70" t="s">
        <v>192</v>
      </c>
      <c r="AI70" t="s">
        <v>192</v>
      </c>
      <c r="AJ70" t="s">
        <v>192</v>
      </c>
      <c r="AK70" t="s">
        <v>192</v>
      </c>
      <c r="AL70" t="s">
        <v>192</v>
      </c>
      <c r="AM70" t="s">
        <v>192</v>
      </c>
      <c r="AN70">
        <v>9.8651913291378577</v>
      </c>
      <c r="AO70">
        <v>7.7681461867208554</v>
      </c>
      <c r="AP70">
        <v>3.2078244859729579</v>
      </c>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row>
    <row r="71">
      <c r="A71" t="s">
        <v>351</v>
      </c>
      <c r="B71">
        <v>2011</v>
      </c>
      <c r="C71" t="s">
        <v>355</v>
      </c>
      <c r="D71">
        <v>63</v>
      </c>
      <c r="E71" t="s">
        <v>274</v>
      </c>
      <c r="F71" t="s">
        <v>280</v>
      </c>
      <c r="G71" t="s">
        <v>192</v>
      </c>
      <c r="H71">
        <v>16.148857994127159</v>
      </c>
      <c r="I71">
        <v>13.23376448785959</v>
      </c>
      <c r="J71">
        <v>9.0315627232481308</v>
      </c>
      <c r="K71">
        <v>5.8307097295113444</v>
      </c>
      <c r="L71">
        <v>2.873375226842493</v>
      </c>
      <c r="M71">
        <v>6.9101517746559944</v>
      </c>
      <c r="N71">
        <v>5.151383110855571</v>
      </c>
      <c r="O71">
        <v>4.5717204941550076</v>
      </c>
      <c r="P71">
        <v>2.3704752468706332</v>
      </c>
      <c r="Q71">
        <v>2.089700662515241</v>
      </c>
      <c r="R71">
        <v>13.66032559235423</v>
      </c>
      <c r="S71">
        <v>18.567585635815831</v>
      </c>
      <c r="T71">
        <v>17.3894586699762</v>
      </c>
      <c r="U71">
        <v>15.50313018878334</v>
      </c>
      <c r="V71">
        <v>16.43330909668428</v>
      </c>
      <c r="W71" t="s">
        <v>271</v>
      </c>
      <c r="X71" t="s">
        <v>272</v>
      </c>
      <c r="Y71" t="s">
        <v>273</v>
      </c>
      <c r="Z71" t="s">
        <v>192</v>
      </c>
      <c r="AA71" t="s">
        <v>192</v>
      </c>
      <c r="AB71" t="s">
        <v>192</v>
      </c>
      <c r="AC71" t="s">
        <v>192</v>
      </c>
      <c r="AD71" t="s">
        <v>192</v>
      </c>
      <c r="AE71" t="s">
        <v>192</v>
      </c>
      <c r="AF71" t="s">
        <v>192</v>
      </c>
      <c r="AG71" t="s">
        <v>192</v>
      </c>
      <c r="AH71" t="s">
        <v>192</v>
      </c>
      <c r="AI71" t="s">
        <v>192</v>
      </c>
      <c r="AJ71" t="s">
        <v>192</v>
      </c>
      <c r="AK71" t="s">
        <v>192</v>
      </c>
      <c r="AL71" t="s">
        <v>192</v>
      </c>
      <c r="AM71" t="s">
        <v>192</v>
      </c>
      <c r="AN71">
        <v>25.154627874265341</v>
      </c>
      <c r="AO71">
        <v>6.4519102107645123</v>
      </c>
      <c r="AP71">
        <v>7.3865680111753083</v>
      </c>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row>
    <row r="72">
      <c r="A72" t="s">
        <v>351</v>
      </c>
      <c r="B72">
        <v>2011</v>
      </c>
      <c r="C72" t="s">
        <v>355</v>
      </c>
      <c r="D72">
        <v>64</v>
      </c>
      <c r="E72" t="s">
        <v>274</v>
      </c>
      <c r="F72" t="s">
        <v>281</v>
      </c>
      <c r="G72" t="s">
        <v>192</v>
      </c>
      <c r="H72">
        <v>16.1256312305152</v>
      </c>
      <c r="I72">
        <v>4.7818846607193013</v>
      </c>
      <c r="J72">
        <v>1.4517690363540401</v>
      </c>
      <c r="K72">
        <v>0.39460055174105629</v>
      </c>
      <c r="L72">
        <v>0.15167183587649699</v>
      </c>
      <c r="M72">
        <v>1.3483778039917089</v>
      </c>
      <c r="N72">
        <v>0.13210590923553739</v>
      </c>
      <c r="O72">
        <v>0.17605402090922981</v>
      </c>
      <c r="P72">
        <v>0.1050739498818288</v>
      </c>
      <c r="Q72">
        <v>0</v>
      </c>
      <c r="R72">
        <v>20.274366318476929</v>
      </c>
      <c r="S72">
        <v>14.793949760851641</v>
      </c>
      <c r="T72">
        <v>7.3638200951466963</v>
      </c>
      <c r="U72">
        <v>5.5127799825078787</v>
      </c>
      <c r="V72">
        <v>2.9437499245542691</v>
      </c>
      <c r="W72" t="s">
        <v>271</v>
      </c>
      <c r="X72" t="s">
        <v>272</v>
      </c>
      <c r="Y72" t="s">
        <v>273</v>
      </c>
      <c r="Z72" t="s">
        <v>192</v>
      </c>
      <c r="AA72" t="s">
        <v>192</v>
      </c>
      <c r="AB72" t="s">
        <v>192</v>
      </c>
      <c r="AC72" t="s">
        <v>192</v>
      </c>
      <c r="AD72" t="s">
        <v>192</v>
      </c>
      <c r="AE72" t="s">
        <v>192</v>
      </c>
      <c r="AF72" t="s">
        <v>192</v>
      </c>
      <c r="AG72" t="s">
        <v>192</v>
      </c>
      <c r="AH72" t="s">
        <v>192</v>
      </c>
      <c r="AI72" t="s">
        <v>192</v>
      </c>
      <c r="AJ72" t="s">
        <v>192</v>
      </c>
      <c r="AK72" t="s">
        <v>192</v>
      </c>
      <c r="AL72" t="s">
        <v>192</v>
      </c>
      <c r="AM72" t="s">
        <v>192</v>
      </c>
      <c r="AN72">
        <v>11.19193521296328</v>
      </c>
      <c r="AO72">
        <v>8.9002236759427031</v>
      </c>
      <c r="AP72">
        <v>0.47273370062357378</v>
      </c>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row>
    <row r="73">
      <c r="A73" t="s">
        <v>351</v>
      </c>
      <c r="B73">
        <v>2011</v>
      </c>
      <c r="C73" t="s">
        <v>355</v>
      </c>
      <c r="D73">
        <v>65</v>
      </c>
      <c r="E73" t="s">
        <v>274</v>
      </c>
      <c r="F73" t="s">
        <v>282</v>
      </c>
      <c r="G73" t="s">
        <v>192</v>
      </c>
      <c r="H73">
        <v>34.365814107934661</v>
      </c>
      <c r="I73">
        <v>9.5736824816345507</v>
      </c>
      <c r="J73">
        <v>2.459494957458912</v>
      </c>
      <c r="K73">
        <v>0.51017797559685307</v>
      </c>
      <c r="L73">
        <v>0.21830622126825591</v>
      </c>
      <c r="M73">
        <v>0.47008678991997987</v>
      </c>
      <c r="N73">
        <v>0.53209095141973461</v>
      </c>
      <c r="O73">
        <v>0.085596116835713804</v>
      </c>
      <c r="P73">
        <v>0.049721135610238498</v>
      </c>
      <c r="Q73">
        <v>0.0373169129682882</v>
      </c>
      <c r="R73">
        <v>43.981736203390227</v>
      </c>
      <c r="S73">
        <v>31.07077292833511</v>
      </c>
      <c r="T73">
        <v>17.175915156647111</v>
      </c>
      <c r="U73">
        <v>10.479248272734131</v>
      </c>
      <c r="V73">
        <v>5.2357145578992874</v>
      </c>
      <c r="W73" t="s">
        <v>271</v>
      </c>
      <c r="X73" t="s">
        <v>272</v>
      </c>
      <c r="Y73" t="s">
        <v>273</v>
      </c>
      <c r="Z73" t="s">
        <v>192</v>
      </c>
      <c r="AA73" t="s">
        <v>192</v>
      </c>
      <c r="AB73" t="s">
        <v>192</v>
      </c>
      <c r="AC73" t="s">
        <v>192</v>
      </c>
      <c r="AD73" t="s">
        <v>192</v>
      </c>
      <c r="AE73" t="s">
        <v>192</v>
      </c>
      <c r="AF73" t="s">
        <v>192</v>
      </c>
      <c r="AG73" t="s">
        <v>192</v>
      </c>
      <c r="AH73" t="s">
        <v>192</v>
      </c>
      <c r="AI73" t="s">
        <v>192</v>
      </c>
      <c r="AJ73" t="s">
        <v>192</v>
      </c>
      <c r="AK73" t="s">
        <v>192</v>
      </c>
      <c r="AL73" t="s">
        <v>192</v>
      </c>
      <c r="AM73" t="s">
        <v>192</v>
      </c>
      <c r="AN73">
        <v>25.780737163921039</v>
      </c>
      <c r="AO73">
        <v>17.067829833862579</v>
      </c>
      <c r="AP73">
        <v>1.038977571261019</v>
      </c>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row>
    <row r="74">
      <c r="A74" t="s">
        <v>351</v>
      </c>
      <c r="B74">
        <v>2011</v>
      </c>
      <c r="C74" t="s">
        <v>355</v>
      </c>
      <c r="D74">
        <v>66</v>
      </c>
      <c r="E74" t="s">
        <v>274</v>
      </c>
      <c r="F74" t="s">
        <v>283</v>
      </c>
      <c r="G74" t="s">
        <v>192</v>
      </c>
      <c r="H74">
        <v>0.39352350590990642</v>
      </c>
      <c r="I74">
        <v>0.31635512662229681</v>
      </c>
      <c r="J74">
        <v>0.033969851330065498</v>
      </c>
      <c r="K74">
        <v>0</v>
      </c>
      <c r="L74">
        <v>0</v>
      </c>
      <c r="M74">
        <v>0.022899301700492598</v>
      </c>
      <c r="N74">
        <v>0</v>
      </c>
      <c r="O74">
        <v>0</v>
      </c>
      <c r="P74">
        <v>0</v>
      </c>
      <c r="Q74">
        <v>0</v>
      </c>
      <c r="R74">
        <v>0.41242908215749802</v>
      </c>
      <c r="S74">
        <v>0.27908397614282071</v>
      </c>
      <c r="T74">
        <v>0.54868122876218905</v>
      </c>
      <c r="U74">
        <v>0.41026781985264932</v>
      </c>
      <c r="V74">
        <v>0.047347603593617199</v>
      </c>
      <c r="W74" t="s">
        <v>271</v>
      </c>
      <c r="X74" t="s">
        <v>272</v>
      </c>
      <c r="Y74" t="s">
        <v>273</v>
      </c>
      <c r="Z74" t="s">
        <v>192</v>
      </c>
      <c r="AA74" t="s">
        <v>192</v>
      </c>
      <c r="AB74" t="s">
        <v>192</v>
      </c>
      <c r="AC74" t="s">
        <v>192</v>
      </c>
      <c r="AD74" t="s">
        <v>192</v>
      </c>
      <c r="AE74" t="s">
        <v>192</v>
      </c>
      <c r="AF74" t="s">
        <v>192</v>
      </c>
      <c r="AG74" t="s">
        <v>192</v>
      </c>
      <c r="AH74" t="s">
        <v>192</v>
      </c>
      <c r="AI74" t="s">
        <v>192</v>
      </c>
      <c r="AJ74" t="s">
        <v>192</v>
      </c>
      <c r="AK74" t="s">
        <v>192</v>
      </c>
      <c r="AL74" t="s">
        <v>192</v>
      </c>
      <c r="AM74" t="s">
        <v>192</v>
      </c>
      <c r="AN74">
        <v>0.17242536561710781</v>
      </c>
      <c r="AO74">
        <v>0.085105476561325694</v>
      </c>
      <c r="AP74">
        <v>0.1803051917175259</v>
      </c>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row>
    <row r="75">
      <c r="A75" t="s">
        <v>351</v>
      </c>
      <c r="B75">
        <v>2011</v>
      </c>
      <c r="C75" t="s">
        <v>355</v>
      </c>
      <c r="D75">
        <v>67</v>
      </c>
      <c r="E75" t="s">
        <v>274</v>
      </c>
      <c r="F75" t="s">
        <v>284</v>
      </c>
      <c r="G75" t="s">
        <v>192</v>
      </c>
      <c r="H75">
        <v>3.3692110931300561</v>
      </c>
      <c r="I75">
        <v>4.0976154101254361</v>
      </c>
      <c r="J75">
        <v>2.832980632517319</v>
      </c>
      <c r="K75">
        <v>1.482594234999741</v>
      </c>
      <c r="L75">
        <v>0.1814856802991798</v>
      </c>
      <c r="M75">
        <v>4.6505346491602442</v>
      </c>
      <c r="N75">
        <v>2.0155688869380151</v>
      </c>
      <c r="O75">
        <v>1.5446229340804669</v>
      </c>
      <c r="P75">
        <v>0.27436637040101841</v>
      </c>
      <c r="Q75">
        <v>0.16168910807560699</v>
      </c>
      <c r="R75">
        <v>2.473847013345678</v>
      </c>
      <c r="S75">
        <v>3.2446718680553208</v>
      </c>
      <c r="T75">
        <v>4.3653878599778411</v>
      </c>
      <c r="U75">
        <v>3.2361909542546319</v>
      </c>
      <c r="V75">
        <v>3.0336405028352069</v>
      </c>
      <c r="W75" t="s">
        <v>271</v>
      </c>
      <c r="X75" t="s">
        <v>272</v>
      </c>
      <c r="Y75" t="s">
        <v>273</v>
      </c>
      <c r="Z75" t="s">
        <v>192</v>
      </c>
      <c r="AA75" t="s">
        <v>192</v>
      </c>
      <c r="AB75" t="s">
        <v>192</v>
      </c>
      <c r="AC75" t="s">
        <v>192</v>
      </c>
      <c r="AD75" t="s">
        <v>192</v>
      </c>
      <c r="AE75" t="s">
        <v>192</v>
      </c>
      <c r="AF75" t="s">
        <v>192</v>
      </c>
      <c r="AG75" t="s">
        <v>192</v>
      </c>
      <c r="AH75" t="s">
        <v>192</v>
      </c>
      <c r="AI75" t="s">
        <v>192</v>
      </c>
      <c r="AJ75" t="s">
        <v>192</v>
      </c>
      <c r="AK75" t="s">
        <v>192</v>
      </c>
      <c r="AL75" t="s">
        <v>192</v>
      </c>
      <c r="AM75" t="s">
        <v>192</v>
      </c>
      <c r="AN75">
        <v>4.677704701083238</v>
      </c>
      <c r="AO75">
        <v>2.474786439148168</v>
      </c>
      <c r="AP75">
        <v>1.7967990947103449</v>
      </c>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row>
    <row r="76">
      <c r="A76" t="s">
        <v>351</v>
      </c>
      <c r="B76">
        <v>2011</v>
      </c>
      <c r="C76" t="s">
        <v>355</v>
      </c>
      <c r="D76">
        <v>68</v>
      </c>
      <c r="E76" t="s">
        <v>274</v>
      </c>
      <c r="F76" t="s">
        <v>285</v>
      </c>
      <c r="G76" t="s">
        <v>192</v>
      </c>
      <c r="H76">
        <v>0.045385921190117098</v>
      </c>
      <c r="I76">
        <v>0.032652533390973598</v>
      </c>
      <c r="J76">
        <v>0</v>
      </c>
      <c r="K76">
        <v>0.13395129050400331</v>
      </c>
      <c r="L76">
        <v>0.0105801767369913</v>
      </c>
      <c r="M76">
        <v>0.057336163229767999</v>
      </c>
      <c r="N76">
        <v>0</v>
      </c>
      <c r="O76">
        <v>0.2350900813352417</v>
      </c>
      <c r="P76">
        <v>0.018566753170911901</v>
      </c>
      <c r="Q76">
        <v>0</v>
      </c>
      <c r="R76">
        <v>0.056072962384552102</v>
      </c>
      <c r="S76">
        <v>0.049387906314905201</v>
      </c>
      <c r="T76">
        <v>0</v>
      </c>
      <c r="U76">
        <v>0</v>
      </c>
      <c r="V76">
        <v>0</v>
      </c>
      <c r="W76" t="s">
        <v>271</v>
      </c>
      <c r="X76" t="s">
        <v>272</v>
      </c>
      <c r="Y76" t="s">
        <v>273</v>
      </c>
      <c r="Z76" t="s">
        <v>192</v>
      </c>
      <c r="AA76" t="s">
        <v>192</v>
      </c>
      <c r="AB76" t="s">
        <v>192</v>
      </c>
      <c r="AC76" t="s">
        <v>192</v>
      </c>
      <c r="AD76" t="s">
        <v>192</v>
      </c>
      <c r="AE76" t="s">
        <v>192</v>
      </c>
      <c r="AF76" t="s">
        <v>192</v>
      </c>
      <c r="AG76" t="s">
        <v>192</v>
      </c>
      <c r="AH76" t="s">
        <v>192</v>
      </c>
      <c r="AI76" t="s">
        <v>192</v>
      </c>
      <c r="AJ76" t="s">
        <v>192</v>
      </c>
      <c r="AK76" t="s">
        <v>192</v>
      </c>
      <c r="AL76" t="s">
        <v>192</v>
      </c>
      <c r="AM76" t="s">
        <v>192</v>
      </c>
      <c r="AN76">
        <v>0.20525011462740081</v>
      </c>
      <c r="AO76">
        <v>0.051838081257916599</v>
      </c>
      <c r="AP76">
        <v>0.0016832107559660999</v>
      </c>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row>
    <row r="77">
      <c r="A77" t="s">
        <v>351</v>
      </c>
      <c r="B77">
        <v>2011</v>
      </c>
      <c r="C77" t="s">
        <v>355</v>
      </c>
      <c r="D77">
        <v>69</v>
      </c>
      <c r="E77" t="s">
        <v>274</v>
      </c>
      <c r="F77" t="s">
        <v>286</v>
      </c>
      <c r="G77" t="s">
        <v>192</v>
      </c>
      <c r="H77">
        <v>0.12725954445480711</v>
      </c>
      <c r="I77">
        <v>0.25021160467456038</v>
      </c>
      <c r="J77">
        <v>0.32672551542615641</v>
      </c>
      <c r="K77">
        <v>0.098581756175136995</v>
      </c>
      <c r="L77">
        <v>0.061874322065032197</v>
      </c>
      <c r="M77">
        <v>0.89153709578927565</v>
      </c>
      <c r="N77">
        <v>0.20385457651498251</v>
      </c>
      <c r="O77">
        <v>0.1194086242192469</v>
      </c>
      <c r="P77">
        <v>0.1411551888161886</v>
      </c>
      <c r="Q77">
        <v>0</v>
      </c>
      <c r="R77">
        <v>0.037519905733880803</v>
      </c>
      <c r="S77">
        <v>0.1124947262812783</v>
      </c>
      <c r="T77">
        <v>0.0299997567827574</v>
      </c>
      <c r="U77">
        <v>0.034722464748127999</v>
      </c>
      <c r="V77">
        <v>0</v>
      </c>
      <c r="W77" t="s">
        <v>271</v>
      </c>
      <c r="X77" t="s">
        <v>272</v>
      </c>
      <c r="Y77" t="s">
        <v>273</v>
      </c>
      <c r="Z77" t="s">
        <v>192</v>
      </c>
      <c r="AA77" t="s">
        <v>192</v>
      </c>
      <c r="AB77" t="s">
        <v>192</v>
      </c>
      <c r="AC77" t="s">
        <v>192</v>
      </c>
      <c r="AD77" t="s">
        <v>192</v>
      </c>
      <c r="AE77" t="s">
        <v>192</v>
      </c>
      <c r="AF77" t="s">
        <v>192</v>
      </c>
      <c r="AG77" t="s">
        <v>192</v>
      </c>
      <c r="AH77" t="s">
        <v>192</v>
      </c>
      <c r="AI77" t="s">
        <v>192</v>
      </c>
      <c r="AJ77" t="s">
        <v>192</v>
      </c>
      <c r="AK77" t="s">
        <v>192</v>
      </c>
      <c r="AL77" t="s">
        <v>192</v>
      </c>
      <c r="AM77" t="s">
        <v>192</v>
      </c>
      <c r="AN77">
        <v>0.1178576635572325</v>
      </c>
      <c r="AO77">
        <v>0.36525380081492981</v>
      </c>
      <c r="AP77">
        <v>0.0737730530891966</v>
      </c>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row>
    <row r="78">
      <c r="A78" t="s">
        <v>351</v>
      </c>
      <c r="B78">
        <v>2011</v>
      </c>
      <c r="C78" t="s">
        <v>355</v>
      </c>
      <c r="D78">
        <v>70</v>
      </c>
      <c r="E78" t="s">
        <v>274</v>
      </c>
      <c r="F78" t="s">
        <v>287</v>
      </c>
      <c r="G78" t="s">
        <v>192</v>
      </c>
      <c r="H78">
        <v>1.657684848786702</v>
      </c>
      <c r="I78">
        <v>1.129297154054802</v>
      </c>
      <c r="J78">
        <v>0.50902042555076277</v>
      </c>
      <c r="K78">
        <v>0.1039595278993219</v>
      </c>
      <c r="L78">
        <v>0.037384173992271202</v>
      </c>
      <c r="M78">
        <v>0.1208171954185078</v>
      </c>
      <c r="N78">
        <v>0.1076130886827438</v>
      </c>
      <c r="O78">
        <v>0</v>
      </c>
      <c r="P78">
        <v>0</v>
      </c>
      <c r="Q78">
        <v>0</v>
      </c>
      <c r="R78">
        <v>2.3155109185930338</v>
      </c>
      <c r="S78">
        <v>1.040234193257827</v>
      </c>
      <c r="T78">
        <v>2.1540188201651449</v>
      </c>
      <c r="U78">
        <v>1.282558070796693</v>
      </c>
      <c r="V78">
        <v>0.89135605371048265</v>
      </c>
      <c r="W78" t="s">
        <v>271</v>
      </c>
      <c r="X78" t="s">
        <v>272</v>
      </c>
      <c r="Y78" t="s">
        <v>273</v>
      </c>
      <c r="Z78" t="s">
        <v>192</v>
      </c>
      <c r="AA78" t="s">
        <v>192</v>
      </c>
      <c r="AB78" t="s">
        <v>192</v>
      </c>
      <c r="AC78" t="s">
        <v>192</v>
      </c>
      <c r="AD78" t="s">
        <v>192</v>
      </c>
      <c r="AE78" t="s">
        <v>192</v>
      </c>
      <c r="AF78" t="s">
        <v>192</v>
      </c>
      <c r="AG78" t="s">
        <v>192</v>
      </c>
      <c r="AH78" t="s">
        <v>192</v>
      </c>
      <c r="AI78" t="s">
        <v>192</v>
      </c>
      <c r="AJ78" t="s">
        <v>192</v>
      </c>
      <c r="AK78" t="s">
        <v>192</v>
      </c>
      <c r="AL78" t="s">
        <v>192</v>
      </c>
      <c r="AM78" t="s">
        <v>192</v>
      </c>
      <c r="AN78">
        <v>1.451895106142669</v>
      </c>
      <c r="AO78">
        <v>1.452313940651591</v>
      </c>
      <c r="AP78">
        <v>0.057296558788121503</v>
      </c>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row>
    <row r="79">
      <c r="A79" t="s">
        <v>351</v>
      </c>
      <c r="B79">
        <v>2011</v>
      </c>
      <c r="C79" t="s">
        <v>355</v>
      </c>
      <c r="D79">
        <v>71</v>
      </c>
      <c r="E79" t="s">
        <v>274</v>
      </c>
      <c r="F79" t="s">
        <v>288</v>
      </c>
      <c r="G79" t="s">
        <v>192</v>
      </c>
      <c r="H79">
        <v>0</v>
      </c>
      <c r="I79">
        <v>0.046690267862866799</v>
      </c>
      <c r="J79">
        <v>0</v>
      </c>
      <c r="K79">
        <v>0</v>
      </c>
      <c r="L79">
        <v>0</v>
      </c>
      <c r="M79">
        <v>0</v>
      </c>
      <c r="N79">
        <v>0</v>
      </c>
      <c r="O79">
        <v>0</v>
      </c>
      <c r="P79">
        <v>0</v>
      </c>
      <c r="Q79">
        <v>0</v>
      </c>
      <c r="R79">
        <v>0</v>
      </c>
      <c r="S79">
        <v>0</v>
      </c>
      <c r="T79">
        <v>0.1084283434906794</v>
      </c>
      <c r="U79">
        <v>0</v>
      </c>
      <c r="V79">
        <v>0</v>
      </c>
      <c r="W79" t="s">
        <v>271</v>
      </c>
      <c r="X79" t="s">
        <v>272</v>
      </c>
      <c r="Y79" t="s">
        <v>273</v>
      </c>
      <c r="Z79" t="s">
        <v>192</v>
      </c>
      <c r="AA79" t="s">
        <v>192</v>
      </c>
      <c r="AB79" t="s">
        <v>192</v>
      </c>
      <c r="AC79" t="s">
        <v>192</v>
      </c>
      <c r="AD79" t="s">
        <v>192</v>
      </c>
      <c r="AE79" t="s">
        <v>192</v>
      </c>
      <c r="AF79" t="s">
        <v>192</v>
      </c>
      <c r="AG79" t="s">
        <v>192</v>
      </c>
      <c r="AH79" t="s">
        <v>192</v>
      </c>
      <c r="AI79" t="s">
        <v>192</v>
      </c>
      <c r="AJ79" t="s">
        <v>192</v>
      </c>
      <c r="AK79" t="s">
        <v>192</v>
      </c>
      <c r="AL79" t="s">
        <v>192</v>
      </c>
      <c r="AM79" t="s">
        <v>192</v>
      </c>
      <c r="AN79">
        <v>0</v>
      </c>
      <c r="AO79">
        <v>0.029152386900362402</v>
      </c>
      <c r="AP79">
        <v>0</v>
      </c>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row>
    <row r="80">
      <c r="A80" t="s">
        <v>351</v>
      </c>
      <c r="B80">
        <v>2011</v>
      </c>
      <c r="C80" t="s">
        <v>355</v>
      </c>
      <c r="D80">
        <v>122</v>
      </c>
      <c r="E80" t="s">
        <v>18</v>
      </c>
      <c r="F80" t="s">
        <v>14</v>
      </c>
      <c r="G80" t="s">
        <v>368</v>
      </c>
      <c r="H80">
        <v>45.615297933381697</v>
      </c>
      <c r="I80">
        <v>61.692843249267497</v>
      </c>
      <c r="J80">
        <v>72.06435318712326</v>
      </c>
      <c r="K80">
        <v>83.055957886708171</v>
      </c>
      <c r="L80">
        <v>94.9389886757006</v>
      </c>
      <c r="M80">
        <v>68.349796354079075</v>
      </c>
      <c r="N80">
        <v>77.289708815091501</v>
      </c>
      <c r="O80">
        <v>83.873656768888225</v>
      </c>
      <c r="P80">
        <v>92.451868468712519</v>
      </c>
      <c r="Q80">
        <v>97.468512312755095</v>
      </c>
      <c r="R80">
        <v>35.314572520261187</v>
      </c>
      <c r="S80">
        <v>51.57745937648216</v>
      </c>
      <c r="T80">
        <v>56.339877912598411</v>
      </c>
      <c r="U80">
        <v>60.914539087189993</v>
      </c>
      <c r="V80">
        <v>68.671758636872823</v>
      </c>
      <c r="W80" t="s">
        <v>271</v>
      </c>
      <c r="X80" t="s">
        <v>272</v>
      </c>
      <c r="Y80" t="s">
        <v>273</v>
      </c>
      <c r="Z80" t="s">
        <v>192</v>
      </c>
      <c r="AA80" t="s">
        <v>192</v>
      </c>
      <c r="AB80" t="s">
        <v>192</v>
      </c>
      <c r="AC80" t="s">
        <v>192</v>
      </c>
      <c r="AD80" t="s">
        <v>192</v>
      </c>
      <c r="AE80" t="s">
        <v>192</v>
      </c>
      <c r="AF80" t="s">
        <v>192</v>
      </c>
      <c r="AG80" t="s">
        <v>192</v>
      </c>
      <c r="AH80" t="s">
        <v>192</v>
      </c>
      <c r="AI80" t="s">
        <v>192</v>
      </c>
      <c r="AJ80" t="s">
        <v>192</v>
      </c>
      <c r="AK80" t="s">
        <v>192</v>
      </c>
      <c r="AL80" t="s">
        <v>192</v>
      </c>
      <c r="AM80" t="s">
        <v>192</v>
      </c>
      <c r="AN80">
        <v>53.912072544329682</v>
      </c>
      <c r="AO80">
        <v>63.534808594827688</v>
      </c>
      <c r="AP80">
        <v>79.283713044387355</v>
      </c>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row>
    <row r="81">
      <c r="A81" t="s">
        <v>351</v>
      </c>
      <c r="B81">
        <v>2011</v>
      </c>
      <c r="C81" t="s">
        <v>355</v>
      </c>
      <c r="D81">
        <v>123</v>
      </c>
      <c r="E81" t="s">
        <v>18</v>
      </c>
      <c r="F81" t="s">
        <v>51</v>
      </c>
      <c r="G81" t="s">
        <v>192</v>
      </c>
      <c r="H81">
        <v>54.384702066618303</v>
      </c>
      <c r="I81">
        <v>38.307156750732503</v>
      </c>
      <c r="J81">
        <v>27.93564681287674</v>
      </c>
      <c r="K81">
        <v>16.944042113291829</v>
      </c>
      <c r="L81">
        <v>5.0610113242994004</v>
      </c>
      <c r="M81">
        <v>31.650203645920929</v>
      </c>
      <c r="N81">
        <v>22.710291184908499</v>
      </c>
      <c r="O81">
        <v>16.126343231111779</v>
      </c>
      <c r="P81">
        <v>7.5481315312874813</v>
      </c>
      <c r="Q81">
        <v>2.5314876872449048</v>
      </c>
      <c r="R81">
        <v>64.685427479738806</v>
      </c>
      <c r="S81">
        <v>48.42254062351784</v>
      </c>
      <c r="T81">
        <v>43.660122087401589</v>
      </c>
      <c r="U81">
        <v>39.085460912810007</v>
      </c>
      <c r="V81">
        <v>31.32824136312718</v>
      </c>
      <c r="W81" t="s">
        <v>271</v>
      </c>
      <c r="X81" t="s">
        <v>272</v>
      </c>
      <c r="Y81" t="s">
        <v>273</v>
      </c>
      <c r="Z81" t="s">
        <v>192</v>
      </c>
      <c r="AA81" t="s">
        <v>192</v>
      </c>
      <c r="AB81" t="s">
        <v>192</v>
      </c>
      <c r="AC81" t="s">
        <v>192</v>
      </c>
      <c r="AD81" t="s">
        <v>192</v>
      </c>
      <c r="AE81" t="s">
        <v>192</v>
      </c>
      <c r="AF81" t="s">
        <v>192</v>
      </c>
      <c r="AG81" t="s">
        <v>192</v>
      </c>
      <c r="AH81" t="s">
        <v>192</v>
      </c>
      <c r="AI81" t="s">
        <v>192</v>
      </c>
      <c r="AJ81" t="s">
        <v>192</v>
      </c>
      <c r="AK81" t="s">
        <v>192</v>
      </c>
      <c r="AL81" t="s">
        <v>192</v>
      </c>
      <c r="AM81" t="s">
        <v>192</v>
      </c>
      <c r="AN81">
        <v>46.087927455670318</v>
      </c>
      <c r="AO81">
        <v>36.465191405172312</v>
      </c>
      <c r="AP81">
        <v>20.716286955612649</v>
      </c>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row>
    <row r="82">
      <c r="A82" t="s">
        <v>351</v>
      </c>
      <c r="B82">
        <v>2011</v>
      </c>
      <c r="C82" t="s">
        <v>355</v>
      </c>
      <c r="D82">
        <v>124</v>
      </c>
      <c r="E82" t="s">
        <v>50</v>
      </c>
      <c r="F82" t="s">
        <v>15</v>
      </c>
      <c r="G82" t="s">
        <v>369</v>
      </c>
      <c r="H82">
        <v>42.769028148399521</v>
      </c>
      <c r="I82">
        <v>56.495768123480069</v>
      </c>
      <c r="J82">
        <v>64.587744868614351</v>
      </c>
      <c r="K82">
        <v>76.031747467526856</v>
      </c>
      <c r="L82">
        <v>91.083187120003899</v>
      </c>
      <c r="M82">
        <v>61.450894605901397</v>
      </c>
      <c r="N82">
        <v>69.410744927680028</v>
      </c>
      <c r="O82">
        <v>76.915150588240252</v>
      </c>
      <c r="P82">
        <v>86.901708340778299</v>
      </c>
      <c r="Q82">
        <v>94.979501345801708</v>
      </c>
      <c r="R82">
        <v>33.388009633800571</v>
      </c>
      <c r="S82">
        <v>48.765929554317751</v>
      </c>
      <c r="T82">
        <v>53.326343539131791</v>
      </c>
      <c r="U82">
        <v>54.925168457919</v>
      </c>
      <c r="V82">
        <v>61.124243754145503</v>
      </c>
      <c r="W82" t="s">
        <v>271</v>
      </c>
      <c r="X82" t="s">
        <v>272</v>
      </c>
      <c r="Y82" t="s">
        <v>273</v>
      </c>
      <c r="Z82" t="s">
        <v>192</v>
      </c>
      <c r="AA82" t="s">
        <v>192</v>
      </c>
      <c r="AB82" t="s">
        <v>192</v>
      </c>
      <c r="AC82" t="s">
        <v>192</v>
      </c>
      <c r="AD82" t="s">
        <v>192</v>
      </c>
      <c r="AE82" t="s">
        <v>192</v>
      </c>
      <c r="AF82" t="s">
        <v>192</v>
      </c>
      <c r="AG82" t="s">
        <v>192</v>
      </c>
      <c r="AH82" t="s">
        <v>192</v>
      </c>
      <c r="AI82" t="s">
        <v>192</v>
      </c>
      <c r="AJ82" t="s">
        <v>192</v>
      </c>
      <c r="AK82" t="s">
        <v>192</v>
      </c>
      <c r="AL82" t="s">
        <v>192</v>
      </c>
      <c r="AM82" t="s">
        <v>192</v>
      </c>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row>
    <row r="83">
      <c r="A83" t="s">
        <v>351</v>
      </c>
      <c r="B83">
        <v>2011</v>
      </c>
      <c r="C83" t="s">
        <v>355</v>
      </c>
      <c r="D83">
        <v>125</v>
      </c>
      <c r="E83" t="s">
        <v>50</v>
      </c>
      <c r="F83" t="s">
        <v>16</v>
      </c>
      <c r="G83" t="s">
        <v>370</v>
      </c>
      <c r="H83">
        <v>2.8462697849821761</v>
      </c>
      <c r="I83">
        <v>5.1970751257874248</v>
      </c>
      <c r="J83">
        <v>7.4766083185089096</v>
      </c>
      <c r="K83">
        <v>7.0242104191813226</v>
      </c>
      <c r="L83">
        <v>3.855801555696702</v>
      </c>
      <c r="M83">
        <v>6.8989017481776633</v>
      </c>
      <c r="N83">
        <v>7.8789638874114623</v>
      </c>
      <c r="O83">
        <v>6.9585061806479764</v>
      </c>
      <c r="P83">
        <v>5.5501601279342276</v>
      </c>
      <c r="Q83">
        <v>2.4890109669534031</v>
      </c>
      <c r="R83">
        <v>1.9265628864606219</v>
      </c>
      <c r="S83">
        <v>2.8115298221644029</v>
      </c>
      <c r="T83">
        <v>3.013534373466618</v>
      </c>
      <c r="U83">
        <v>5.9893706292709927</v>
      </c>
      <c r="V83">
        <v>7.547514882727322</v>
      </c>
      <c r="W83" t="s">
        <v>271</v>
      </c>
      <c r="X83" t="s">
        <v>272</v>
      </c>
      <c r="Y83" t="s">
        <v>273</v>
      </c>
      <c r="Z83" t="s">
        <v>192</v>
      </c>
      <c r="AA83" t="s">
        <v>192</v>
      </c>
      <c r="AB83" t="s">
        <v>192</v>
      </c>
      <c r="AC83" t="s">
        <v>192</v>
      </c>
      <c r="AD83" t="s">
        <v>192</v>
      </c>
      <c r="AE83" t="s">
        <v>192</v>
      </c>
      <c r="AF83" t="s">
        <v>192</v>
      </c>
      <c r="AG83" t="s">
        <v>192</v>
      </c>
      <c r="AH83" t="s">
        <v>192</v>
      </c>
      <c r="AI83" t="s">
        <v>192</v>
      </c>
      <c r="AJ83" t="s">
        <v>192</v>
      </c>
      <c r="AK83" t="s">
        <v>192</v>
      </c>
      <c r="AL83" t="s">
        <v>192</v>
      </c>
      <c r="AM83" t="s">
        <v>192</v>
      </c>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row>
    <row r="84">
      <c r="A84" t="s">
        <v>351</v>
      </c>
      <c r="B84">
        <v>2011</v>
      </c>
      <c r="C84" t="s">
        <v>355</v>
      </c>
      <c r="D84">
        <v>126</v>
      </c>
      <c r="E84" t="s">
        <v>50</v>
      </c>
      <c r="F84" t="s">
        <v>22</v>
      </c>
      <c r="G84" t="s">
        <v>371</v>
      </c>
      <c r="H84">
        <v>21.640395093048621</v>
      </c>
      <c r="I84">
        <v>27.476558654656898</v>
      </c>
      <c r="J84">
        <v>23.88093713852345</v>
      </c>
      <c r="K84">
        <v>15.277702950020849</v>
      </c>
      <c r="L84">
        <v>4.6985727600508076</v>
      </c>
      <c r="M84">
        <v>24.598050417820762</v>
      </c>
      <c r="N84">
        <v>19.483785747941202</v>
      </c>
      <c r="O84">
        <v>14.864419543585299</v>
      </c>
      <c r="P84">
        <v>6.9123210040382466</v>
      </c>
      <c r="Q84">
        <v>2.4608526557281749</v>
      </c>
      <c r="R84">
        <v>17.634402509240431</v>
      </c>
      <c r="S84">
        <v>25.798774985307361</v>
      </c>
      <c r="T84">
        <v>27.990786055345779</v>
      </c>
      <c r="U84">
        <v>29.808273315696379</v>
      </c>
      <c r="V84">
        <v>26.771675394564468</v>
      </c>
      <c r="W84" t="s">
        <v>271</v>
      </c>
      <c r="X84" t="s">
        <v>272</v>
      </c>
      <c r="Y84" t="s">
        <v>273</v>
      </c>
      <c r="Z84" t="s">
        <v>192</v>
      </c>
      <c r="AA84" t="s">
        <v>192</v>
      </c>
      <c r="AB84" t="s">
        <v>192</v>
      </c>
      <c r="AC84" t="s">
        <v>192</v>
      </c>
      <c r="AD84" t="s">
        <v>192</v>
      </c>
      <c r="AE84" t="s">
        <v>192</v>
      </c>
      <c r="AF84" t="s">
        <v>192</v>
      </c>
      <c r="AG84" t="s">
        <v>192</v>
      </c>
      <c r="AH84" t="s">
        <v>192</v>
      </c>
      <c r="AI84" t="s">
        <v>192</v>
      </c>
      <c r="AJ84" t="s">
        <v>192</v>
      </c>
      <c r="AK84" t="s">
        <v>192</v>
      </c>
      <c r="AL84" t="s">
        <v>192</v>
      </c>
      <c r="AM84" t="s">
        <v>192</v>
      </c>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row>
    <row r="85">
      <c r="A85" t="s">
        <v>351</v>
      </c>
      <c r="B85">
        <v>2011</v>
      </c>
      <c r="C85" t="s">
        <v>355</v>
      </c>
      <c r="D85">
        <v>127</v>
      </c>
      <c r="E85" t="s">
        <v>50</v>
      </c>
      <c r="F85" t="s">
        <v>19</v>
      </c>
      <c r="G85" t="s">
        <v>372</v>
      </c>
      <c r="H85">
        <v>32.744306973569671</v>
      </c>
      <c r="I85">
        <v>10.830598096075599</v>
      </c>
      <c r="J85">
        <v>4.0547096743532833</v>
      </c>
      <c r="K85">
        <v>1.666339163270959</v>
      </c>
      <c r="L85">
        <v>0.36243856424859111</v>
      </c>
      <c r="M85">
        <v>7.0521532281001829</v>
      </c>
      <c r="N85">
        <v>3.2265054369673152</v>
      </c>
      <c r="O85">
        <v>1.261923687526477</v>
      </c>
      <c r="P85">
        <v>0.63581052724921672</v>
      </c>
      <c r="Q85">
        <v>0.070635031516709204</v>
      </c>
      <c r="R85">
        <v>47.051024970498368</v>
      </c>
      <c r="S85">
        <v>22.623765638210479</v>
      </c>
      <c r="T85">
        <v>15.66933603205581</v>
      </c>
      <c r="U85">
        <v>9.2771875971136293</v>
      </c>
      <c r="V85">
        <v>4.5565659685627091</v>
      </c>
      <c r="W85" t="s">
        <v>271</v>
      </c>
      <c r="X85" t="s">
        <v>272</v>
      </c>
      <c r="Y85" t="s">
        <v>273</v>
      </c>
      <c r="Z85" t="s">
        <v>192</v>
      </c>
      <c r="AA85" t="s">
        <v>192</v>
      </c>
      <c r="AB85" t="s">
        <v>192</v>
      </c>
      <c r="AC85" t="s">
        <v>192</v>
      </c>
      <c r="AD85" t="s">
        <v>192</v>
      </c>
      <c r="AE85" t="s">
        <v>192</v>
      </c>
      <c r="AF85" t="s">
        <v>192</v>
      </c>
      <c r="AG85" t="s">
        <v>192</v>
      </c>
      <c r="AH85" t="s">
        <v>192</v>
      </c>
      <c r="AI85" t="s">
        <v>192</v>
      </c>
      <c r="AJ85" t="s">
        <v>192</v>
      </c>
      <c r="AK85" t="s">
        <v>192</v>
      </c>
      <c r="AL85" t="s">
        <v>192</v>
      </c>
      <c r="AM85" t="s">
        <v>192</v>
      </c>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row>
    <row r="86">
      <c r="A86" t="s">
        <v>351</v>
      </c>
      <c r="B86">
        <v>2011</v>
      </c>
      <c r="C86" t="s">
        <v>355</v>
      </c>
      <c r="D86">
        <v>135</v>
      </c>
      <c r="E86" t="s">
        <v>45</v>
      </c>
      <c r="F86" t="s">
        <v>44</v>
      </c>
      <c r="G86" t="s">
        <v>374</v>
      </c>
      <c r="H86">
        <v>0.32372304146442199</v>
      </c>
      <c r="I86">
        <v>3.1628138496225091</v>
      </c>
      <c r="J86">
        <v>16.071528774705222</v>
      </c>
      <c r="K86">
        <v>35.500030393804693</v>
      </c>
      <c r="L86">
        <v>58.954776380543898</v>
      </c>
      <c r="M86">
        <v>13.401936109748799</v>
      </c>
      <c r="N86">
        <v>27.16595863207321</v>
      </c>
      <c r="O86">
        <v>37.512737162874991</v>
      </c>
      <c r="P86">
        <v>54.714125027063453</v>
      </c>
      <c r="Q86">
        <v>66.019763546743022</v>
      </c>
      <c r="R86">
        <v>0.0104236632561975</v>
      </c>
      <c r="S86">
        <v>0.0144781078365206</v>
      </c>
      <c r="T86">
        <v>0.0246946358501242</v>
      </c>
      <c r="U86">
        <v>0.12087396151072791</v>
      </c>
      <c r="V86">
        <v>1.6212988665789549</v>
      </c>
      <c r="W86" t="s">
        <v>271</v>
      </c>
      <c r="X86" t="s">
        <v>272</v>
      </c>
      <c r="Y86" t="s">
        <v>273</v>
      </c>
      <c r="Z86" t="s">
        <v>192</v>
      </c>
      <c r="AA86" t="s">
        <v>192</v>
      </c>
      <c r="AB86" t="s">
        <v>192</v>
      </c>
      <c r="AC86" t="s">
        <v>192</v>
      </c>
      <c r="AD86" t="s">
        <v>192</v>
      </c>
      <c r="AE86" t="s">
        <v>192</v>
      </c>
      <c r="AF86" t="s">
        <v>192</v>
      </c>
      <c r="AG86" t="s">
        <v>192</v>
      </c>
      <c r="AH86" t="s">
        <v>192</v>
      </c>
      <c r="AI86" t="s">
        <v>192</v>
      </c>
      <c r="AJ86" t="s">
        <v>192</v>
      </c>
      <c r="AK86" t="s">
        <v>192</v>
      </c>
      <c r="AL86" t="s">
        <v>192</v>
      </c>
      <c r="AM86" t="s">
        <v>192</v>
      </c>
      <c r="AN86">
        <v>0.96392324267741103</v>
      </c>
      <c r="AO86">
        <v>12.780098182259859</v>
      </c>
      <c r="AP86">
        <v>33.894758617127493</v>
      </c>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row>
    <row r="87">
      <c r="A87" t="s">
        <v>351</v>
      </c>
      <c r="B87">
        <v>2011</v>
      </c>
      <c r="C87" t="s">
        <v>355</v>
      </c>
      <c r="D87">
        <v>136</v>
      </c>
      <c r="E87" t="s">
        <v>45</v>
      </c>
      <c r="F87" t="s">
        <v>43</v>
      </c>
      <c r="G87" t="s">
        <v>375</v>
      </c>
      <c r="H87">
        <v>0.45650540856472149</v>
      </c>
      <c r="I87">
        <v>1.6579428953552631</v>
      </c>
      <c r="J87">
        <v>6.4875055592550277</v>
      </c>
      <c r="K87">
        <v>16.060099368666489</v>
      </c>
      <c r="L87">
        <v>26.569857316172939</v>
      </c>
      <c r="M87">
        <v>2.7570983000899321</v>
      </c>
      <c r="N87">
        <v>8.7207054686433896</v>
      </c>
      <c r="O87">
        <v>15.076194407939949</v>
      </c>
      <c r="P87">
        <v>23.512806082417459</v>
      </c>
      <c r="Q87">
        <v>26.426080602572</v>
      </c>
      <c r="R87">
        <v>0.37117221248499671</v>
      </c>
      <c r="S87">
        <v>0.35048764109553598</v>
      </c>
      <c r="T87">
        <v>1.2651048304167301</v>
      </c>
      <c r="U87">
        <v>1.7127457563557591</v>
      </c>
      <c r="V87">
        <v>14.09857541802147</v>
      </c>
      <c r="W87" t="s">
        <v>271</v>
      </c>
      <c r="X87" t="s">
        <v>272</v>
      </c>
      <c r="Y87" t="s">
        <v>273</v>
      </c>
      <c r="Z87" t="s">
        <v>192</v>
      </c>
      <c r="AA87" t="s">
        <v>192</v>
      </c>
      <c r="AB87" t="s">
        <v>192</v>
      </c>
      <c r="AC87" t="s">
        <v>192</v>
      </c>
      <c r="AD87" t="s">
        <v>192</v>
      </c>
      <c r="AE87" t="s">
        <v>192</v>
      </c>
      <c r="AF87" t="s">
        <v>192</v>
      </c>
      <c r="AG87" t="s">
        <v>192</v>
      </c>
      <c r="AH87" t="s">
        <v>192</v>
      </c>
      <c r="AI87" t="s">
        <v>192</v>
      </c>
      <c r="AJ87" t="s">
        <v>192</v>
      </c>
      <c r="AK87" t="s">
        <v>192</v>
      </c>
      <c r="AL87" t="s">
        <v>192</v>
      </c>
      <c r="AM87" t="s">
        <v>192</v>
      </c>
      <c r="AN87">
        <v>6.8905429124135154</v>
      </c>
      <c r="AO87">
        <v>6.6682041225902031</v>
      </c>
      <c r="AP87">
        <v>13.14088038686047</v>
      </c>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row>
    <row r="88">
      <c r="A88" t="s">
        <v>351</v>
      </c>
      <c r="B88">
        <v>2011</v>
      </c>
      <c r="C88" t="s">
        <v>355</v>
      </c>
      <c r="D88">
        <v>139</v>
      </c>
      <c r="E88" t="s">
        <v>45</v>
      </c>
      <c r="F88" t="s">
        <v>19</v>
      </c>
      <c r="G88" t="s">
        <v>192</v>
      </c>
      <c r="H88">
        <v>32.744306973569671</v>
      </c>
      <c r="I88">
        <v>10.830598096075599</v>
      </c>
      <c r="J88">
        <v>4.0547096743532833</v>
      </c>
      <c r="K88">
        <v>1.666339163270959</v>
      </c>
      <c r="L88">
        <v>0.36243856424859111</v>
      </c>
      <c r="M88">
        <v>7.0521532281001829</v>
      </c>
      <c r="N88">
        <v>3.2265054369673152</v>
      </c>
      <c r="O88">
        <v>1.261923687526477</v>
      </c>
      <c r="P88">
        <v>0.63581052724921672</v>
      </c>
      <c r="Q88">
        <v>0.070635031516709204</v>
      </c>
      <c r="R88">
        <v>47.051024970498368</v>
      </c>
      <c r="S88">
        <v>22.623765638210479</v>
      </c>
      <c r="T88">
        <v>15.66933603205581</v>
      </c>
      <c r="U88">
        <v>9.2771875971136293</v>
      </c>
      <c r="V88">
        <v>4.5565659685627091</v>
      </c>
      <c r="W88" t="s">
        <v>271</v>
      </c>
      <c r="X88" t="s">
        <v>272</v>
      </c>
      <c r="Y88" t="s">
        <v>273</v>
      </c>
      <c r="Z88" t="s">
        <v>192</v>
      </c>
      <c r="AA88" t="s">
        <v>192</v>
      </c>
      <c r="AB88" t="s">
        <v>192</v>
      </c>
      <c r="AC88" t="s">
        <v>192</v>
      </c>
      <c r="AD88" t="s">
        <v>192</v>
      </c>
      <c r="AE88" t="s">
        <v>192</v>
      </c>
      <c r="AF88" t="s">
        <v>192</v>
      </c>
      <c r="AG88" t="s">
        <v>192</v>
      </c>
      <c r="AH88" t="s">
        <v>192</v>
      </c>
      <c r="AI88" t="s">
        <v>192</v>
      </c>
      <c r="AJ88" t="s">
        <v>192</v>
      </c>
      <c r="AK88" t="s">
        <v>192</v>
      </c>
      <c r="AL88" t="s">
        <v>192</v>
      </c>
      <c r="AM88" t="s">
        <v>192</v>
      </c>
      <c r="AN88">
        <v>22.885975364850989</v>
      </c>
      <c r="AO88">
        <v>14.09509830598693</v>
      </c>
      <c r="AP88">
        <v>4.3934324355742929</v>
      </c>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row>
    <row r="89">
      <c r="A89" t="s">
        <v>351</v>
      </c>
      <c r="B89">
        <v>2011</v>
      </c>
      <c r="C89" t="s">
        <v>355</v>
      </c>
      <c r="D89">
        <v>153</v>
      </c>
      <c r="E89" t="s">
        <v>289</v>
      </c>
      <c r="F89" t="s">
        <v>290</v>
      </c>
      <c r="G89" t="s">
        <v>192</v>
      </c>
      <c r="H89">
        <v>66.422325160522306</v>
      </c>
      <c r="I89">
        <v>84.254942969318108</v>
      </c>
      <c r="J89">
        <v>73.341213115797061</v>
      </c>
      <c r="K89">
        <v>46.660486109980738</v>
      </c>
      <c r="L89">
        <v>13.94719256145742</v>
      </c>
      <c r="M89">
        <v>76.751120506235779</v>
      </c>
      <c r="N89">
        <v>60.886830462316041</v>
      </c>
      <c r="O89">
        <v>46.006948820695989</v>
      </c>
      <c r="P89">
        <v>20.919025528281779</v>
      </c>
      <c r="Q89">
        <v>7.3862767109412797</v>
      </c>
      <c r="R89">
        <v>52.530791946646623</v>
      </c>
      <c r="S89">
        <v>77.011268612857293</v>
      </c>
      <c r="T89">
        <v>82.782072851626396</v>
      </c>
      <c r="U89">
        <v>88.843487773418801</v>
      </c>
      <c r="V89">
        <v>79.626893762815612</v>
      </c>
      <c r="W89" t="s">
        <v>271</v>
      </c>
      <c r="X89" t="s">
        <v>272</v>
      </c>
      <c r="Y89" t="s">
        <v>273</v>
      </c>
      <c r="Z89" t="s">
        <v>192</v>
      </c>
      <c r="AA89" t="s">
        <v>192</v>
      </c>
      <c r="AB89" t="s">
        <v>192</v>
      </c>
      <c r="AC89" t="s">
        <v>192</v>
      </c>
      <c r="AD89" t="s">
        <v>192</v>
      </c>
      <c r="AE89" t="s">
        <v>192</v>
      </c>
      <c r="AF89" t="s">
        <v>192</v>
      </c>
      <c r="AG89" t="s">
        <v>192</v>
      </c>
      <c r="AH89" t="s">
        <v>192</v>
      </c>
      <c r="AI89" t="s">
        <v>192</v>
      </c>
      <c r="AJ89" t="s">
        <v>192</v>
      </c>
      <c r="AK89" t="s">
        <v>192</v>
      </c>
      <c r="AL89" t="s">
        <v>192</v>
      </c>
      <c r="AM89" t="s">
        <v>192</v>
      </c>
      <c r="AN89">
        <v>69.259558480058274</v>
      </c>
      <c r="AO89">
        <v>66.295498180417482</v>
      </c>
      <c r="AP89">
        <v>48.493344421653227</v>
      </c>
      <c r="AQ89"/>
      <c r="AR89"/>
      <c r="AS89"/>
      <c r="AT89"/>
      <c r="AU89"/>
      <c r="AV89"/>
      <c r="AW89"/>
      <c r="AX89"/>
      <c r="AY89"/>
      <c r="AZ89"/>
      <c r="BA89"/>
      <c r="BB89"/>
      <c r="BC89"/>
      <c r="BD89"/>
      <c r="BE89">
        <v>11892.46935053957</v>
      </c>
      <c r="BF89">
        <v>15080.51357408546</v>
      </c>
      <c r="BG89">
        <v>13127.810036073941</v>
      </c>
      <c r="BH89">
        <v>8353.9149044672577</v>
      </c>
      <c r="BI89">
        <v>2496.1618236908339</v>
      </c>
      <c r="BJ89">
        <v>7823.3673254879086</v>
      </c>
      <c r="BK89">
        <v>6204.8594426497812</v>
      </c>
      <c r="BL89">
        <v>4693.2837913808262</v>
      </c>
      <c r="BM89">
        <v>2133.4592313724979</v>
      </c>
      <c r="BN89">
        <v>752.77478725139679</v>
      </c>
      <c r="BO89">
        <v>4046.5437660110379</v>
      </c>
      <c r="BP89">
        <v>5935.7472681046238</v>
      </c>
      <c r="BQ89">
        <v>6380.2924013189086</v>
      </c>
      <c r="BR89">
        <v>6845.028933211589</v>
      </c>
      <c r="BS89">
        <v>6135.5127420684921</v>
      </c>
      <c r="BT89">
        <v>8152.5817249638631</v>
      </c>
      <c r="BU89">
        <v>19004.525370527739</v>
      </c>
      <c r="BV89">
        <v>23793.762593365431</v>
      </c>
      <c r="BW89"/>
      <c r="BX89"/>
      <c r="BY89"/>
      <c r="BZ89"/>
      <c r="CA89"/>
      <c r="CB89"/>
      <c r="CC89"/>
      <c r="CD89"/>
      <c r="CE89"/>
      <c r="CF89"/>
      <c r="CG89"/>
      <c r="CH89"/>
      <c r="CI89"/>
      <c r="CJ89"/>
    </row>
    <row r="90">
      <c r="A90" t="s">
        <v>351</v>
      </c>
      <c r="B90">
        <v>2011</v>
      </c>
      <c r="C90" t="s">
        <v>355</v>
      </c>
      <c r="D90">
        <v>154</v>
      </c>
      <c r="E90" t="s">
        <v>289</v>
      </c>
      <c r="F90" t="s">
        <v>291</v>
      </c>
      <c r="G90" t="s">
        <v>192</v>
      </c>
      <c r="H90">
        <v>0.32372304146442199</v>
      </c>
      <c r="I90">
        <v>3.1628138496225091</v>
      </c>
      <c r="J90">
        <v>16.071528774705222</v>
      </c>
      <c r="K90">
        <v>35.500030393804693</v>
      </c>
      <c r="L90">
        <v>58.954776380543898</v>
      </c>
      <c r="M90">
        <v>13.401936109748799</v>
      </c>
      <c r="N90">
        <v>27.16595863207321</v>
      </c>
      <c r="O90">
        <v>37.512737162874991</v>
      </c>
      <c r="P90">
        <v>54.714125027063453</v>
      </c>
      <c r="Q90">
        <v>66.019763546743022</v>
      </c>
      <c r="R90">
        <v>0.0104236632561975</v>
      </c>
      <c r="S90">
        <v>0.0144781078365206</v>
      </c>
      <c r="T90">
        <v>0.0246946358501242</v>
      </c>
      <c r="U90">
        <v>0.12087396151072791</v>
      </c>
      <c r="V90">
        <v>1.6212988665789549</v>
      </c>
      <c r="W90" t="s">
        <v>271</v>
      </c>
      <c r="X90" t="s">
        <v>272</v>
      </c>
      <c r="Y90" t="s">
        <v>273</v>
      </c>
      <c r="Z90" t="s">
        <v>192</v>
      </c>
      <c r="AA90" t="s">
        <v>192</v>
      </c>
      <c r="AB90" t="s">
        <v>192</v>
      </c>
      <c r="AC90" t="s">
        <v>192</v>
      </c>
      <c r="AD90" t="s">
        <v>192</v>
      </c>
      <c r="AE90" t="s">
        <v>192</v>
      </c>
      <c r="AF90" t="s">
        <v>192</v>
      </c>
      <c r="AG90" t="s">
        <v>192</v>
      </c>
      <c r="AH90" t="s">
        <v>192</v>
      </c>
      <c r="AI90" t="s">
        <v>192</v>
      </c>
      <c r="AJ90" t="s">
        <v>192</v>
      </c>
      <c r="AK90" t="s">
        <v>192</v>
      </c>
      <c r="AL90" t="s">
        <v>192</v>
      </c>
      <c r="AM90" t="s">
        <v>192</v>
      </c>
      <c r="AN90">
        <v>0.96392324267741103</v>
      </c>
      <c r="AO90">
        <v>12.780098182259859</v>
      </c>
      <c r="AP90">
        <v>33.894758617127493</v>
      </c>
      <c r="AQ90"/>
      <c r="AR90"/>
      <c r="AS90"/>
      <c r="AT90"/>
      <c r="AU90"/>
      <c r="AV90"/>
      <c r="AW90"/>
      <c r="AX90"/>
      <c r="AY90"/>
      <c r="AZ90"/>
      <c r="BA90"/>
      <c r="BB90"/>
      <c r="BC90"/>
      <c r="BD90"/>
      <c r="BE90">
        <v>57.960427301741532</v>
      </c>
      <c r="BF90">
        <v>566.10159013349278</v>
      </c>
      <c r="BG90">
        <v>2876.7451175167721</v>
      </c>
      <c r="BH90">
        <v>6355.7896142965847</v>
      </c>
      <c r="BI90">
        <v>10551.274851687151</v>
      </c>
      <c r="BJ90">
        <v>1366.081281520401</v>
      </c>
      <c r="BK90">
        <v>2768.4304414758171</v>
      </c>
      <c r="BL90">
        <v>3826.768038519685</v>
      </c>
      <c r="BM90">
        <v>5580.1048173894269</v>
      </c>
      <c r="BN90">
        <v>6728.4256199973424</v>
      </c>
      <c r="BO90">
        <v>0.80295400098297898</v>
      </c>
      <c r="BP90">
        <v>1.115919664561968</v>
      </c>
      <c r="BQ90">
        <v>1.9032985287803079</v>
      </c>
      <c r="BR90">
        <v>9.3128464961095681</v>
      </c>
      <c r="BS90">
        <v>124.92638334263</v>
      </c>
      <c r="BT90">
        <v>113.46394901986611</v>
      </c>
      <c r="BU90">
        <v>3663.5926542344819</v>
      </c>
      <c r="BV90">
        <v>16630.814997681358</v>
      </c>
      <c r="BW90"/>
      <c r="BX90"/>
      <c r="BY90"/>
      <c r="BZ90"/>
      <c r="CA90"/>
      <c r="CB90"/>
      <c r="CC90"/>
      <c r="CD90"/>
      <c r="CE90"/>
      <c r="CF90"/>
      <c r="CG90"/>
      <c r="CH90"/>
      <c r="CI90"/>
      <c r="CJ90"/>
    </row>
    <row r="91">
      <c r="A91" t="s">
        <v>351</v>
      </c>
      <c r="B91">
        <v>2011</v>
      </c>
      <c r="C91" t="s">
        <v>355</v>
      </c>
      <c r="D91">
        <v>155</v>
      </c>
      <c r="E91" t="s">
        <v>289</v>
      </c>
      <c r="F91" t="s">
        <v>292</v>
      </c>
      <c r="G91" t="s">
        <v>192</v>
      </c>
      <c r="H91">
        <v>0.45650540856472149</v>
      </c>
      <c r="I91">
        <v>1.6579428953552631</v>
      </c>
      <c r="J91">
        <v>6.4875055592550277</v>
      </c>
      <c r="K91">
        <v>16.060099368666489</v>
      </c>
      <c r="L91">
        <v>26.569857316172939</v>
      </c>
      <c r="M91">
        <v>2.7570983000899321</v>
      </c>
      <c r="N91">
        <v>8.7207054686433896</v>
      </c>
      <c r="O91">
        <v>15.076194407939949</v>
      </c>
      <c r="P91">
        <v>23.512806082417459</v>
      </c>
      <c r="Q91">
        <v>26.426080602572</v>
      </c>
      <c r="R91">
        <v>0.37117221248499671</v>
      </c>
      <c r="S91">
        <v>0.35048764109553598</v>
      </c>
      <c r="T91">
        <v>1.2651048304167301</v>
      </c>
      <c r="U91">
        <v>1.7127457563557591</v>
      </c>
      <c r="V91">
        <v>14.09857541802147</v>
      </c>
      <c r="W91" t="s">
        <v>271</v>
      </c>
      <c r="X91" t="s">
        <v>272</v>
      </c>
      <c r="Y91" t="s">
        <v>273</v>
      </c>
      <c r="Z91" t="s">
        <v>192</v>
      </c>
      <c r="AA91" t="s">
        <v>192</v>
      </c>
      <c r="AB91" t="s">
        <v>192</v>
      </c>
      <c r="AC91" t="s">
        <v>192</v>
      </c>
      <c r="AD91" t="s">
        <v>192</v>
      </c>
      <c r="AE91" t="s">
        <v>192</v>
      </c>
      <c r="AF91" t="s">
        <v>192</v>
      </c>
      <c r="AG91" t="s">
        <v>192</v>
      </c>
      <c r="AH91" t="s">
        <v>192</v>
      </c>
      <c r="AI91" t="s">
        <v>192</v>
      </c>
      <c r="AJ91" t="s">
        <v>192</v>
      </c>
      <c r="AK91" t="s">
        <v>192</v>
      </c>
      <c r="AL91" t="s">
        <v>192</v>
      </c>
      <c r="AM91" t="s">
        <v>192</v>
      </c>
      <c r="AN91">
        <v>6.8905429124135154</v>
      </c>
      <c r="AO91">
        <v>6.6682041225902031</v>
      </c>
      <c r="AP91">
        <v>13.14088038686047</v>
      </c>
      <c r="AQ91"/>
      <c r="AR91"/>
      <c r="AS91"/>
      <c r="AT91"/>
      <c r="AU91"/>
      <c r="AV91"/>
      <c r="AW91"/>
      <c r="AX91"/>
      <c r="AY91"/>
      <c r="AZ91"/>
      <c r="BA91"/>
      <c r="BB91"/>
      <c r="BC91"/>
      <c r="BD91"/>
      <c r="BE91">
        <v>81.734214612200518</v>
      </c>
      <c r="BF91">
        <v>296.74971529644768</v>
      </c>
      <c r="BG91">
        <v>1161.239867349964</v>
      </c>
      <c r="BH91">
        <v>2875.3387430833081</v>
      </c>
      <c r="BI91">
        <v>4755.2697936374552</v>
      </c>
      <c r="BJ91">
        <v>281.03554204566109</v>
      </c>
      <c r="BK91">
        <v>888.71027220196061</v>
      </c>
      <c r="BL91">
        <v>1537.9602574005339</v>
      </c>
      <c r="BM91">
        <v>2397.9899601052421</v>
      </c>
      <c r="BN91">
        <v>2693.2225777599278</v>
      </c>
      <c r="BO91">
        <v>28.5920799380518</v>
      </c>
      <c r="BP91">
        <v>27.014307069730972</v>
      </c>
      <c r="BQ91">
        <v>97.505878487085127</v>
      </c>
      <c r="BR91">
        <v>131.9600856664949</v>
      </c>
      <c r="BS91">
        <v>1086.341373304698</v>
      </c>
      <c r="BT91">
        <v>811.08969585759394</v>
      </c>
      <c r="BU91">
        <v>1911.533330343927</v>
      </c>
      <c r="BV91">
        <v>6447.70930777784</v>
      </c>
      <c r="BW91"/>
      <c r="BX91"/>
      <c r="BY91"/>
      <c r="BZ91"/>
      <c r="CA91"/>
      <c r="CB91"/>
      <c r="CC91"/>
      <c r="CD91"/>
      <c r="CE91"/>
      <c r="CF91"/>
      <c r="CG91"/>
      <c r="CH91"/>
      <c r="CI91"/>
      <c r="CJ91"/>
    </row>
    <row r="92">
      <c r="A92" t="s">
        <v>351</v>
      </c>
      <c r="B92">
        <v>2011</v>
      </c>
      <c r="C92" t="s">
        <v>355</v>
      </c>
      <c r="D92">
        <v>156</v>
      </c>
      <c r="E92" t="s">
        <v>289</v>
      </c>
      <c r="F92" t="s">
        <v>293</v>
      </c>
      <c r="G92" t="s">
        <v>192</v>
      </c>
      <c r="H92">
        <v>0</v>
      </c>
      <c r="I92">
        <v>0.019673961583997601</v>
      </c>
      <c r="J92">
        <v>0.0091259006135636003</v>
      </c>
      <c r="K92">
        <v>0.1130449642769928</v>
      </c>
      <c r="L92">
        <v>0.0607131874749385</v>
      </c>
      <c r="M92">
        <v>0.016025475771052702</v>
      </c>
      <c r="N92">
        <v>0</v>
      </c>
      <c r="O92">
        <v>0.1421959209626541</v>
      </c>
      <c r="P92">
        <v>0.16276027214307581</v>
      </c>
      <c r="Q92">
        <v>0</v>
      </c>
      <c r="R92">
        <v>0</v>
      </c>
      <c r="S92">
        <v>0</v>
      </c>
      <c r="T92">
        <v>0</v>
      </c>
      <c r="U92">
        <v>0.045704911600998301</v>
      </c>
      <c r="V92">
        <v>0</v>
      </c>
      <c r="W92" t="s">
        <v>271</v>
      </c>
      <c r="X92" t="s">
        <v>272</v>
      </c>
      <c r="Y92" t="s">
        <v>273</v>
      </c>
      <c r="Z92" t="s">
        <v>192</v>
      </c>
      <c r="AA92" t="s">
        <v>192</v>
      </c>
      <c r="AB92" t="s">
        <v>192</v>
      </c>
      <c r="AC92" t="s">
        <v>192</v>
      </c>
      <c r="AD92" t="s">
        <v>192</v>
      </c>
      <c r="AE92" t="s">
        <v>192</v>
      </c>
      <c r="AF92" t="s">
        <v>192</v>
      </c>
      <c r="AG92" t="s">
        <v>192</v>
      </c>
      <c r="AH92" t="s">
        <v>192</v>
      </c>
      <c r="AI92" t="s">
        <v>192</v>
      </c>
      <c r="AJ92" t="s">
        <v>192</v>
      </c>
      <c r="AK92" t="s">
        <v>192</v>
      </c>
      <c r="AL92" t="s">
        <v>192</v>
      </c>
      <c r="AM92" t="s">
        <v>192</v>
      </c>
      <c r="AN92">
        <v>0</v>
      </c>
      <c r="AO92">
        <v>0.090661160339900099</v>
      </c>
      <c r="AP92">
        <v>0.020932440512208401</v>
      </c>
      <c r="AQ92"/>
      <c r="AR92"/>
      <c r="AS92"/>
      <c r="AT92"/>
      <c r="AU92"/>
      <c r="AV92"/>
      <c r="AW92"/>
      <c r="AX92"/>
      <c r="AY92"/>
      <c r="AZ92"/>
      <c r="BA92"/>
      <c r="BB92"/>
      <c r="BC92"/>
      <c r="BD92"/>
      <c r="BE92">
        <v>0</v>
      </c>
      <c r="BF92">
        <v>3.521377313513276</v>
      </c>
      <c r="BG92">
        <v>1.6335029729300941</v>
      </c>
      <c r="BH92">
        <v>20.23913788044608</v>
      </c>
      <c r="BI92">
        <v>10.86598181689474</v>
      </c>
      <c r="BJ92">
        <v>1.6335029729300941</v>
      </c>
      <c r="BK92">
        <v>0</v>
      </c>
      <c r="BL92">
        <v>14.50576115480804</v>
      </c>
      <c r="BM92">
        <v>16.599358542532769</v>
      </c>
      <c r="BN92">
        <v>0</v>
      </c>
      <c r="BO92">
        <v>0</v>
      </c>
      <c r="BP92">
        <v>0</v>
      </c>
      <c r="BQ92">
        <v>0</v>
      </c>
      <c r="BR92">
        <v>3.521377313513276</v>
      </c>
      <c r="BS92">
        <v>0</v>
      </c>
      <c r="BT92">
        <v>0</v>
      </c>
      <c r="BU92">
        <v>25.989280857535661</v>
      </c>
      <c r="BV92">
        <v>10.270719126248521</v>
      </c>
      <c r="BW92"/>
      <c r="BX92"/>
      <c r="BY92"/>
      <c r="BZ92"/>
      <c r="CA92"/>
      <c r="CB92"/>
      <c r="CC92"/>
      <c r="CD92"/>
      <c r="CE92"/>
      <c r="CF92"/>
      <c r="CG92"/>
      <c r="CH92"/>
      <c r="CI92"/>
      <c r="CJ92"/>
    </row>
    <row r="93">
      <c r="A93" t="s">
        <v>351</v>
      </c>
      <c r="B93">
        <v>2011</v>
      </c>
      <c r="C93" t="s">
        <v>355</v>
      </c>
      <c r="D93">
        <v>157</v>
      </c>
      <c r="E93" t="s">
        <v>289</v>
      </c>
      <c r="F93" t="s">
        <v>294</v>
      </c>
      <c r="G93" t="s">
        <v>192</v>
      </c>
      <c r="H93">
        <v>32.744306973569671</v>
      </c>
      <c r="I93">
        <v>10.830598096075599</v>
      </c>
      <c r="J93">
        <v>4.0547096743532833</v>
      </c>
      <c r="K93">
        <v>1.666339163270959</v>
      </c>
      <c r="L93">
        <v>0.36243856424859111</v>
      </c>
      <c r="M93">
        <v>7.0521532281001829</v>
      </c>
      <c r="N93">
        <v>3.2265054369673152</v>
      </c>
      <c r="O93">
        <v>1.261923687526477</v>
      </c>
      <c r="P93">
        <v>0.63581052724921672</v>
      </c>
      <c r="Q93">
        <v>0.070635031516709204</v>
      </c>
      <c r="R93">
        <v>47.051024970498368</v>
      </c>
      <c r="S93">
        <v>22.623765638210479</v>
      </c>
      <c r="T93">
        <v>15.66933603205581</v>
      </c>
      <c r="U93">
        <v>9.2771875971136293</v>
      </c>
      <c r="V93">
        <v>4.5565659685627091</v>
      </c>
      <c r="W93" t="s">
        <v>271</v>
      </c>
      <c r="X93" t="s">
        <v>272</v>
      </c>
      <c r="Y93" t="s">
        <v>273</v>
      </c>
      <c r="Z93" t="s">
        <v>192</v>
      </c>
      <c r="AA93" t="s">
        <v>192</v>
      </c>
      <c r="AB93" t="s">
        <v>192</v>
      </c>
      <c r="AC93" t="s">
        <v>192</v>
      </c>
      <c r="AD93" t="s">
        <v>192</v>
      </c>
      <c r="AE93" t="s">
        <v>192</v>
      </c>
      <c r="AF93" t="s">
        <v>192</v>
      </c>
      <c r="AG93" t="s">
        <v>192</v>
      </c>
      <c r="AH93" t="s">
        <v>192</v>
      </c>
      <c r="AI93" t="s">
        <v>192</v>
      </c>
      <c r="AJ93" t="s">
        <v>192</v>
      </c>
      <c r="AK93" t="s">
        <v>192</v>
      </c>
      <c r="AL93" t="s">
        <v>192</v>
      </c>
      <c r="AM93" t="s">
        <v>192</v>
      </c>
      <c r="AN93">
        <v>22.885975364850989</v>
      </c>
      <c r="AO93">
        <v>14.09509830598693</v>
      </c>
      <c r="AP93">
        <v>4.3934324355742929</v>
      </c>
      <c r="AQ93"/>
      <c r="AR93"/>
      <c r="AS93"/>
      <c r="AT93"/>
      <c r="AU93"/>
      <c r="AV93"/>
      <c r="AW93"/>
      <c r="AX93"/>
      <c r="AY93"/>
      <c r="AZ93"/>
      <c r="BA93"/>
      <c r="BB93"/>
      <c r="BC93"/>
      <c r="BD93"/>
      <c r="BE93">
        <v>5862.6473274874197</v>
      </c>
      <c r="BF93">
        <v>1938.5329316858019</v>
      </c>
      <c r="BG93">
        <v>725.77826429320339</v>
      </c>
      <c r="BH93">
        <v>298.33498817684119</v>
      </c>
      <c r="BI93">
        <v>64.866481445934298</v>
      </c>
      <c r="BJ93">
        <v>718.83752022318072</v>
      </c>
      <c r="BK93">
        <v>328.80694520169271</v>
      </c>
      <c r="BL93">
        <v>128.7319881113981</v>
      </c>
      <c r="BM93">
        <v>64.844121774685433</v>
      </c>
      <c r="BN93">
        <v>7.1987921524416301</v>
      </c>
      <c r="BO93">
        <v>3624.4272116090569</v>
      </c>
      <c r="BP93">
        <v>1743.7572124195231</v>
      </c>
      <c r="BQ93">
        <v>1207.688357819057</v>
      </c>
      <c r="BR93">
        <v>714.76952461645601</v>
      </c>
      <c r="BS93">
        <v>351.09831916170441</v>
      </c>
      <c r="BT93">
        <v>2693.9210790836742</v>
      </c>
      <c r="BU93">
        <v>4040.5557045098958</v>
      </c>
      <c r="BV93">
        <v>2155.6832094956198</v>
      </c>
      <c r="BW93"/>
      <c r="BX93"/>
      <c r="BY93"/>
      <c r="BZ93"/>
      <c r="CA93"/>
      <c r="CB93"/>
      <c r="CC93"/>
      <c r="CD93"/>
      <c r="CE93"/>
      <c r="CF93"/>
      <c r="CG93"/>
      <c r="CH93"/>
      <c r="CI93"/>
      <c r="CJ93"/>
    </row>
    <row r="94">
      <c r="A94" t="s">
        <v>351</v>
      </c>
      <c r="B94">
        <v>2011</v>
      </c>
      <c r="C94" t="s">
        <v>355</v>
      </c>
      <c r="D94">
        <v>158</v>
      </c>
      <c r="E94" t="s">
        <v>289</v>
      </c>
      <c r="F94" t="s">
        <v>288</v>
      </c>
      <c r="G94" t="s">
        <v>192</v>
      </c>
      <c r="H94">
        <v>0.053139415878862097</v>
      </c>
      <c r="I94">
        <v>0.074028228044379404</v>
      </c>
      <c r="J94">
        <v>0.035916975275843602</v>
      </c>
      <c r="K94">
        <v>0</v>
      </c>
      <c r="L94">
        <v>0.1050219901025467</v>
      </c>
      <c r="M94">
        <v>0.021666380054418399</v>
      </c>
      <c r="N94">
        <v>0</v>
      </c>
      <c r="O94">
        <v>0</v>
      </c>
      <c r="P94">
        <v>0.055472562844908001</v>
      </c>
      <c r="Q94">
        <v>0.097244108227203405</v>
      </c>
      <c r="R94">
        <v>0.036587207113619999</v>
      </c>
      <c r="S94">
        <v>0</v>
      </c>
      <c r="T94">
        <v>0.25879165005105909</v>
      </c>
      <c r="U94">
        <v>0</v>
      </c>
      <c r="V94">
        <v>0.096665984021361395</v>
      </c>
      <c r="W94" t="s">
        <v>271</v>
      </c>
      <c r="X94" t="s">
        <v>272</v>
      </c>
      <c r="Y94" t="s">
        <v>273</v>
      </c>
      <c r="Z94" t="s">
        <v>192</v>
      </c>
      <c r="AA94" t="s">
        <v>192</v>
      </c>
      <c r="AB94" t="s">
        <v>192</v>
      </c>
      <c r="AC94" t="s">
        <v>192</v>
      </c>
      <c r="AD94" t="s">
        <v>192</v>
      </c>
      <c r="AE94" t="s">
        <v>192</v>
      </c>
      <c r="AF94" t="s">
        <v>192</v>
      </c>
      <c r="AG94" t="s">
        <v>192</v>
      </c>
      <c r="AH94" t="s">
        <v>192</v>
      </c>
      <c r="AI94" t="s">
        <v>192</v>
      </c>
      <c r="AJ94" t="s">
        <v>192</v>
      </c>
      <c r="AK94" t="s">
        <v>192</v>
      </c>
      <c r="AL94" t="s">
        <v>192</v>
      </c>
      <c r="AM94" t="s">
        <v>192</v>
      </c>
      <c r="AN94">
        <v>0</v>
      </c>
      <c r="AO94">
        <v>0.070440048405469094</v>
      </c>
      <c r="AP94">
        <v>0.056651698272075002</v>
      </c>
      <c r="AQ94"/>
      <c r="AR94"/>
      <c r="AS94"/>
      <c r="AT94"/>
      <c r="AU94"/>
      <c r="AV94"/>
      <c r="AW94"/>
      <c r="AX94"/>
      <c r="AY94"/>
      <c r="AZ94"/>
      <c r="BA94"/>
      <c r="BB94"/>
      <c r="BC94"/>
      <c r="BD94"/>
      <c r="BE94">
        <v>9.5142540270563085</v>
      </c>
      <c r="BF94">
        <v>13.25006769389535</v>
      </c>
      <c r="BG94">
        <v>6.4290077633046296</v>
      </c>
      <c r="BH94">
        <v>0</v>
      </c>
      <c r="BI94">
        <v>18.796032333163691</v>
      </c>
      <c r="BJ94">
        <v>2.20848957854066</v>
      </c>
      <c r="BK94">
        <v>0</v>
      </c>
      <c r="BL94">
        <v>0</v>
      </c>
      <c r="BM94">
        <v>5.6574552733996679</v>
      </c>
      <c r="BN94">
        <v>9.910664837908044</v>
      </c>
      <c r="BO94">
        <v>2.8183800276939279</v>
      </c>
      <c r="BP94">
        <v>0</v>
      </c>
      <c r="BQ94">
        <v>19.94594169325774</v>
      </c>
      <c r="BR94">
        <v>0</v>
      </c>
      <c r="BS94">
        <v>7.4484304066199503</v>
      </c>
      <c r="BT94">
        <v>0</v>
      </c>
      <c r="BU94">
        <v>20.19261825863104</v>
      </c>
      <c r="BV94">
        <v>27.79674355878895</v>
      </c>
      <c r="BW94"/>
      <c r="BX94"/>
      <c r="BY94"/>
      <c r="BZ94"/>
      <c r="CA94"/>
      <c r="CB94"/>
      <c r="CC94"/>
      <c r="CD94"/>
      <c r="CE94"/>
      <c r="CF94"/>
      <c r="CG94"/>
      <c r="CH94"/>
      <c r="CI94"/>
      <c r="CJ9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DHS01</vt:lpstr>
      <vt:lpstr>ENDESA11</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2021-05-25T18:30:06Z</dcterms:modified>
</cp:coreProperties>
</file>